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EstaPastaDeTrabalho"/>
  <bookViews>
    <workbookView xWindow="-120" yWindow="-120" windowWidth="20730" windowHeight="11160" tabRatio="979" activeTab="9"/>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 name="auxdisp" sheetId="53" state="hidden" r:id="rId16"/>
  </sheets>
  <externalReferences>
    <externalReference r:id="rId17"/>
  </externalReferences>
  <definedNames>
    <definedName name="_xlnm._FilterDatabase" localSheetId="3" hidden="1">'DN217'!$A$22:$AH$260</definedName>
    <definedName name="_xlnm._FilterDatabase" localSheetId="4" hidden="1">'Documentos gerais'!$A$10:$AZ$197</definedName>
    <definedName name="_xlnm._FilterDatabase" localSheetId="6" hidden="1">municipal!$A$13:$K$147</definedName>
    <definedName name="_xlnm._FilterDatabase" localSheetId="8" hidden="1">'Tela 4 - LAS Cadastro'!$U$173:$AI$1026</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Introdução!$B$2:$Q$45</definedName>
    <definedName name="_xlnm.Print_Area" localSheetId="1">'TELA 1'!$B$2:$R$98</definedName>
    <definedName name="_xlnm.Print_Area" localSheetId="13">'Tela 10 - Dispensa'!$B$2:$AJ$67</definedName>
    <definedName name="_xlnm.Print_Area" localSheetId="14">'Tela 11- Adicionais'!$B$2:$AJ$34</definedName>
    <definedName name="_xlnm.Print_Area" localSheetId="2">'TELA 2'!$B$2:$AD$63</definedName>
    <definedName name="_xlnm.Print_Area" localSheetId="7">'TELA 3'!$B$2:$AI$93</definedName>
    <definedName name="_xlnm.Print_Area" localSheetId="8">'Tela 4 - LAS Cadastro'!$B$2:$AJ$168</definedName>
    <definedName name="_xlnm.Print_Area" localSheetId="9">'Tela 5 - LAS RAS'!$B$2:$AJ$164</definedName>
    <definedName name="_xlnm.Print_Area" localSheetId="10">'Tela 6 - LA'!$B$2:$AJ$191</definedName>
    <definedName name="_xlnm.Print_Area" localSheetId="11">'Tela 7 - Renovação'!$B$2:$AJ$173</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Dispensa'!$B$68:$B$71</definedName>
    <definedName name="motivo" localSheetId="8">'Tela 4 - LAS Cadastro'!$B$178:$B$184</definedName>
    <definedName name="motivo" localSheetId="9">'Tela 5 - LAS RAS'!$B$174:$B$180</definedName>
    <definedName name="motivo" localSheetId="10">'Tela 6 - LA'!$B$201:$B$207</definedName>
    <definedName name="motivo" localSheetId="11">'Tela 7 - Renovação'!$B$183:$B$189</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49" i="38"/>
  <c r="AB249"/>
  <c r="AA249"/>
  <c r="H249"/>
  <c r="G249"/>
  <c r="F249"/>
  <c r="E249"/>
  <c r="G66" i="44"/>
  <c r="J66" s="1"/>
  <c r="Q66" l="1"/>
  <c r="C175" i="36" l="1"/>
  <c r="C148" i="50"/>
  <c r="C144"/>
  <c r="C136" i="33" l="1"/>
  <c r="C148"/>
  <c r="C152"/>
  <c r="H82" i="16" l="1"/>
  <c r="H76"/>
  <c r="D4" i="41"/>
  <c r="C171" i="36" l="1"/>
  <c r="C163" i="47"/>
  <c r="C158"/>
  <c r="O84" l="1"/>
  <c r="AB82"/>
  <c r="I82"/>
  <c r="O94" i="36"/>
  <c r="AB92"/>
  <c r="I92"/>
  <c r="O92" i="50"/>
  <c r="O95" i="33"/>
  <c r="I90" i="50"/>
  <c r="I93" i="33"/>
  <c r="AB90" i="50"/>
  <c r="AB93" i="33"/>
  <c r="W2" i="38" l="1"/>
  <c r="AD2" s="1"/>
  <c r="AC11"/>
  <c r="AC10"/>
  <c r="W10"/>
  <c r="AC9"/>
  <c r="AC8"/>
  <c r="W8"/>
  <c r="AC7"/>
  <c r="AC6"/>
  <c r="W6"/>
  <c r="AC5"/>
  <c r="AC4"/>
  <c r="W4"/>
  <c r="AC3"/>
  <c r="AC2"/>
  <c r="X2" l="1"/>
  <c r="H32" i="44" s="1"/>
  <c r="AB2" i="38"/>
  <c r="T32" i="44" s="1"/>
  <c r="J36" l="1"/>
  <c r="S36" s="1"/>
  <c r="T39"/>
  <c r="AA39" s="1"/>
  <c r="I21" i="55" l="1"/>
  <c r="C143" i="33" l="1"/>
  <c r="Y37" i="52" l="1"/>
  <c r="B40" i="53" l="1"/>
  <c r="B33"/>
  <c r="B39" s="1"/>
  <c r="C37" i="52"/>
  <c r="G44" i="39" l="1"/>
  <c r="V15" i="16" l="1"/>
  <c r="BB3" i="41" l="1"/>
  <c r="BB4"/>
  <c r="BB5"/>
  <c r="BB6"/>
  <c r="BB7"/>
  <c r="BB2"/>
  <c r="AR2"/>
  <c r="AR3"/>
  <c r="AR4"/>
  <c r="AR5"/>
  <c r="V6" i="16"/>
  <c r="O24"/>
  <c r="BB8" i="41" l="1"/>
  <c r="BB9" s="1"/>
  <c r="AR6"/>
  <c r="AR7" s="1"/>
  <c r="O18" i="16" l="1"/>
  <c r="H21" i="41"/>
  <c r="W8" l="1"/>
  <c r="I58" l="1"/>
  <c r="H47" l="1"/>
  <c r="H17" l="1"/>
  <c r="W7" l="1"/>
  <c r="X62"/>
  <c r="Y62" s="1"/>
  <c r="X27"/>
  <c r="W5"/>
  <c r="N2" l="1"/>
  <c r="M2" l="1"/>
  <c r="Q2"/>
  <c r="S2"/>
  <c r="Y2"/>
  <c r="Z2" s="1"/>
  <c r="AY2"/>
  <c r="AY7" s="1"/>
  <c r="AY8" s="1"/>
  <c r="C90" i="44" s="1"/>
  <c r="O2" i="41"/>
  <c r="M19" i="33"/>
  <c r="I57" i="41" l="1"/>
  <c r="AZ2"/>
  <c r="E40" i="39"/>
  <c r="Y81" i="44" l="1"/>
  <c r="E2" i="41" s="1"/>
  <c r="AS14" l="1"/>
  <c r="AS11" s="1"/>
  <c r="AS12"/>
  <c r="AS17" l="1"/>
  <c r="AS16"/>
  <c r="AS15"/>
  <c r="AS13"/>
  <c r="AS18" l="1"/>
  <c r="AE10" l="1"/>
  <c r="J36"/>
  <c r="J32" l="1"/>
  <c r="J22"/>
  <c r="I32"/>
  <c r="I22"/>
  <c r="H22"/>
  <c r="H32"/>
  <c r="AL7"/>
  <c r="AL6"/>
  <c r="W4" l="1"/>
  <c r="Q57" i="44"/>
  <c r="Q54"/>
  <c r="C134" i="50" l="1"/>
  <c r="X66" i="41"/>
  <c r="Y66" s="1"/>
  <c r="X65"/>
  <c r="Y65" s="1"/>
  <c r="X64"/>
  <c r="Y64" s="1"/>
  <c r="X63"/>
  <c r="Y63" s="1"/>
  <c r="I4" i="38"/>
  <c r="E248" s="1"/>
  <c r="W3" i="41"/>
  <c r="Y61" l="1"/>
  <c r="N3" l="1"/>
  <c r="W63" l="1"/>
  <c r="M3"/>
  <c r="C9" i="53"/>
  <c r="L27" l="1"/>
  <c r="L25"/>
  <c r="AA204" i="38" l="1"/>
  <c r="AB204"/>
  <c r="AC204"/>
  <c r="G14" i="52" l="1"/>
  <c r="X43" i="41" l="1"/>
  <c r="W2" l="1"/>
  <c r="C103" i="56" l="1"/>
  <c r="O33" i="16" l="1"/>
  <c r="AN2" i="41"/>
  <c r="AN3"/>
  <c r="Y46" i="33" l="1"/>
  <c r="C52" i="47"/>
  <c r="C50"/>
  <c r="C48"/>
  <c r="C46"/>
  <c r="C44"/>
  <c r="AB53"/>
  <c r="AB52"/>
  <c r="AB51"/>
  <c r="AB50"/>
  <c r="AB49"/>
  <c r="AB48"/>
  <c r="AB47"/>
  <c r="AB46"/>
  <c r="AB45"/>
  <c r="AB44"/>
  <c r="AB46" i="36"/>
  <c r="AB46" i="50"/>
  <c r="AB52" i="36" l="1"/>
  <c r="AB51"/>
  <c r="C51"/>
  <c r="AB50"/>
  <c r="AB49"/>
  <c r="C49"/>
  <c r="AB48"/>
  <c r="AB47"/>
  <c r="C47"/>
  <c r="AB45"/>
  <c r="C45"/>
  <c r="AB44"/>
  <c r="AB43"/>
  <c r="C43"/>
  <c r="Y43" i="33"/>
  <c r="AB43" i="50"/>
  <c r="F34" i="52" l="1"/>
  <c r="C34"/>
  <c r="AU4" i="41" l="1"/>
  <c r="K47"/>
  <c r="J47"/>
  <c r="I47"/>
  <c r="H16"/>
  <c r="K12"/>
  <c r="J12"/>
  <c r="I12"/>
  <c r="H12"/>
  <c r="W6" l="1"/>
  <c r="W10" s="1"/>
  <c r="W11" s="1"/>
  <c r="Q63" i="44"/>
  <c r="Q60"/>
  <c r="I17" i="41" l="1"/>
  <c r="E6" i="39" l="1"/>
  <c r="D20" i="16"/>
  <c r="B60" i="41"/>
  <c r="O70" i="16"/>
  <c r="O67"/>
  <c r="O93"/>
  <c r="E5" i="39" l="1"/>
  <c r="E4"/>
  <c r="E3"/>
  <c r="D46" l="1"/>
  <c r="D41"/>
  <c r="E7"/>
  <c r="B18" i="53" l="1"/>
  <c r="B50"/>
  <c r="AO3" i="41" l="1"/>
  <c r="I24" s="1"/>
  <c r="AO2"/>
  <c r="H24" s="1"/>
  <c r="AL5"/>
  <c r="AL4"/>
  <c r="AL3"/>
  <c r="AL2"/>
  <c r="AL9" s="1"/>
  <c r="AL10" l="1"/>
  <c r="AN7"/>
  <c r="AN8" s="1"/>
  <c r="H23" s="1"/>
  <c r="I25" l="1"/>
  <c r="H25"/>
  <c r="I23"/>
  <c r="J69" i="44" l="1"/>
  <c r="G45" i="39"/>
  <c r="B49" i="53" l="1"/>
  <c r="B51" s="1"/>
  <c r="J28"/>
  <c r="K28"/>
  <c r="L26"/>
  <c r="L28" l="1"/>
  <c r="G20" i="33"/>
  <c r="B115" i="39" s="1"/>
  <c r="AE22" i="33"/>
  <c r="D75" i="53" l="1"/>
  <c r="D64"/>
  <c r="D65"/>
  <c r="D66"/>
  <c r="D67"/>
  <c r="D68"/>
  <c r="D63"/>
  <c r="Y38" i="52"/>
  <c r="Y39"/>
  <c r="Y40"/>
  <c r="Y41"/>
  <c r="Y42"/>
  <c r="Y43"/>
  <c r="Y44"/>
  <c r="Y45"/>
  <c r="Y46"/>
  <c r="C45"/>
  <c r="D74" i="53" s="1"/>
  <c r="C43" i="52"/>
  <c r="B13" i="53" s="1"/>
  <c r="C41" i="52"/>
  <c r="D72" i="53" s="1"/>
  <c r="C39" i="52"/>
  <c r="D71" i="53" s="1"/>
  <c r="B10"/>
  <c r="L32"/>
  <c r="B37" s="1"/>
  <c r="L31"/>
  <c r="B36" s="1"/>
  <c r="H51" i="52"/>
  <c r="B3" i="48"/>
  <c r="B14" i="53" l="1"/>
  <c r="B12"/>
  <c r="D73"/>
  <c r="B11"/>
  <c r="D70"/>
  <c r="W23" i="47"/>
  <c r="R25"/>
  <c r="G25"/>
  <c r="AG24"/>
  <c r="V24"/>
  <c r="M24"/>
  <c r="H24"/>
  <c r="H23"/>
  <c r="AE22"/>
  <c r="G22"/>
  <c r="J21"/>
  <c r="G20"/>
  <c r="R25" i="36"/>
  <c r="G25"/>
  <c r="AG24"/>
  <c r="V24"/>
  <c r="M24"/>
  <c r="H24"/>
  <c r="W23"/>
  <c r="H23"/>
  <c r="AE22"/>
  <c r="G22"/>
  <c r="J21"/>
  <c r="G20"/>
  <c r="M19"/>
  <c r="R25" i="50"/>
  <c r="G25"/>
  <c r="AG24"/>
  <c r="V24"/>
  <c r="M24"/>
  <c r="H24"/>
  <c r="W23"/>
  <c r="H23"/>
  <c r="AE22"/>
  <c r="G22"/>
  <c r="J21"/>
  <c r="G20"/>
  <c r="M19"/>
  <c r="R25" i="33"/>
  <c r="G25"/>
  <c r="AG24"/>
  <c r="V24"/>
  <c r="B116" i="39" s="1"/>
  <c r="M24" i="33"/>
  <c r="H24"/>
  <c r="H23"/>
  <c r="W23"/>
  <c r="G22"/>
  <c r="J21"/>
  <c r="D55" i="52" l="1"/>
  <c r="B114" i="39"/>
  <c r="D76" i="53"/>
  <c r="S16" i="18" l="1"/>
  <c r="S8"/>
  <c r="J43" i="41"/>
  <c r="J42"/>
  <c r="J41"/>
  <c r="J40"/>
  <c r="J39"/>
  <c r="J38"/>
  <c r="I38"/>
  <c r="I43"/>
  <c r="I42"/>
  <c r="I41"/>
  <c r="I40"/>
  <c r="I39"/>
  <c r="J37"/>
  <c r="I37"/>
  <c r="J35"/>
  <c r="I35"/>
  <c r="I26" l="1"/>
  <c r="H26"/>
  <c r="I27"/>
  <c r="I30"/>
  <c r="I21"/>
  <c r="K16"/>
  <c r="K15"/>
  <c r="J16" l="1"/>
  <c r="I16"/>
  <c r="J17"/>
  <c r="J21"/>
  <c r="H30"/>
  <c r="J30"/>
  <c r="H27"/>
  <c r="J27"/>
  <c r="J26"/>
  <c r="J15"/>
  <c r="I15"/>
  <c r="H15"/>
  <c r="C166" i="36" l="1"/>
  <c r="C140" i="50"/>
  <c r="U121" l="1"/>
  <c r="U120"/>
  <c r="U119"/>
  <c r="U118"/>
  <c r="X83"/>
  <c r="AB52"/>
  <c r="AB51"/>
  <c r="C51"/>
  <c r="AB50"/>
  <c r="AB49"/>
  <c r="C49"/>
  <c r="AB48"/>
  <c r="AB47"/>
  <c r="C47"/>
  <c r="AB45"/>
  <c r="C45"/>
  <c r="AB44"/>
  <c r="C43"/>
  <c r="Y52" i="33" l="1"/>
  <c r="C51"/>
  <c r="C49"/>
  <c r="C47"/>
  <c r="C45"/>
  <c r="C43"/>
  <c r="B113" i="39" l="1"/>
  <c r="C113" s="1"/>
  <c r="F3" i="48" l="1"/>
  <c r="E3"/>
  <c r="D3"/>
  <c r="C3" l="1"/>
  <c r="X75" i="47" l="1"/>
  <c r="I3" i="38" l="1"/>
  <c r="I5"/>
  <c r="I7"/>
  <c r="I9"/>
  <c r="I11"/>
  <c r="Y44" i="33"/>
  <c r="Y47"/>
  <c r="Y45"/>
  <c r="Y51"/>
  <c r="Y50"/>
  <c r="Y49"/>
  <c r="Y48"/>
  <c r="I2" i="38"/>
  <c r="D249" s="1"/>
  <c r="H7" i="39"/>
  <c r="H6"/>
  <c r="H5"/>
  <c r="H4"/>
  <c r="H3"/>
  <c r="O96" i="16"/>
  <c r="B15" i="39" s="1"/>
  <c r="B14"/>
  <c r="I10" i="38"/>
  <c r="I8"/>
  <c r="I6"/>
  <c r="E204"/>
  <c r="H57" l="1"/>
  <c r="H204"/>
  <c r="G57"/>
  <c r="G204"/>
  <c r="F247"/>
  <c r="F204"/>
  <c r="D102"/>
  <c r="D204"/>
  <c r="F32"/>
  <c r="F57"/>
  <c r="D103"/>
  <c r="E45" i="39"/>
  <c r="N6" i="41"/>
  <c r="M6" s="1"/>
  <c r="N5"/>
  <c r="M5" s="1"/>
  <c r="N4"/>
  <c r="M4" s="1"/>
  <c r="AF2"/>
  <c r="AG2" s="1"/>
  <c r="C10" i="38"/>
  <c r="C8"/>
  <c r="C6"/>
  <c r="C4"/>
  <c r="C2"/>
  <c r="AF32" i="44" s="1"/>
  <c r="C43"/>
  <c r="C44"/>
  <c r="C42"/>
  <c r="AD5" i="38" l="1"/>
  <c r="AB5"/>
  <c r="AD4"/>
  <c r="AB4"/>
  <c r="X4"/>
  <c r="AD7"/>
  <c r="AB7"/>
  <c r="AD6"/>
  <c r="AB6"/>
  <c r="X6"/>
  <c r="AD9"/>
  <c r="AB9"/>
  <c r="AD8"/>
  <c r="AB8"/>
  <c r="X8"/>
  <c r="AD10"/>
  <c r="AB10"/>
  <c r="X10"/>
  <c r="AD11"/>
  <c r="AB11"/>
  <c r="AD3"/>
  <c r="AB3"/>
  <c r="M7" i="41"/>
  <c r="J6" i="38"/>
  <c r="J7"/>
  <c r="H6"/>
  <c r="H7"/>
  <c r="D6"/>
  <c r="H9"/>
  <c r="D8"/>
  <c r="K8"/>
  <c r="J8"/>
  <c r="J9"/>
  <c r="H8"/>
  <c r="J10"/>
  <c r="J11"/>
  <c r="H10"/>
  <c r="H11"/>
  <c r="D10"/>
  <c r="K10"/>
  <c r="J4"/>
  <c r="J5"/>
  <c r="H4"/>
  <c r="H5"/>
  <c r="T11" i="44" s="1"/>
  <c r="W47" i="47" s="1"/>
  <c r="D4" i="38"/>
  <c r="J3"/>
  <c r="H2"/>
  <c r="H3"/>
  <c r="D2"/>
  <c r="H8" i="44" s="1"/>
  <c r="H37" i="52" s="1"/>
  <c r="J2" i="38"/>
  <c r="W65" i="41"/>
  <c r="W64"/>
  <c r="W62"/>
  <c r="P2"/>
  <c r="W66"/>
  <c r="Z14"/>
  <c r="AA14" s="1"/>
  <c r="Z32"/>
  <c r="AA32" s="1"/>
  <c r="Z20"/>
  <c r="AA20" s="1"/>
  <c r="Z26"/>
  <c r="AA26" s="1"/>
  <c r="Z29"/>
  <c r="AA29" s="1"/>
  <c r="Z23"/>
  <c r="AA23" s="1"/>
  <c r="Z33"/>
  <c r="AA33" s="1"/>
  <c r="Z21"/>
  <c r="AA21" s="1"/>
  <c r="Z27"/>
  <c r="AA27" s="1"/>
  <c r="Z15"/>
  <c r="AA15" s="1"/>
  <c r="Z31"/>
  <c r="AA31" s="1"/>
  <c r="Z25"/>
  <c r="AA25" s="1"/>
  <c r="Z24"/>
  <c r="AA24" s="1"/>
  <c r="Z30"/>
  <c r="AA30" s="1"/>
  <c r="Z17"/>
  <c r="AA17" s="1"/>
  <c r="Z18"/>
  <c r="AA18" s="1"/>
  <c r="Z12"/>
  <c r="AA12" s="1"/>
  <c r="Z13"/>
  <c r="AA13" s="1"/>
  <c r="Z19"/>
  <c r="AA19" s="1"/>
  <c r="Z11"/>
  <c r="AA11" s="1"/>
  <c r="AB2"/>
  <c r="AC2" s="1"/>
  <c r="AB3"/>
  <c r="Y3"/>
  <c r="AF4"/>
  <c r="AV4"/>
  <c r="AW4" s="1"/>
  <c r="AV2"/>
  <c r="AK2"/>
  <c r="AV6"/>
  <c r="AW6" s="1"/>
  <c r="AB6"/>
  <c r="AF5"/>
  <c r="AV5"/>
  <c r="AW5" s="1"/>
  <c r="AV3"/>
  <c r="AW3" s="1"/>
  <c r="O3"/>
  <c r="T2"/>
  <c r="AF3"/>
  <c r="AG3" s="1"/>
  <c r="W61" l="1"/>
  <c r="Z3"/>
  <c r="AW2"/>
  <c r="AW7" s="1"/>
  <c r="AW8" s="1"/>
  <c r="C106" i="39" s="1"/>
  <c r="AK8" i="44" s="1"/>
  <c r="AV7" i="41"/>
  <c r="AV8" s="1"/>
  <c r="T40" i="52"/>
  <c r="T46" i="33"/>
  <c r="W46" i="50"/>
  <c r="W46" i="36"/>
  <c r="AA22" i="41"/>
  <c r="Z22" s="1"/>
  <c r="X41" s="1"/>
  <c r="AA34"/>
  <c r="Z34" s="1"/>
  <c r="X45" s="1"/>
  <c r="AA28"/>
  <c r="Z28" s="1"/>
  <c r="X44" s="1"/>
  <c r="AA16"/>
  <c r="Z16" s="1"/>
  <c r="X40" s="1"/>
  <c r="V6"/>
  <c r="AK6"/>
  <c r="AC6"/>
  <c r="AF6"/>
  <c r="AG6" s="1"/>
  <c r="Y6" l="1"/>
  <c r="Z6" s="1"/>
  <c r="Y5"/>
  <c r="Z5" s="1"/>
  <c r="Y4"/>
  <c r="Y7" l="1"/>
  <c r="Z4"/>
  <c r="V2"/>
  <c r="U2"/>
  <c r="AG4" l="1"/>
  <c r="V4"/>
  <c r="AK4"/>
  <c r="AK5"/>
  <c r="V5"/>
  <c r="AK3"/>
  <c r="V3"/>
  <c r="AB5"/>
  <c r="AC5" s="1"/>
  <c r="AG5"/>
  <c r="AC3"/>
  <c r="O4"/>
  <c r="P4" s="1"/>
  <c r="AB4"/>
  <c r="AC4" s="1"/>
  <c r="O6"/>
  <c r="P6" s="1"/>
  <c r="T6"/>
  <c r="U6" s="1"/>
  <c r="S6"/>
  <c r="P3"/>
  <c r="T3"/>
  <c r="U3" s="1"/>
  <c r="O5"/>
  <c r="P5" s="1"/>
  <c r="T5"/>
  <c r="U5" s="1"/>
  <c r="S5"/>
  <c r="T4"/>
  <c r="U4" s="1"/>
  <c r="S4"/>
  <c r="S3"/>
  <c r="Q5"/>
  <c r="R5"/>
  <c r="R2"/>
  <c r="R6"/>
  <c r="Q6"/>
  <c r="R3"/>
  <c r="Q3"/>
  <c r="Q4"/>
  <c r="R4"/>
  <c r="O53" i="16"/>
  <c r="O50"/>
  <c r="O47"/>
  <c r="O44"/>
  <c r="O41"/>
  <c r="O38"/>
  <c r="O28"/>
  <c r="Q7" i="41" l="1"/>
  <c r="Q8" s="1"/>
  <c r="H14" s="1"/>
  <c r="AF7"/>
  <c r="AG7" s="1"/>
  <c r="O7"/>
  <c r="P7" s="1"/>
  <c r="P8" s="1"/>
  <c r="H31" s="1"/>
  <c r="AB7"/>
  <c r="AC7" s="1"/>
  <c r="AC8" s="1"/>
  <c r="H20" s="1"/>
  <c r="AK7"/>
  <c r="AK8" s="1"/>
  <c r="B86" i="39" s="1"/>
  <c r="T7" i="41"/>
  <c r="U7" s="1"/>
  <c r="V7"/>
  <c r="V8" s="1"/>
  <c r="R7"/>
  <c r="R8" s="1"/>
  <c r="S7"/>
  <c r="B3" i="39"/>
  <c r="H56" i="41" l="1"/>
  <c r="H11"/>
  <c r="I11"/>
  <c r="K11"/>
  <c r="K31"/>
  <c r="K20"/>
  <c r="J11"/>
  <c r="I20"/>
  <c r="J20"/>
  <c r="J31"/>
  <c r="I31"/>
  <c r="C86" i="39"/>
  <c r="I85" s="1"/>
  <c r="I84"/>
  <c r="U8" i="41"/>
  <c r="S8"/>
  <c r="M33" s="1"/>
  <c r="I33" l="1"/>
  <c r="H33"/>
  <c r="J14"/>
  <c r="K56"/>
  <c r="I56"/>
  <c r="I14"/>
  <c r="J56"/>
  <c r="K14"/>
  <c r="M18"/>
  <c r="H18" s="1"/>
  <c r="N13"/>
  <c r="C13" s="1"/>
  <c r="M13"/>
  <c r="H67"/>
  <c r="K49"/>
  <c r="J49"/>
  <c r="I49"/>
  <c r="H49"/>
  <c r="K67"/>
  <c r="J67"/>
  <c r="H19"/>
  <c r="K19"/>
  <c r="J19"/>
  <c r="I67"/>
  <c r="I19"/>
  <c r="F58" i="52"/>
  <c r="J33" i="41" l="1"/>
  <c r="J18"/>
  <c r="K18"/>
  <c r="I18"/>
  <c r="AC11" i="44"/>
  <c r="AG47" i="47" s="1"/>
  <c r="AC40" i="52" l="1"/>
  <c r="AG46" i="36"/>
  <c r="AG46" i="50"/>
  <c r="AG46" i="33"/>
  <c r="T12" i="44"/>
  <c r="W48" i="47" s="1"/>
  <c r="AC12" i="44"/>
  <c r="AG48" i="47" s="1"/>
  <c r="H16" i="44"/>
  <c r="H45" i="52" s="1"/>
  <c r="F62" s="1"/>
  <c r="AC17" i="44"/>
  <c r="AG53" i="47" s="1"/>
  <c r="T9" i="44"/>
  <c r="W45" i="47" s="1"/>
  <c r="T8" i="44"/>
  <c r="T10"/>
  <c r="W46" i="47" s="1"/>
  <c r="H12" i="44"/>
  <c r="H41" i="52" s="1"/>
  <c r="F60" s="1"/>
  <c r="AC14" i="44"/>
  <c r="AG50" i="47" s="1"/>
  <c r="T15" i="44"/>
  <c r="W51" i="47" s="1"/>
  <c r="AC8" i="44"/>
  <c r="AC10"/>
  <c r="AG46" i="47" s="1"/>
  <c r="T13" i="44"/>
  <c r="W49" i="47" s="1"/>
  <c r="AC15" i="44"/>
  <c r="AG51" i="47" s="1"/>
  <c r="H14" i="44"/>
  <c r="H43" i="52" s="1"/>
  <c r="F61" s="1"/>
  <c r="AC16" i="44"/>
  <c r="AG52" i="47" s="1"/>
  <c r="T14" i="44"/>
  <c r="W50" i="47" s="1"/>
  <c r="AC9" i="44"/>
  <c r="AG45" i="47" s="1"/>
  <c r="H10" i="44"/>
  <c r="H39" i="52" s="1"/>
  <c r="F59" s="1"/>
  <c r="AC13" i="44"/>
  <c r="AG49" i="47" s="1"/>
  <c r="T16" i="44"/>
  <c r="W52" i="47" s="1"/>
  <c r="T17" i="44"/>
  <c r="W53" i="47" s="1"/>
  <c r="AC260" i="38"/>
  <c r="AB260"/>
  <c r="AA260"/>
  <c r="AC259"/>
  <c r="AB259"/>
  <c r="AA259"/>
  <c r="G259" s="1"/>
  <c r="H259"/>
  <c r="F259"/>
  <c r="AC258"/>
  <c r="AB258"/>
  <c r="AA258"/>
  <c r="G258"/>
  <c r="F258"/>
  <c r="D258"/>
  <c r="AC257"/>
  <c r="H257" s="1"/>
  <c r="AB257"/>
  <c r="AA257"/>
  <c r="G257" s="1"/>
  <c r="F257"/>
  <c r="E257"/>
  <c r="AC256"/>
  <c r="AB256"/>
  <c r="AA256"/>
  <c r="H256"/>
  <c r="G256"/>
  <c r="F256"/>
  <c r="E256"/>
  <c r="D256"/>
  <c r="AC255"/>
  <c r="E255" s="1"/>
  <c r="AB255"/>
  <c r="AA255"/>
  <c r="G255" s="1"/>
  <c r="H255"/>
  <c r="AC254"/>
  <c r="AB254"/>
  <c r="AA254"/>
  <c r="G254"/>
  <c r="AC253"/>
  <c r="H253" s="1"/>
  <c r="AB253"/>
  <c r="AA253"/>
  <c r="G253" s="1"/>
  <c r="F253"/>
  <c r="E253"/>
  <c r="AC252"/>
  <c r="E252" s="1"/>
  <c r="AB252"/>
  <c r="AA252"/>
  <c r="F252" s="1"/>
  <c r="H252"/>
  <c r="G252"/>
  <c r="AC251"/>
  <c r="AB251"/>
  <c r="AA251"/>
  <c r="G251" s="1"/>
  <c r="AC250"/>
  <c r="AB250"/>
  <c r="AA250"/>
  <c r="H250"/>
  <c r="G250"/>
  <c r="F250"/>
  <c r="E250"/>
  <c r="D250"/>
  <c r="AC248"/>
  <c r="AB248"/>
  <c r="AA248"/>
  <c r="F248" s="1"/>
  <c r="H248"/>
  <c r="G248"/>
  <c r="AC247"/>
  <c r="H247" s="1"/>
  <c r="AB247"/>
  <c r="AA247"/>
  <c r="G247"/>
  <c r="AC246"/>
  <c r="AB246"/>
  <c r="AA246"/>
  <c r="G246" s="1"/>
  <c r="AC245"/>
  <c r="AB245"/>
  <c r="AA245"/>
  <c r="G245" s="1"/>
  <c r="AC244"/>
  <c r="F244" s="1"/>
  <c r="AB244"/>
  <c r="E244" s="1"/>
  <c r="AA244"/>
  <c r="G244" s="1"/>
  <c r="H244"/>
  <c r="AC243"/>
  <c r="AB243"/>
  <c r="AA243"/>
  <c r="F243" s="1"/>
  <c r="AC242"/>
  <c r="H242" s="1"/>
  <c r="AB242"/>
  <c r="AA242"/>
  <c r="G242"/>
  <c r="AC241"/>
  <c r="AB241"/>
  <c r="AA241"/>
  <c r="H241"/>
  <c r="G241"/>
  <c r="F241"/>
  <c r="AC240"/>
  <c r="AB240"/>
  <c r="AA240"/>
  <c r="G240"/>
  <c r="AC239"/>
  <c r="AB239"/>
  <c r="AA239"/>
  <c r="AC238"/>
  <c r="AB238"/>
  <c r="AA238"/>
  <c r="G238" s="1"/>
  <c r="AC237"/>
  <c r="AB237"/>
  <c r="AA237"/>
  <c r="G237" s="1"/>
  <c r="AC236"/>
  <c r="AB236"/>
  <c r="AA236"/>
  <c r="E236" s="1"/>
  <c r="G236"/>
  <c r="AC235"/>
  <c r="AB235"/>
  <c r="G235" s="1"/>
  <c r="AA235"/>
  <c r="E235" s="1"/>
  <c r="F235"/>
  <c r="AC234"/>
  <c r="AB234"/>
  <c r="H234" s="1"/>
  <c r="AA234"/>
  <c r="G234"/>
  <c r="AC233"/>
  <c r="AB233"/>
  <c r="AA233"/>
  <c r="AC232"/>
  <c r="AB232"/>
  <c r="AA232"/>
  <c r="H232" s="1"/>
  <c r="G232"/>
  <c r="AC231"/>
  <c r="AB231"/>
  <c r="AA231"/>
  <c r="AC230"/>
  <c r="AB230"/>
  <c r="AA230"/>
  <c r="H230" s="1"/>
  <c r="AC229"/>
  <c r="AB229"/>
  <c r="F229" s="1"/>
  <c r="AA229"/>
  <c r="G229"/>
  <c r="AC228"/>
  <c r="AB228"/>
  <c r="H228" s="1"/>
  <c r="AA228"/>
  <c r="G228"/>
  <c r="AC227"/>
  <c r="AB227"/>
  <c r="H227" s="1"/>
  <c r="AA227"/>
  <c r="G227"/>
  <c r="AC226"/>
  <c r="AB226"/>
  <c r="AA226"/>
  <c r="F226" s="1"/>
  <c r="AC225"/>
  <c r="AB225"/>
  <c r="H225" s="1"/>
  <c r="AA225"/>
  <c r="F225" s="1"/>
  <c r="G225"/>
  <c r="AC224"/>
  <c r="AB224"/>
  <c r="AA224"/>
  <c r="H224" s="1"/>
  <c r="G224"/>
  <c r="AC223"/>
  <c r="AB223"/>
  <c r="H223" s="1"/>
  <c r="AA223"/>
  <c r="G223"/>
  <c r="AC222"/>
  <c r="AB222"/>
  <c r="AA222"/>
  <c r="F222" s="1"/>
  <c r="G222"/>
  <c r="AC221"/>
  <c r="AB221"/>
  <c r="AA221"/>
  <c r="H221" s="1"/>
  <c r="AC220"/>
  <c r="AB220"/>
  <c r="H220" s="1"/>
  <c r="AA220"/>
  <c r="F220" s="1"/>
  <c r="G220"/>
  <c r="AC219"/>
  <c r="AB219"/>
  <c r="H219" s="1"/>
  <c r="AA219"/>
  <c r="G219"/>
  <c r="AC218"/>
  <c r="AB218"/>
  <c r="AA218"/>
  <c r="F218" s="1"/>
  <c r="G218"/>
  <c r="AC217"/>
  <c r="AB217"/>
  <c r="H217" s="1"/>
  <c r="AA217"/>
  <c r="G217"/>
  <c r="F217"/>
  <c r="AC216"/>
  <c r="AB216"/>
  <c r="H216" s="1"/>
  <c r="AA216"/>
  <c r="G216"/>
  <c r="AC215"/>
  <c r="AB215"/>
  <c r="AA215"/>
  <c r="F215" s="1"/>
  <c r="G215"/>
  <c r="AC214"/>
  <c r="AB214"/>
  <c r="H214" s="1"/>
  <c r="AA214"/>
  <c r="F214" s="1"/>
  <c r="G214"/>
  <c r="AC213"/>
  <c r="AB213"/>
  <c r="AA213"/>
  <c r="H213" s="1"/>
  <c r="G213"/>
  <c r="AC212"/>
  <c r="AB212"/>
  <c r="F212" s="1"/>
  <c r="AA212"/>
  <c r="G212"/>
  <c r="AC211"/>
  <c r="AB211"/>
  <c r="AA211"/>
  <c r="G211"/>
  <c r="AC210"/>
  <c r="H210" s="1"/>
  <c r="AB210"/>
  <c r="AA210"/>
  <c r="G210"/>
  <c r="AC209"/>
  <c r="H209" s="1"/>
  <c r="AB209"/>
  <c r="F209" s="1"/>
  <c r="AA209"/>
  <c r="G209"/>
  <c r="AC208"/>
  <c r="AB208"/>
  <c r="AA208"/>
  <c r="AC207"/>
  <c r="AB207"/>
  <c r="AA207"/>
  <c r="G207"/>
  <c r="AC206"/>
  <c r="H206" s="1"/>
  <c r="AB206"/>
  <c r="AA206"/>
  <c r="G206"/>
  <c r="AC205"/>
  <c r="AB205"/>
  <c r="F205" s="1"/>
  <c r="AA205"/>
  <c r="G205"/>
  <c r="AC203"/>
  <c r="AB203"/>
  <c r="AA203"/>
  <c r="F203" s="1"/>
  <c r="AC202"/>
  <c r="AB202"/>
  <c r="H202" s="1"/>
  <c r="AA202"/>
  <c r="F202" s="1"/>
  <c r="G202"/>
  <c r="AC201"/>
  <c r="AB201"/>
  <c r="AA201"/>
  <c r="G201"/>
  <c r="AC200"/>
  <c r="H200" s="1"/>
  <c r="AB200"/>
  <c r="AA200"/>
  <c r="E200" s="1"/>
  <c r="G200"/>
  <c r="F200"/>
  <c r="D200"/>
  <c r="AC199"/>
  <c r="AB199"/>
  <c r="AA199"/>
  <c r="F199" s="1"/>
  <c r="G199"/>
  <c r="AC198"/>
  <c r="AB198"/>
  <c r="AA198"/>
  <c r="H198" s="1"/>
  <c r="G198"/>
  <c r="F198"/>
  <c r="AC197"/>
  <c r="AB197"/>
  <c r="AA197"/>
  <c r="H197" s="1"/>
  <c r="G197"/>
  <c r="AC196"/>
  <c r="AB196"/>
  <c r="AA196"/>
  <c r="G196"/>
  <c r="E196"/>
  <c r="AC195"/>
  <c r="AB195"/>
  <c r="AA195"/>
  <c r="F195" s="1"/>
  <c r="G195"/>
  <c r="AC194"/>
  <c r="AB194"/>
  <c r="G194" s="1"/>
  <c r="AA194"/>
  <c r="F194" s="1"/>
  <c r="AC193"/>
  <c r="AB193"/>
  <c r="AA193"/>
  <c r="F193" s="1"/>
  <c r="G193"/>
  <c r="AC192"/>
  <c r="AB192"/>
  <c r="AA192"/>
  <c r="H192" s="1"/>
  <c r="AC191"/>
  <c r="AB191"/>
  <c r="AA191"/>
  <c r="G191"/>
  <c r="AC190"/>
  <c r="AB190"/>
  <c r="AA190"/>
  <c r="H190"/>
  <c r="G190"/>
  <c r="F190"/>
  <c r="AC189"/>
  <c r="AB189"/>
  <c r="AA189"/>
  <c r="G189" s="1"/>
  <c r="H189"/>
  <c r="F189"/>
  <c r="AC188"/>
  <c r="AB188"/>
  <c r="H188" s="1"/>
  <c r="AA188"/>
  <c r="G188"/>
  <c r="AC187"/>
  <c r="AB187"/>
  <c r="AA187"/>
  <c r="G187" s="1"/>
  <c r="H187"/>
  <c r="F187"/>
  <c r="D187"/>
  <c r="AC186"/>
  <c r="AB186"/>
  <c r="H186" s="1"/>
  <c r="AA186"/>
  <c r="F186" s="1"/>
  <c r="G186"/>
  <c r="AC185"/>
  <c r="AB185"/>
  <c r="AA185"/>
  <c r="G185"/>
  <c r="AC184"/>
  <c r="AB184"/>
  <c r="G184" s="1"/>
  <c r="AA184"/>
  <c r="F184" s="1"/>
  <c r="AC183"/>
  <c r="AB183"/>
  <c r="AA183"/>
  <c r="H183" s="1"/>
  <c r="G183"/>
  <c r="AC182"/>
  <c r="AB182"/>
  <c r="G182" s="1"/>
  <c r="AA182"/>
  <c r="H182" s="1"/>
  <c r="AC181"/>
  <c r="AB181"/>
  <c r="G181" s="1"/>
  <c r="AA181"/>
  <c r="F181" s="1"/>
  <c r="AC180"/>
  <c r="AB180"/>
  <c r="AA180"/>
  <c r="D180" s="1"/>
  <c r="AC179"/>
  <c r="D179" s="1"/>
  <c r="AB179"/>
  <c r="AA179"/>
  <c r="H179"/>
  <c r="G179"/>
  <c r="F179"/>
  <c r="AC178"/>
  <c r="AB178"/>
  <c r="H178" s="1"/>
  <c r="AA178"/>
  <c r="G178"/>
  <c r="AC177"/>
  <c r="AB177"/>
  <c r="AA177"/>
  <c r="G177" s="1"/>
  <c r="AC176"/>
  <c r="AB176"/>
  <c r="AA176"/>
  <c r="AC175"/>
  <c r="AB175"/>
  <c r="AA175"/>
  <c r="H175" s="1"/>
  <c r="AC174"/>
  <c r="G174" s="1"/>
  <c r="AB174"/>
  <c r="AA174"/>
  <c r="F174" s="1"/>
  <c r="AC173"/>
  <c r="AB173"/>
  <c r="H173" s="1"/>
  <c r="AA173"/>
  <c r="F173" s="1"/>
  <c r="G173"/>
  <c r="AC172"/>
  <c r="F172" s="1"/>
  <c r="AB172"/>
  <c r="AA172"/>
  <c r="G172"/>
  <c r="AC171"/>
  <c r="AB171"/>
  <c r="AA171"/>
  <c r="G171"/>
  <c r="F171"/>
  <c r="AC170"/>
  <c r="D170" s="1"/>
  <c r="AB170"/>
  <c r="AA170"/>
  <c r="H170" s="1"/>
  <c r="G170"/>
  <c r="F170"/>
  <c r="AC169"/>
  <c r="AB169"/>
  <c r="AA169"/>
  <c r="H169" s="1"/>
  <c r="AC168"/>
  <c r="AB168"/>
  <c r="AA168"/>
  <c r="F168" s="1"/>
  <c r="G168"/>
  <c r="AC167"/>
  <c r="AB167"/>
  <c r="AA167"/>
  <c r="H167" s="1"/>
  <c r="G167"/>
  <c r="AC166"/>
  <c r="G166" s="1"/>
  <c r="AB166"/>
  <c r="AA166"/>
  <c r="AC165"/>
  <c r="AB165"/>
  <c r="AA165"/>
  <c r="H165" s="1"/>
  <c r="G165"/>
  <c r="AC164"/>
  <c r="AB164"/>
  <c r="AA164"/>
  <c r="F164" s="1"/>
  <c r="G164"/>
  <c r="AC163"/>
  <c r="E163" s="1"/>
  <c r="AB163"/>
  <c r="AA163"/>
  <c r="H163"/>
  <c r="G163"/>
  <c r="AC162"/>
  <c r="E162" s="1"/>
  <c r="AB162"/>
  <c r="AA162"/>
  <c r="G162"/>
  <c r="F162"/>
  <c r="AC161"/>
  <c r="AB161"/>
  <c r="G161" s="1"/>
  <c r="AA161"/>
  <c r="H161"/>
  <c r="F161"/>
  <c r="AC160"/>
  <c r="AB160"/>
  <c r="H160" s="1"/>
  <c r="AA160"/>
  <c r="G160"/>
  <c r="AC159"/>
  <c r="H159" s="1"/>
  <c r="AB159"/>
  <c r="AA159"/>
  <c r="G159"/>
  <c r="F159"/>
  <c r="E159"/>
  <c r="D159"/>
  <c r="AC158"/>
  <c r="AB158"/>
  <c r="AA158"/>
  <c r="G158"/>
  <c r="AC157"/>
  <c r="AB157"/>
  <c r="AA157"/>
  <c r="H157"/>
  <c r="G157"/>
  <c r="F157"/>
  <c r="E157"/>
  <c r="D157"/>
  <c r="AC156"/>
  <c r="AB156"/>
  <c r="H156" s="1"/>
  <c r="AA156"/>
  <c r="G156"/>
  <c r="F156"/>
  <c r="E156"/>
  <c r="D156"/>
  <c r="AC155"/>
  <c r="E155" s="1"/>
  <c r="AB155"/>
  <c r="AA155"/>
  <c r="G155" s="1"/>
  <c r="H155"/>
  <c r="AC154"/>
  <c r="AB154"/>
  <c r="AA154"/>
  <c r="H154"/>
  <c r="G154"/>
  <c r="F154"/>
  <c r="D154"/>
  <c r="AC153"/>
  <c r="AB153"/>
  <c r="AA153"/>
  <c r="F153" s="1"/>
  <c r="AC152"/>
  <c r="F152" s="1"/>
  <c r="AB152"/>
  <c r="AA152"/>
  <c r="H152"/>
  <c r="G152"/>
  <c r="AC151"/>
  <c r="AB151"/>
  <c r="AA151"/>
  <c r="G151"/>
  <c r="AC150"/>
  <c r="AB150"/>
  <c r="AA150"/>
  <c r="AC149"/>
  <c r="F149" s="1"/>
  <c r="AB149"/>
  <c r="AA149"/>
  <c r="G149" s="1"/>
  <c r="H149"/>
  <c r="AC148"/>
  <c r="H148" s="1"/>
  <c r="AB148"/>
  <c r="AA148"/>
  <c r="G148" s="1"/>
  <c r="AC147"/>
  <c r="AB147"/>
  <c r="AA147"/>
  <c r="H147" s="1"/>
  <c r="AC146"/>
  <c r="AB146"/>
  <c r="AA146"/>
  <c r="H146" s="1"/>
  <c r="AC145"/>
  <c r="H145" s="1"/>
  <c r="AB145"/>
  <c r="AA145"/>
  <c r="E145" s="1"/>
  <c r="G145"/>
  <c r="F145"/>
  <c r="D145"/>
  <c r="AC144"/>
  <c r="H144" s="1"/>
  <c r="AB144"/>
  <c r="E144" s="1"/>
  <c r="AA144"/>
  <c r="G144" s="1"/>
  <c r="F144"/>
  <c r="AC143"/>
  <c r="AB143"/>
  <c r="AA143"/>
  <c r="F143" s="1"/>
  <c r="G143"/>
  <c r="AC142"/>
  <c r="AB142"/>
  <c r="AA142"/>
  <c r="G142"/>
  <c r="AC141"/>
  <c r="AB141"/>
  <c r="AA141"/>
  <c r="AC140"/>
  <c r="AB140"/>
  <c r="G140" s="1"/>
  <c r="AA140"/>
  <c r="F140"/>
  <c r="AC139"/>
  <c r="AB139"/>
  <c r="AA139"/>
  <c r="G139" s="1"/>
  <c r="H139"/>
  <c r="E139"/>
  <c r="AC138"/>
  <c r="H138" s="1"/>
  <c r="AB138"/>
  <c r="E138" s="1"/>
  <c r="AA138"/>
  <c r="G138" s="1"/>
  <c r="AC137"/>
  <c r="AB137"/>
  <c r="G137" s="1"/>
  <c r="AA137"/>
  <c r="H137" s="1"/>
  <c r="F137"/>
  <c r="AC136"/>
  <c r="AB136"/>
  <c r="H136" s="1"/>
  <c r="AA136"/>
  <c r="G136"/>
  <c r="AC135"/>
  <c r="AB135"/>
  <c r="F135" s="1"/>
  <c r="AA135"/>
  <c r="G135"/>
  <c r="AC134"/>
  <c r="AB134"/>
  <c r="AA134"/>
  <c r="H134" s="1"/>
  <c r="G134"/>
  <c r="AC133"/>
  <c r="AB133"/>
  <c r="AA133"/>
  <c r="G133"/>
  <c r="AC132"/>
  <c r="AB132"/>
  <c r="F132" s="1"/>
  <c r="AA132"/>
  <c r="G132"/>
  <c r="AC131"/>
  <c r="AB131"/>
  <c r="AA131"/>
  <c r="H131" s="1"/>
  <c r="G131"/>
  <c r="AC130"/>
  <c r="G130" s="1"/>
  <c r="AB130"/>
  <c r="AA130"/>
  <c r="AC129"/>
  <c r="AB129"/>
  <c r="H129" s="1"/>
  <c r="AA129"/>
  <c r="G129"/>
  <c r="AC128"/>
  <c r="AB128"/>
  <c r="H128" s="1"/>
  <c r="AA128"/>
  <c r="G128"/>
  <c r="AC127"/>
  <c r="AB127"/>
  <c r="AA127"/>
  <c r="AC126"/>
  <c r="F126" s="1"/>
  <c r="AB126"/>
  <c r="AA126"/>
  <c r="G126"/>
  <c r="AC125"/>
  <c r="AB125"/>
  <c r="AA125"/>
  <c r="F125" s="1"/>
  <c r="G125"/>
  <c r="AC124"/>
  <c r="AB124"/>
  <c r="AA124"/>
  <c r="G124"/>
  <c r="AC123"/>
  <c r="H123" s="1"/>
  <c r="AB123"/>
  <c r="AA123"/>
  <c r="G123"/>
  <c r="AC122"/>
  <c r="AB122"/>
  <c r="H122" s="1"/>
  <c r="AA122"/>
  <c r="F122" s="1"/>
  <c r="G122"/>
  <c r="AC121"/>
  <c r="AB121"/>
  <c r="AA121"/>
  <c r="H121" s="1"/>
  <c r="AC120"/>
  <c r="AB120"/>
  <c r="AA120"/>
  <c r="H120" s="1"/>
  <c r="AC119"/>
  <c r="AB119"/>
  <c r="AA119"/>
  <c r="D119" s="1"/>
  <c r="AC118"/>
  <c r="AB118"/>
  <c r="AA118"/>
  <c r="H118" s="1"/>
  <c r="AC117"/>
  <c r="AB117"/>
  <c r="AA117"/>
  <c r="D117" s="1"/>
  <c r="AC116"/>
  <c r="G116" s="1"/>
  <c r="AB116"/>
  <c r="AA116"/>
  <c r="F116" s="1"/>
  <c r="AC115"/>
  <c r="AB115"/>
  <c r="AA115"/>
  <c r="G115"/>
  <c r="AC114"/>
  <c r="AB114"/>
  <c r="F114" s="1"/>
  <c r="AA114"/>
  <c r="G114"/>
  <c r="AC113"/>
  <c r="AB113"/>
  <c r="F113" s="1"/>
  <c r="AA113"/>
  <c r="G113"/>
  <c r="AC112"/>
  <c r="H112" s="1"/>
  <c r="AB112"/>
  <c r="AA112"/>
  <c r="G112"/>
  <c r="AC111"/>
  <c r="AB111"/>
  <c r="AA111"/>
  <c r="AC110"/>
  <c r="AB110"/>
  <c r="AA110"/>
  <c r="G110"/>
  <c r="AC109"/>
  <c r="AB109"/>
  <c r="G109" s="1"/>
  <c r="AA109"/>
  <c r="F109" s="1"/>
  <c r="AC108"/>
  <c r="AB108"/>
  <c r="AA108"/>
  <c r="G108" s="1"/>
  <c r="AC107"/>
  <c r="AB107"/>
  <c r="AA107"/>
  <c r="D107" s="1"/>
  <c r="AC106"/>
  <c r="AB106"/>
  <c r="AA106"/>
  <c r="G106" s="1"/>
  <c r="AC105"/>
  <c r="AB105"/>
  <c r="F105" s="1"/>
  <c r="AA105"/>
  <c r="G105"/>
  <c r="AC104"/>
  <c r="AB104"/>
  <c r="AA104"/>
  <c r="F104" s="1"/>
  <c r="D104"/>
  <c r="AC103"/>
  <c r="AB103"/>
  <c r="AA103"/>
  <c r="F103" s="1"/>
  <c r="G103"/>
  <c r="AC102"/>
  <c r="AB102"/>
  <c r="AA102"/>
  <c r="H102" s="1"/>
  <c r="AC101"/>
  <c r="AB101"/>
  <c r="H101" s="1"/>
  <c r="AA101"/>
  <c r="G101"/>
  <c r="AC100"/>
  <c r="AB100"/>
  <c r="AA100"/>
  <c r="G100"/>
  <c r="AC99"/>
  <c r="F99" s="1"/>
  <c r="AB99"/>
  <c r="AA99"/>
  <c r="G99"/>
  <c r="AC98"/>
  <c r="AB98"/>
  <c r="AA98"/>
  <c r="G98"/>
  <c r="AC97"/>
  <c r="AB97"/>
  <c r="AA97"/>
  <c r="F97" s="1"/>
  <c r="G97"/>
  <c r="AC96"/>
  <c r="AB96"/>
  <c r="H96" s="1"/>
  <c r="AA96"/>
  <c r="F96" s="1"/>
  <c r="G96"/>
  <c r="AC95"/>
  <c r="AB95"/>
  <c r="AA95"/>
  <c r="G95"/>
  <c r="AC94"/>
  <c r="AB94"/>
  <c r="H94" s="1"/>
  <c r="AA94"/>
  <c r="F94" s="1"/>
  <c r="G94"/>
  <c r="AC93"/>
  <c r="AB93"/>
  <c r="AA93"/>
  <c r="D93" s="1"/>
  <c r="AC92"/>
  <c r="AB92"/>
  <c r="AA92"/>
  <c r="AC91"/>
  <c r="AB91"/>
  <c r="F91" s="1"/>
  <c r="AA91"/>
  <c r="G91"/>
  <c r="AC90"/>
  <c r="AB90"/>
  <c r="AA90"/>
  <c r="H90" s="1"/>
  <c r="AC89"/>
  <c r="E89" s="1"/>
  <c r="AB89"/>
  <c r="AA89"/>
  <c r="D89" s="1"/>
  <c r="H89"/>
  <c r="G89"/>
  <c r="AC88"/>
  <c r="AB88"/>
  <c r="AA88"/>
  <c r="H88" s="1"/>
  <c r="G88"/>
  <c r="AC87"/>
  <c r="AB87"/>
  <c r="AA87"/>
  <c r="G87"/>
  <c r="AC86"/>
  <c r="AB86"/>
  <c r="AA86"/>
  <c r="F86" s="1"/>
  <c r="G86"/>
  <c r="AC85"/>
  <c r="AB85"/>
  <c r="H85" s="1"/>
  <c r="AA85"/>
  <c r="F85" s="1"/>
  <c r="G85"/>
  <c r="AC84"/>
  <c r="AB84"/>
  <c r="H84" s="1"/>
  <c r="AA84"/>
  <c r="F84" s="1"/>
  <c r="G84"/>
  <c r="AC83"/>
  <c r="AB83"/>
  <c r="AA83"/>
  <c r="G83"/>
  <c r="AC82"/>
  <c r="AB82"/>
  <c r="AA82"/>
  <c r="F82" s="1"/>
  <c r="AC81"/>
  <c r="AB81"/>
  <c r="H81" s="1"/>
  <c r="AA81"/>
  <c r="G81"/>
  <c r="AC80"/>
  <c r="AB80"/>
  <c r="AA80"/>
  <c r="AC79"/>
  <c r="AB79"/>
  <c r="AA79"/>
  <c r="F79" s="1"/>
  <c r="G79"/>
  <c r="AC78"/>
  <c r="AB78"/>
  <c r="AA78"/>
  <c r="F78" s="1"/>
  <c r="G78"/>
  <c r="AC77"/>
  <c r="AB77"/>
  <c r="AA77"/>
  <c r="G77"/>
  <c r="AC76"/>
  <c r="AB76"/>
  <c r="AA76"/>
  <c r="F76" s="1"/>
  <c r="G76"/>
  <c r="AC75"/>
  <c r="AB75"/>
  <c r="H75" s="1"/>
  <c r="AA75"/>
  <c r="F75" s="1"/>
  <c r="G75"/>
  <c r="AC74"/>
  <c r="AB74"/>
  <c r="H74" s="1"/>
  <c r="AA74"/>
  <c r="G74"/>
  <c r="AC73"/>
  <c r="AB73"/>
  <c r="AA73"/>
  <c r="G73"/>
  <c r="AC72"/>
  <c r="AB72"/>
  <c r="H72" s="1"/>
  <c r="AA72"/>
  <c r="G72"/>
  <c r="AC71"/>
  <c r="AB71"/>
  <c r="AA71"/>
  <c r="AC70"/>
  <c r="AB70"/>
  <c r="F70" s="1"/>
  <c r="AA70"/>
  <c r="AC69"/>
  <c r="AB69"/>
  <c r="H69" s="1"/>
  <c r="AA69"/>
  <c r="G69"/>
  <c r="AC68"/>
  <c r="AB68"/>
  <c r="H68" s="1"/>
  <c r="AA68"/>
  <c r="G68"/>
  <c r="AC67"/>
  <c r="AB67"/>
  <c r="AA67"/>
  <c r="G67"/>
  <c r="AC66"/>
  <c r="AB66"/>
  <c r="AA66"/>
  <c r="G66" s="1"/>
  <c r="AC65"/>
  <c r="AB65"/>
  <c r="AA65"/>
  <c r="G65"/>
  <c r="AC64"/>
  <c r="AB64"/>
  <c r="G64" s="1"/>
  <c r="AA64"/>
  <c r="F64" s="1"/>
  <c r="AC63"/>
  <c r="AB63"/>
  <c r="H63" s="1"/>
  <c r="AA63"/>
  <c r="F63" s="1"/>
  <c r="G63"/>
  <c r="AC62"/>
  <c r="AB62"/>
  <c r="AA62"/>
  <c r="G62"/>
  <c r="AC61"/>
  <c r="AB61"/>
  <c r="AA61"/>
  <c r="AC60"/>
  <c r="AB60"/>
  <c r="G60" s="1"/>
  <c r="AA60"/>
  <c r="H60" s="1"/>
  <c r="AC59"/>
  <c r="AB59"/>
  <c r="AA59"/>
  <c r="G59"/>
  <c r="AC58"/>
  <c r="AB58"/>
  <c r="G58" s="1"/>
  <c r="AA58"/>
  <c r="F58" s="1"/>
  <c r="AC57"/>
  <c r="E57" s="1"/>
  <c r="AB57"/>
  <c r="AA57"/>
  <c r="AC56"/>
  <c r="H56" s="1"/>
  <c r="AB56"/>
  <c r="AA56"/>
  <c r="G56" s="1"/>
  <c r="AC55"/>
  <c r="AB55"/>
  <c r="AA55"/>
  <c r="G55"/>
  <c r="AC54"/>
  <c r="AB54"/>
  <c r="AA54"/>
  <c r="G54" s="1"/>
  <c r="AC53"/>
  <c r="AB53"/>
  <c r="AA53"/>
  <c r="G53" s="1"/>
  <c r="AC52"/>
  <c r="H52" s="1"/>
  <c r="AB52"/>
  <c r="AA52"/>
  <c r="D52" s="1"/>
  <c r="G52"/>
  <c r="F52"/>
  <c r="AC51"/>
  <c r="AB51"/>
  <c r="AA51"/>
  <c r="G51" s="1"/>
  <c r="AC50"/>
  <c r="AB50"/>
  <c r="H50" s="1"/>
  <c r="AA50"/>
  <c r="F50" s="1"/>
  <c r="G50"/>
  <c r="AC49"/>
  <c r="AB49"/>
  <c r="H49" s="1"/>
  <c r="AA49"/>
  <c r="F49" s="1"/>
  <c r="G49"/>
  <c r="AC48"/>
  <c r="AB48"/>
  <c r="AA48"/>
  <c r="F48" s="1"/>
  <c r="G48"/>
  <c r="AC47"/>
  <c r="AB47"/>
  <c r="H47" s="1"/>
  <c r="AA47"/>
  <c r="G47"/>
  <c r="AC46"/>
  <c r="AB46"/>
  <c r="AA46"/>
  <c r="G46"/>
  <c r="AC45"/>
  <c r="AB45"/>
  <c r="AA45"/>
  <c r="G45" s="1"/>
  <c r="AC44"/>
  <c r="AB44"/>
  <c r="AA44"/>
  <c r="G44" s="1"/>
  <c r="AC43"/>
  <c r="AB43"/>
  <c r="AA43"/>
  <c r="G43" s="1"/>
  <c r="AC42"/>
  <c r="AB42"/>
  <c r="AA42"/>
  <c r="F42" s="1"/>
  <c r="G42"/>
  <c r="AC41"/>
  <c r="AB41"/>
  <c r="AA41"/>
  <c r="G41"/>
  <c r="AC40"/>
  <c r="AB40"/>
  <c r="AA40"/>
  <c r="F40" s="1"/>
  <c r="AC39"/>
  <c r="AB39"/>
  <c r="AA39"/>
  <c r="F39" s="1"/>
  <c r="G39"/>
  <c r="AC38"/>
  <c r="AB38"/>
  <c r="H38" s="1"/>
  <c r="AA38"/>
  <c r="AC37"/>
  <c r="AB37"/>
  <c r="AA37"/>
  <c r="G37" s="1"/>
  <c r="AC36"/>
  <c r="AB36"/>
  <c r="AA36"/>
  <c r="G36" s="1"/>
  <c r="AC35"/>
  <c r="AB35"/>
  <c r="AA35"/>
  <c r="G35" s="1"/>
  <c r="AC34"/>
  <c r="AB34"/>
  <c r="AA34"/>
  <c r="G34" s="1"/>
  <c r="AC33"/>
  <c r="AB33"/>
  <c r="AA33"/>
  <c r="G33"/>
  <c r="AC32"/>
  <c r="AB32"/>
  <c r="AA32"/>
  <c r="AC31"/>
  <c r="AB31"/>
  <c r="AA31"/>
  <c r="G31" s="1"/>
  <c r="AC30"/>
  <c r="AB30"/>
  <c r="AA30"/>
  <c r="D30" s="1"/>
  <c r="G30"/>
  <c r="AC29"/>
  <c r="AB29"/>
  <c r="AA29"/>
  <c r="G29" s="1"/>
  <c r="AC28"/>
  <c r="AB28"/>
  <c r="AA28"/>
  <c r="D28" s="1"/>
  <c r="AC27"/>
  <c r="AB27"/>
  <c r="AA27"/>
  <c r="G27" s="1"/>
  <c r="AC26"/>
  <c r="AB26"/>
  <c r="AA26"/>
  <c r="G26" s="1"/>
  <c r="AC25"/>
  <c r="AB25"/>
  <c r="AA25"/>
  <c r="G25" s="1"/>
  <c r="AC24"/>
  <c r="AB24"/>
  <c r="AA24"/>
  <c r="G24" s="1"/>
  <c r="AG44" i="47" l="1"/>
  <c r="AC37" i="52"/>
  <c r="W44" i="47"/>
  <c r="T37" i="52"/>
  <c r="E41" i="38"/>
  <c r="E67"/>
  <c r="E83"/>
  <c r="E189"/>
  <c r="D242"/>
  <c r="E87"/>
  <c r="E179"/>
  <c r="E187"/>
  <c r="E190"/>
  <c r="E201"/>
  <c r="E207"/>
  <c r="E240"/>
  <c r="E241"/>
  <c r="E259"/>
  <c r="D176"/>
  <c r="E176"/>
  <c r="E77"/>
  <c r="D189"/>
  <c r="D57"/>
  <c r="G32"/>
  <c r="D32"/>
  <c r="D253"/>
  <c r="H176"/>
  <c r="D259"/>
  <c r="D137"/>
  <c r="AG43" i="36"/>
  <c r="T39" i="52"/>
  <c r="W45" i="36"/>
  <c r="T46" i="52"/>
  <c r="W52" i="36"/>
  <c r="AC38" i="52"/>
  <c r="AG44" i="36"/>
  <c r="AC44" i="52"/>
  <c r="AG50" i="36"/>
  <c r="T44" i="52"/>
  <c r="W50" i="36"/>
  <c r="W43"/>
  <c r="AC41" i="52"/>
  <c r="AG47" i="36"/>
  <c r="T45" i="52"/>
  <c r="W51" i="36"/>
  <c r="T43" i="52"/>
  <c r="W49" i="36"/>
  <c r="T42" i="52"/>
  <c r="W48" i="36"/>
  <c r="AC43" i="52"/>
  <c r="AG49" i="36"/>
  <c r="T38" i="52"/>
  <c r="W44" i="36"/>
  <c r="T41" i="52"/>
  <c r="W47" i="36"/>
  <c r="AC42" i="52"/>
  <c r="AG48" i="36"/>
  <c r="AC45" i="52"/>
  <c r="AG51" i="36"/>
  <c r="AC39" i="52"/>
  <c r="AG45" i="36"/>
  <c r="AC46" i="52"/>
  <c r="AG52" i="36"/>
  <c r="AG50" i="50"/>
  <c r="AG47"/>
  <c r="AG49"/>
  <c r="AG48"/>
  <c r="AG51"/>
  <c r="AG45"/>
  <c r="AG52"/>
  <c r="AG43"/>
  <c r="AG44"/>
  <c r="D257" i="38"/>
  <c r="D144"/>
  <c r="D248"/>
  <c r="W45" i="50"/>
  <c r="W50"/>
  <c r="W43"/>
  <c r="W51"/>
  <c r="W49"/>
  <c r="W48"/>
  <c r="W44"/>
  <c r="W47"/>
  <c r="E96" i="38"/>
  <c r="E100"/>
  <c r="E103"/>
  <c r="E109"/>
  <c r="E177"/>
  <c r="H194"/>
  <c r="E75"/>
  <c r="E88"/>
  <c r="E194"/>
  <c r="E106"/>
  <c r="E113"/>
  <c r="E115"/>
  <c r="E136"/>
  <c r="E66"/>
  <c r="E30"/>
  <c r="E59"/>
  <c r="E228"/>
  <c r="F182"/>
  <c r="E193"/>
  <c r="E237"/>
  <c r="E246"/>
  <c r="E86"/>
  <c r="E91"/>
  <c r="H42"/>
  <c r="E48"/>
  <c r="E49"/>
  <c r="E62"/>
  <c r="E181"/>
  <c r="E182"/>
  <c r="D207"/>
  <c r="E224"/>
  <c r="E81"/>
  <c r="E105"/>
  <c r="E26"/>
  <c r="E31"/>
  <c r="E51"/>
  <c r="E68"/>
  <c r="E69"/>
  <c r="E84"/>
  <c r="E85"/>
  <c r="E108"/>
  <c r="E125"/>
  <c r="E160"/>
  <c r="E164"/>
  <c r="E167"/>
  <c r="E197"/>
  <c r="E199"/>
  <c r="E208"/>
  <c r="E211"/>
  <c r="E212"/>
  <c r="H151"/>
  <c r="D77"/>
  <c r="D142"/>
  <c r="D143"/>
  <c r="H171"/>
  <c r="F68"/>
  <c r="D39"/>
  <c r="E73"/>
  <c r="E116"/>
  <c r="E222"/>
  <c r="D55"/>
  <c r="F81"/>
  <c r="H36"/>
  <c r="E39"/>
  <c r="D40"/>
  <c r="E52"/>
  <c r="F74"/>
  <c r="H107"/>
  <c r="H113"/>
  <c r="D114"/>
  <c r="H180"/>
  <c r="H193"/>
  <c r="F234"/>
  <c r="H245"/>
  <c r="F69"/>
  <c r="F165"/>
  <c r="H29"/>
  <c r="H105"/>
  <c r="F131"/>
  <c r="D165"/>
  <c r="H260"/>
  <c r="D42"/>
  <c r="D76"/>
  <c r="E78"/>
  <c r="E82"/>
  <c r="H108"/>
  <c r="E126"/>
  <c r="H158"/>
  <c r="H24"/>
  <c r="H27"/>
  <c r="D67"/>
  <c r="F72"/>
  <c r="H78"/>
  <c r="D79"/>
  <c r="F123"/>
  <c r="E154"/>
  <c r="H164"/>
  <c r="E165"/>
  <c r="H168"/>
  <c r="E169"/>
  <c r="H181"/>
  <c r="D182"/>
  <c r="H238"/>
  <c r="D61"/>
  <c r="D74"/>
  <c r="H53"/>
  <c r="H61"/>
  <c r="D68"/>
  <c r="D71"/>
  <c r="D80"/>
  <c r="D83"/>
  <c r="H93"/>
  <c r="D97"/>
  <c r="F98"/>
  <c r="F101"/>
  <c r="H109"/>
  <c r="H115"/>
  <c r="D122"/>
  <c r="H127"/>
  <c r="F129"/>
  <c r="F134"/>
  <c r="H143"/>
  <c r="D186"/>
  <c r="H212"/>
  <c r="F213"/>
  <c r="F238"/>
  <c r="F240"/>
  <c r="D202"/>
  <c r="E202"/>
  <c r="G208"/>
  <c r="H208"/>
  <c r="D229"/>
  <c r="H229"/>
  <c r="F88"/>
  <c r="G102"/>
  <c r="F102"/>
  <c r="H125"/>
  <c r="D168"/>
  <c r="E168"/>
  <c r="D198"/>
  <c r="E198"/>
  <c r="G243"/>
  <c r="H243"/>
  <c r="E258"/>
  <c r="H28"/>
  <c r="H32"/>
  <c r="D33"/>
  <c r="H34"/>
  <c r="D41"/>
  <c r="E43"/>
  <c r="F46"/>
  <c r="E56"/>
  <c r="D60"/>
  <c r="D64"/>
  <c r="F65"/>
  <c r="H66"/>
  <c r="D72"/>
  <c r="E72"/>
  <c r="E80"/>
  <c r="D85"/>
  <c r="G92"/>
  <c r="H92"/>
  <c r="H99"/>
  <c r="G118"/>
  <c r="E118"/>
  <c r="H126"/>
  <c r="H135"/>
  <c r="E142"/>
  <c r="H142"/>
  <c r="H153"/>
  <c r="F160"/>
  <c r="D160"/>
  <c r="F188"/>
  <c r="H191"/>
  <c r="G203"/>
  <c r="H203"/>
  <c r="H211"/>
  <c r="D224"/>
  <c r="H231"/>
  <c r="F232"/>
  <c r="H251"/>
  <c r="E251"/>
  <c r="H25"/>
  <c r="H26"/>
  <c r="F30"/>
  <c r="H30"/>
  <c r="H31"/>
  <c r="E34"/>
  <c r="H35"/>
  <c r="H37"/>
  <c r="E42"/>
  <c r="H43"/>
  <c r="H44"/>
  <c r="E45"/>
  <c r="F47"/>
  <c r="F60"/>
  <c r="G61"/>
  <c r="F61"/>
  <c r="F73"/>
  <c r="D73"/>
  <c r="D87"/>
  <c r="G104"/>
  <c r="H104"/>
  <c r="H106"/>
  <c r="H117"/>
  <c r="H119"/>
  <c r="E124"/>
  <c r="H124"/>
  <c r="E140"/>
  <c r="H140"/>
  <c r="E141"/>
  <c r="AF16" i="44"/>
  <c r="AH6" i="41" s="1"/>
  <c r="E148" i="38"/>
  <c r="D161"/>
  <c r="E161"/>
  <c r="D181"/>
  <c r="E195"/>
  <c r="F197"/>
  <c r="D197"/>
  <c r="H207"/>
  <c r="D225"/>
  <c r="E229"/>
  <c r="G233"/>
  <c r="H233"/>
  <c r="D234"/>
  <c r="E234"/>
  <c r="H237"/>
  <c r="D245"/>
  <c r="D50"/>
  <c r="H51"/>
  <c r="H54"/>
  <c r="E55"/>
  <c r="D69"/>
  <c r="D70"/>
  <c r="E74"/>
  <c r="D75"/>
  <c r="E76"/>
  <c r="D78"/>
  <c r="E79"/>
  <c r="D81"/>
  <c r="D82"/>
  <c r="D84"/>
  <c r="D86"/>
  <c r="D88"/>
  <c r="F95"/>
  <c r="D109"/>
  <c r="F110"/>
  <c r="E143"/>
  <c r="D164"/>
  <c r="E166"/>
  <c r="H177"/>
  <c r="E178"/>
  <c r="H184"/>
  <c r="E223"/>
  <c r="E225"/>
  <c r="E226"/>
  <c r="D228"/>
  <c r="F245"/>
  <c r="H246"/>
  <c r="E254"/>
  <c r="W52" i="50"/>
  <c r="D194" i="38"/>
  <c r="D237"/>
  <c r="D243"/>
  <c r="D134"/>
  <c r="D241"/>
  <c r="D203"/>
  <c r="D238"/>
  <c r="D190"/>
  <c r="T52" i="33"/>
  <c r="AG52"/>
  <c r="AG44"/>
  <c r="T51"/>
  <c r="T49"/>
  <c r="AG50"/>
  <c r="AG43"/>
  <c r="T45"/>
  <c r="AG48"/>
  <c r="T48"/>
  <c r="T50"/>
  <c r="T43"/>
  <c r="AG47"/>
  <c r="AG51"/>
  <c r="AG45"/>
  <c r="AG49"/>
  <c r="T44"/>
  <c r="T47"/>
  <c r="D108" i="38"/>
  <c r="D212"/>
  <c r="D177"/>
  <c r="D140"/>
  <c r="D51"/>
  <c r="E38"/>
  <c r="D105"/>
  <c r="D148"/>
  <c r="D152"/>
  <c r="D211"/>
  <c r="D244"/>
  <c r="D47"/>
  <c r="D106"/>
  <c r="D246"/>
  <c r="D251"/>
  <c r="F38"/>
  <c r="D92"/>
  <c r="D101"/>
  <c r="D113"/>
  <c r="D118"/>
  <c r="D125"/>
  <c r="D129"/>
  <c r="D155"/>
  <c r="D193"/>
  <c r="D138"/>
  <c r="D24"/>
  <c r="D124"/>
  <c r="D139"/>
  <c r="D171"/>
  <c r="G80"/>
  <c r="F133"/>
  <c r="D133"/>
  <c r="D141"/>
  <c r="F141"/>
  <c r="E150"/>
  <c r="H150"/>
  <c r="D196"/>
  <c r="F196"/>
  <c r="D236"/>
  <c r="F236"/>
  <c r="D254"/>
  <c r="F254"/>
  <c r="D255"/>
  <c r="F255"/>
  <c r="H46"/>
  <c r="D54"/>
  <c r="H55"/>
  <c r="H59"/>
  <c r="H67"/>
  <c r="G70"/>
  <c r="H71"/>
  <c r="G82"/>
  <c r="H87"/>
  <c r="F89"/>
  <c r="H95"/>
  <c r="H100"/>
  <c r="H103"/>
  <c r="E111"/>
  <c r="H111"/>
  <c r="F127"/>
  <c r="F130"/>
  <c r="H133"/>
  <c r="H141"/>
  <c r="F166"/>
  <c r="H196"/>
  <c r="E203"/>
  <c r="D226"/>
  <c r="H226"/>
  <c r="G230"/>
  <c r="E230"/>
  <c r="H236"/>
  <c r="H254"/>
  <c r="E33"/>
  <c r="E36"/>
  <c r="H40"/>
  <c r="H45"/>
  <c r="D46"/>
  <c r="H48"/>
  <c r="E54"/>
  <c r="E58"/>
  <c r="E63"/>
  <c r="H64"/>
  <c r="D65"/>
  <c r="H70"/>
  <c r="E71"/>
  <c r="H73"/>
  <c r="H76"/>
  <c r="H79"/>
  <c r="H82"/>
  <c r="H86"/>
  <c r="H91"/>
  <c r="E94"/>
  <c r="H97"/>
  <c r="D98"/>
  <c r="G111"/>
  <c r="E112"/>
  <c r="F112"/>
  <c r="G127"/>
  <c r="E128"/>
  <c r="F128"/>
  <c r="D128"/>
  <c r="D163"/>
  <c r="F163"/>
  <c r="H172"/>
  <c r="G175"/>
  <c r="E175"/>
  <c r="D175"/>
  <c r="F178"/>
  <c r="D178"/>
  <c r="D195"/>
  <c r="H195"/>
  <c r="D205"/>
  <c r="E205"/>
  <c r="H205"/>
  <c r="D215"/>
  <c r="H215"/>
  <c r="E218"/>
  <c r="D218"/>
  <c r="H218"/>
  <c r="D222"/>
  <c r="H222"/>
  <c r="G226"/>
  <c r="D227"/>
  <c r="F227"/>
  <c r="E227"/>
  <c r="D235"/>
  <c r="H235"/>
  <c r="E238"/>
  <c r="E243"/>
  <c r="G260"/>
  <c r="G71"/>
  <c r="G120"/>
  <c r="E120"/>
  <c r="D120"/>
  <c r="G141"/>
  <c r="G146"/>
  <c r="E146"/>
  <c r="D146"/>
  <c r="F150"/>
  <c r="D162"/>
  <c r="H162"/>
  <c r="D174"/>
  <c r="H174"/>
  <c r="E185"/>
  <c r="F185"/>
  <c r="E191"/>
  <c r="F191"/>
  <c r="D201"/>
  <c r="F201"/>
  <c r="F231"/>
  <c r="H240"/>
  <c r="D240"/>
  <c r="H33"/>
  <c r="G40"/>
  <c r="H41"/>
  <c r="H62"/>
  <c r="H65"/>
  <c r="H77"/>
  <c r="H80"/>
  <c r="H83"/>
  <c r="H98"/>
  <c r="H110"/>
  <c r="F111"/>
  <c r="D116"/>
  <c r="H116"/>
  <c r="E130"/>
  <c r="H130"/>
  <c r="G150"/>
  <c r="F151"/>
  <c r="D151"/>
  <c r="G153"/>
  <c r="D158"/>
  <c r="F158"/>
  <c r="D166"/>
  <c r="H166"/>
  <c r="H185"/>
  <c r="H201"/>
  <c r="E210"/>
  <c r="F210"/>
  <c r="G231"/>
  <c r="F242"/>
  <c r="E242"/>
  <c r="E247"/>
  <c r="D247"/>
  <c r="F260"/>
  <c r="E24"/>
  <c r="D26"/>
  <c r="F33"/>
  <c r="H39"/>
  <c r="E40"/>
  <c r="F41"/>
  <c r="F55"/>
  <c r="H58"/>
  <c r="F59"/>
  <c r="F62"/>
  <c r="F67"/>
  <c r="E70"/>
  <c r="F71"/>
  <c r="F77"/>
  <c r="F80"/>
  <c r="F83"/>
  <c r="F87"/>
  <c r="D91"/>
  <c r="E92"/>
  <c r="F100"/>
  <c r="D110"/>
  <c r="E114"/>
  <c r="H114"/>
  <c r="E132"/>
  <c r="H132"/>
  <c r="D167"/>
  <c r="F167"/>
  <c r="F183"/>
  <c r="D183"/>
  <c r="D199"/>
  <c r="H199"/>
  <c r="D206"/>
  <c r="F206"/>
  <c r="E206"/>
  <c r="F216"/>
  <c r="D216"/>
  <c r="F219"/>
  <c r="D219"/>
  <c r="D223"/>
  <c r="F223"/>
  <c r="E245"/>
  <c r="H258"/>
  <c r="E110"/>
  <c r="F115"/>
  <c r="F124"/>
  <c r="F136"/>
  <c r="F139"/>
  <c r="F142"/>
  <c r="E173"/>
  <c r="F207"/>
  <c r="F211"/>
  <c r="E214"/>
  <c r="F224"/>
  <c r="F228"/>
  <c r="F237"/>
  <c r="D252"/>
  <c r="E152"/>
  <c r="E158"/>
  <c r="E232"/>
  <c r="E123"/>
  <c r="D123"/>
  <c r="G147"/>
  <c r="D147"/>
  <c r="G176"/>
  <c r="E188"/>
  <c r="D188"/>
  <c r="G192"/>
  <c r="D192"/>
  <c r="E217"/>
  <c r="D217"/>
  <c r="G221"/>
  <c r="D221"/>
  <c r="D29"/>
  <c r="D35"/>
  <c r="D37"/>
  <c r="D44"/>
  <c r="G90"/>
  <c r="D90"/>
  <c r="E99"/>
  <c r="D99"/>
  <c r="G121"/>
  <c r="E121"/>
  <c r="E135"/>
  <c r="D135"/>
  <c r="E153"/>
  <c r="D153"/>
  <c r="E172"/>
  <c r="D172"/>
  <c r="E184"/>
  <c r="D184"/>
  <c r="E213"/>
  <c r="D213"/>
  <c r="E220"/>
  <c r="H239"/>
  <c r="E239"/>
  <c r="E260"/>
  <c r="D260"/>
  <c r="D25"/>
  <c r="D27"/>
  <c r="G28"/>
  <c r="E28"/>
  <c r="E29"/>
  <c r="E32"/>
  <c r="E35"/>
  <c r="E37"/>
  <c r="G38"/>
  <c r="AF14" i="44" s="1"/>
  <c r="AH5" i="41" s="1"/>
  <c r="E44" i="38"/>
  <c r="E47"/>
  <c r="D49"/>
  <c r="D53"/>
  <c r="D56"/>
  <c r="D59"/>
  <c r="E61"/>
  <c r="D63"/>
  <c r="E65"/>
  <c r="D94"/>
  <c r="E95"/>
  <c r="D95"/>
  <c r="D100"/>
  <c r="E102"/>
  <c r="D112"/>
  <c r="G119"/>
  <c r="E119"/>
  <c r="E122"/>
  <c r="D130"/>
  <c r="E131"/>
  <c r="D131"/>
  <c r="D136"/>
  <c r="E147"/>
  <c r="E149"/>
  <c r="D149"/>
  <c r="D173"/>
  <c r="G180"/>
  <c r="E180"/>
  <c r="D185"/>
  <c r="E192"/>
  <c r="E209"/>
  <c r="D209"/>
  <c r="D214"/>
  <c r="E216"/>
  <c r="E221"/>
  <c r="E231"/>
  <c r="D231"/>
  <c r="D233"/>
  <c r="E25"/>
  <c r="E27"/>
  <c r="D31"/>
  <c r="D34"/>
  <c r="D36"/>
  <c r="D38"/>
  <c r="D43"/>
  <c r="D45"/>
  <c r="E46"/>
  <c r="D48"/>
  <c r="E50"/>
  <c r="E53"/>
  <c r="D58"/>
  <c r="E60"/>
  <c r="D62"/>
  <c r="E64"/>
  <c r="D66"/>
  <c r="E90"/>
  <c r="G93"/>
  <c r="E93"/>
  <c r="D96"/>
  <c r="E98"/>
  <c r="E104"/>
  <c r="G107"/>
  <c r="E107"/>
  <c r="D111"/>
  <c r="D115"/>
  <c r="G117"/>
  <c r="E117"/>
  <c r="D121"/>
  <c r="D126"/>
  <c r="E127"/>
  <c r="D127"/>
  <c r="D132"/>
  <c r="E134"/>
  <c r="D150"/>
  <c r="G169"/>
  <c r="D169"/>
  <c r="E171"/>
  <c r="E183"/>
  <c r="D191"/>
  <c r="D208"/>
  <c r="D210"/>
  <c r="D220"/>
  <c r="D230"/>
  <c r="D232"/>
  <c r="E233"/>
  <c r="F239"/>
  <c r="E97"/>
  <c r="E101"/>
  <c r="E129"/>
  <c r="E133"/>
  <c r="E137"/>
  <c r="E151"/>
  <c r="E170"/>
  <c r="E174"/>
  <c r="E186"/>
  <c r="E215"/>
  <c r="E219"/>
  <c r="G239"/>
  <c r="D239"/>
  <c r="F24"/>
  <c r="F25"/>
  <c r="F26"/>
  <c r="F27"/>
  <c r="F28"/>
  <c r="F29"/>
  <c r="F31"/>
  <c r="F34"/>
  <c r="F35"/>
  <c r="F36"/>
  <c r="F37"/>
  <c r="F43"/>
  <c r="F44"/>
  <c r="F45"/>
  <c r="F51"/>
  <c r="F53"/>
  <c r="F54"/>
  <c r="F56"/>
  <c r="F66"/>
  <c r="F90"/>
  <c r="F92"/>
  <c r="F93"/>
  <c r="F106"/>
  <c r="F107"/>
  <c r="F108"/>
  <c r="F117"/>
  <c r="F118"/>
  <c r="F119"/>
  <c r="F120"/>
  <c r="F121"/>
  <c r="F138"/>
  <c r="F146"/>
  <c r="F147"/>
  <c r="F148"/>
  <c r="F155"/>
  <c r="F169"/>
  <c r="F175"/>
  <c r="F176"/>
  <c r="F177"/>
  <c r="F180"/>
  <c r="F192"/>
  <c r="F208"/>
  <c r="F221"/>
  <c r="F230"/>
  <c r="F233"/>
  <c r="F246"/>
  <c r="F251"/>
  <c r="K6" s="1"/>
  <c r="K4" l="1"/>
  <c r="AF10" i="44" s="1"/>
  <c r="AH3" i="41" s="1"/>
  <c r="AI5"/>
  <c r="AA5"/>
  <c r="AI6"/>
  <c r="AA6"/>
  <c r="K2" i="38"/>
  <c r="AF8" i="44" s="1"/>
  <c r="AF12"/>
  <c r="AH4" i="41" s="1"/>
  <c r="AG45" i="52"/>
  <c r="C14" i="53" s="1"/>
  <c r="AG43" i="52"/>
  <c r="C13" i="53" s="1"/>
  <c r="F5" i="48"/>
  <c r="G108" s="1"/>
  <c r="I7" i="39"/>
  <c r="E5" i="48"/>
  <c r="F20" s="1"/>
  <c r="I6" i="39"/>
  <c r="AH2" i="41" l="1"/>
  <c r="AA2" s="1"/>
  <c r="AG37" i="52"/>
  <c r="C10" i="53" s="1"/>
  <c r="AI3" i="41"/>
  <c r="AA3"/>
  <c r="AI4"/>
  <c r="AA4"/>
  <c r="I5" i="39"/>
  <c r="AG41" i="52"/>
  <c r="C12" i="53" s="1"/>
  <c r="D5" i="48"/>
  <c r="E20" s="1"/>
  <c r="AG39" i="52"/>
  <c r="C11" i="53" s="1"/>
  <c r="G60" i="48"/>
  <c r="G107"/>
  <c r="G125"/>
  <c r="G65"/>
  <c r="G86"/>
  <c r="G21"/>
  <c r="G132"/>
  <c r="G42"/>
  <c r="G66"/>
  <c r="G59"/>
  <c r="G73"/>
  <c r="G17"/>
  <c r="G110"/>
  <c r="G114"/>
  <c r="G76"/>
  <c r="G54"/>
  <c r="G128"/>
  <c r="G63"/>
  <c r="G56"/>
  <c r="G81"/>
  <c r="G136"/>
  <c r="G143"/>
  <c r="G35"/>
  <c r="G129"/>
  <c r="G51"/>
  <c r="G18"/>
  <c r="G70"/>
  <c r="G131"/>
  <c r="G75"/>
  <c r="G130"/>
  <c r="G46"/>
  <c r="G102"/>
  <c r="G147"/>
  <c r="G105"/>
  <c r="G61"/>
  <c r="G138"/>
  <c r="G142"/>
  <c r="G80"/>
  <c r="G22"/>
  <c r="G20"/>
  <c r="G117"/>
  <c r="G85"/>
  <c r="G47"/>
  <c r="G14"/>
  <c r="G49"/>
  <c r="G123"/>
  <c r="G24"/>
  <c r="G87"/>
  <c r="G135"/>
  <c r="G134"/>
  <c r="G53"/>
  <c r="G38"/>
  <c r="G43"/>
  <c r="G64"/>
  <c r="G121"/>
  <c r="G29"/>
  <c r="G111"/>
  <c r="G23"/>
  <c r="G30"/>
  <c r="G124"/>
  <c r="G119"/>
  <c r="G55"/>
  <c r="G90"/>
  <c r="G120"/>
  <c r="G140"/>
  <c r="G137"/>
  <c r="G95"/>
  <c r="G45"/>
  <c r="G106"/>
  <c r="F4" s="1"/>
  <c r="G78"/>
  <c r="G48"/>
  <c r="G116"/>
  <c r="G141"/>
  <c r="G109"/>
  <c r="G77"/>
  <c r="G37"/>
  <c r="G41"/>
  <c r="G34"/>
  <c r="G88"/>
  <c r="G99"/>
  <c r="G146"/>
  <c r="G79"/>
  <c r="G44"/>
  <c r="G58"/>
  <c r="G36"/>
  <c r="G98"/>
  <c r="G118"/>
  <c r="G97"/>
  <c r="G92"/>
  <c r="G91"/>
  <c r="G122"/>
  <c r="G96"/>
  <c r="G68"/>
  <c r="G103"/>
  <c r="G39"/>
  <c r="G50"/>
  <c r="G72"/>
  <c r="G25"/>
  <c r="G69"/>
  <c r="G133"/>
  <c r="G16"/>
  <c r="G74"/>
  <c r="G83"/>
  <c r="G100"/>
  <c r="G89"/>
  <c r="G71"/>
  <c r="G26"/>
  <c r="G82"/>
  <c r="G139"/>
  <c r="G33"/>
  <c r="G15"/>
  <c r="G93"/>
  <c r="G52"/>
  <c r="G112"/>
  <c r="G19"/>
  <c r="G115"/>
  <c r="G32"/>
  <c r="G145"/>
  <c r="G28"/>
  <c r="G113"/>
  <c r="G94"/>
  <c r="G57"/>
  <c r="G27"/>
  <c r="G101"/>
  <c r="G84"/>
  <c r="G144"/>
  <c r="G31"/>
  <c r="G127"/>
  <c r="G126"/>
  <c r="G40"/>
  <c r="G67"/>
  <c r="G62"/>
  <c r="G104"/>
  <c r="I4" i="39"/>
  <c r="C5" i="48"/>
  <c r="D19" s="1"/>
  <c r="F96"/>
  <c r="F121"/>
  <c r="F106"/>
  <c r="F147"/>
  <c r="F76"/>
  <c r="F85"/>
  <c r="F84"/>
  <c r="F99"/>
  <c r="F79"/>
  <c r="F143"/>
  <c r="F61"/>
  <c r="F71"/>
  <c r="F133"/>
  <c r="F45"/>
  <c r="F109"/>
  <c r="F15"/>
  <c r="F22"/>
  <c r="F59"/>
  <c r="F120"/>
  <c r="F80"/>
  <c r="F56"/>
  <c r="F97"/>
  <c r="F25"/>
  <c r="F140"/>
  <c r="F135"/>
  <c r="F49"/>
  <c r="F104"/>
  <c r="F66"/>
  <c r="F26"/>
  <c r="F67"/>
  <c r="F102"/>
  <c r="F44"/>
  <c r="F108"/>
  <c r="F39"/>
  <c r="F103"/>
  <c r="F54"/>
  <c r="F138"/>
  <c r="F91"/>
  <c r="F48"/>
  <c r="F29"/>
  <c r="F141"/>
  <c r="F122"/>
  <c r="F105"/>
  <c r="F142"/>
  <c r="F88"/>
  <c r="F16"/>
  <c r="F21"/>
  <c r="F70"/>
  <c r="F52"/>
  <c r="F116"/>
  <c r="F47"/>
  <c r="F111"/>
  <c r="F64"/>
  <c r="F17"/>
  <c r="F101"/>
  <c r="F62"/>
  <c r="F43"/>
  <c r="F24"/>
  <c r="F136"/>
  <c r="F117"/>
  <c r="F35"/>
  <c r="F114"/>
  <c r="F72"/>
  <c r="F77"/>
  <c r="F126"/>
  <c r="F36"/>
  <c r="F68"/>
  <c r="F100"/>
  <c r="F132"/>
  <c r="F31"/>
  <c r="F63"/>
  <c r="F95"/>
  <c r="F127"/>
  <c r="F42"/>
  <c r="F86"/>
  <c r="F128"/>
  <c r="F37"/>
  <c r="F81"/>
  <c r="F123"/>
  <c r="F34"/>
  <c r="F90"/>
  <c r="F146"/>
  <c r="F73"/>
  <c r="F129"/>
  <c r="F50"/>
  <c r="F110"/>
  <c r="F33"/>
  <c r="F89"/>
  <c r="F145"/>
  <c r="F112"/>
  <c r="F93"/>
  <c r="F58"/>
  <c r="F41"/>
  <c r="F14"/>
  <c r="F53"/>
  <c r="F98"/>
  <c r="F46"/>
  <c r="F139"/>
  <c r="F107"/>
  <c r="F28"/>
  <c r="F60"/>
  <c r="F92"/>
  <c r="F124"/>
  <c r="F23"/>
  <c r="F55"/>
  <c r="F87"/>
  <c r="F119"/>
  <c r="F32"/>
  <c r="F74"/>
  <c r="F118"/>
  <c r="F27"/>
  <c r="F69"/>
  <c r="F113"/>
  <c r="F18"/>
  <c r="F78"/>
  <c r="F134"/>
  <c r="F57"/>
  <c r="F115"/>
  <c r="F38"/>
  <c r="F94"/>
  <c r="F19"/>
  <c r="F75"/>
  <c r="F131"/>
  <c r="F82"/>
  <c r="F65"/>
  <c r="F30"/>
  <c r="F144"/>
  <c r="F125"/>
  <c r="F130"/>
  <c r="F40"/>
  <c r="F137"/>
  <c r="F83"/>
  <c r="F51"/>
  <c r="B5"/>
  <c r="C14" s="1"/>
  <c r="I3" i="39"/>
  <c r="X85" i="36"/>
  <c r="U126" i="33"/>
  <c r="U125"/>
  <c r="U124"/>
  <c r="U123"/>
  <c r="AI2" i="41" l="1"/>
  <c r="AH7" s="1"/>
  <c r="AH8" s="1"/>
  <c r="AA7"/>
  <c r="Y8" s="1"/>
  <c r="Y9" s="1"/>
  <c r="Y10" s="1"/>
  <c r="J34" s="1"/>
  <c r="J54" s="1"/>
  <c r="C15" i="53"/>
  <c r="D15" s="1"/>
  <c r="M32" s="1"/>
  <c r="B38" s="1"/>
  <c r="E4" i="48"/>
  <c r="E108"/>
  <c r="E136"/>
  <c r="E139"/>
  <c r="E82"/>
  <c r="E141"/>
  <c r="E70"/>
  <c r="E133"/>
  <c r="E38"/>
  <c r="E53"/>
  <c r="E45"/>
  <c r="E76"/>
  <c r="E114"/>
  <c r="E81"/>
  <c r="E49"/>
  <c r="E47"/>
  <c r="E16"/>
  <c r="E98"/>
  <c r="E101"/>
  <c r="E99"/>
  <c r="E31"/>
  <c r="E60"/>
  <c r="E142"/>
  <c r="E84"/>
  <c r="E89"/>
  <c r="E123"/>
  <c r="E59"/>
  <c r="E54"/>
  <c r="E48"/>
  <c r="E128"/>
  <c r="E126"/>
  <c r="E41"/>
  <c r="E117"/>
  <c r="E96"/>
  <c r="E115"/>
  <c r="E75"/>
  <c r="E15"/>
  <c r="E26"/>
  <c r="E32"/>
  <c r="E132"/>
  <c r="E134"/>
  <c r="E102"/>
  <c r="E73"/>
  <c r="E65"/>
  <c r="E121"/>
  <c r="E93"/>
  <c r="E37"/>
  <c r="E147"/>
  <c r="E119"/>
  <c r="E91"/>
  <c r="E79"/>
  <c r="E55"/>
  <c r="E27"/>
  <c r="E58"/>
  <c r="E30"/>
  <c r="E72"/>
  <c r="E40"/>
  <c r="E112"/>
  <c r="E146"/>
  <c r="E118"/>
  <c r="E94"/>
  <c r="E100"/>
  <c r="E137"/>
  <c r="E109"/>
  <c r="E69"/>
  <c r="E88"/>
  <c r="E135"/>
  <c r="E103"/>
  <c r="E61"/>
  <c r="E71"/>
  <c r="E39"/>
  <c r="E74"/>
  <c r="E46"/>
  <c r="E14"/>
  <c r="E56"/>
  <c r="E28"/>
  <c r="E140"/>
  <c r="E116"/>
  <c r="E130"/>
  <c r="E110"/>
  <c r="E86"/>
  <c r="E25"/>
  <c r="E33"/>
  <c r="E125"/>
  <c r="E105"/>
  <c r="E85"/>
  <c r="E104"/>
  <c r="E17"/>
  <c r="E131"/>
  <c r="E107"/>
  <c r="E87"/>
  <c r="E29"/>
  <c r="E63"/>
  <c r="E43"/>
  <c r="E23"/>
  <c r="E62"/>
  <c r="E42"/>
  <c r="E22"/>
  <c r="E64"/>
  <c r="E44"/>
  <c r="E24"/>
  <c r="E144"/>
  <c r="E124"/>
  <c r="E120"/>
  <c r="E138"/>
  <c r="E122"/>
  <c r="E106"/>
  <c r="E90"/>
  <c r="E57"/>
  <c r="E92"/>
  <c r="E145"/>
  <c r="E129"/>
  <c r="E113"/>
  <c r="E97"/>
  <c r="E80"/>
  <c r="E21"/>
  <c r="E78"/>
  <c r="E143"/>
  <c r="E127"/>
  <c r="E111"/>
  <c r="E95"/>
  <c r="E77"/>
  <c r="E83"/>
  <c r="E67"/>
  <c r="E51"/>
  <c r="E35"/>
  <c r="E19"/>
  <c r="E66"/>
  <c r="E50"/>
  <c r="E34"/>
  <c r="E18"/>
  <c r="E68"/>
  <c r="E52"/>
  <c r="E36"/>
  <c r="AF8" i="41"/>
  <c r="D92" i="48"/>
  <c r="D75"/>
  <c r="D76"/>
  <c r="D137"/>
  <c r="D88"/>
  <c r="D97"/>
  <c r="D34"/>
  <c r="D83"/>
  <c r="D80"/>
  <c r="D81"/>
  <c r="D18"/>
  <c r="D54"/>
  <c r="D144"/>
  <c r="D56"/>
  <c r="D45"/>
  <c r="D23"/>
  <c r="D90"/>
  <c r="D117"/>
  <c r="D50"/>
  <c r="D38"/>
  <c r="D55"/>
  <c r="D48"/>
  <c r="D100"/>
  <c r="D43"/>
  <c r="D130"/>
  <c r="D62"/>
  <c r="D147"/>
  <c r="D134"/>
  <c r="D49"/>
  <c r="D138"/>
  <c r="D123"/>
  <c r="D25"/>
  <c r="D107"/>
  <c r="D66"/>
  <c r="D51"/>
  <c r="D125"/>
  <c r="D68"/>
  <c r="D103"/>
  <c r="D42"/>
  <c r="D16"/>
  <c r="D53"/>
  <c r="D63"/>
  <c r="D128"/>
  <c r="D47"/>
  <c r="D139"/>
  <c r="D67"/>
  <c r="D77"/>
  <c r="D118"/>
  <c r="D28"/>
  <c r="D119"/>
  <c r="D26"/>
  <c r="D84"/>
  <c r="D78"/>
  <c r="D95"/>
  <c r="D146"/>
  <c r="D94"/>
  <c r="D98"/>
  <c r="D126"/>
  <c r="D131"/>
  <c r="D109"/>
  <c r="D70"/>
  <c r="D140"/>
  <c r="D39"/>
  <c r="D17"/>
  <c r="D145"/>
  <c r="D106"/>
  <c r="D40"/>
  <c r="D91"/>
  <c r="D46"/>
  <c r="D120"/>
  <c r="D89"/>
  <c r="D116"/>
  <c r="D101"/>
  <c r="D105"/>
  <c r="D79"/>
  <c r="D60"/>
  <c r="D115"/>
  <c r="D61"/>
  <c r="D141"/>
  <c r="D102"/>
  <c r="D132"/>
  <c r="D124"/>
  <c r="D87"/>
  <c r="D33"/>
  <c r="D113"/>
  <c r="D74"/>
  <c r="D20"/>
  <c r="D104"/>
  <c r="D59"/>
  <c r="D85"/>
  <c r="D110"/>
  <c r="D31"/>
  <c r="D57"/>
  <c r="D82"/>
  <c r="D64"/>
  <c r="D30"/>
  <c r="D111"/>
  <c r="D72"/>
  <c r="D108"/>
  <c r="D69"/>
  <c r="D35"/>
  <c r="D99"/>
  <c r="D29"/>
  <c r="D93"/>
  <c r="D22"/>
  <c r="D86"/>
  <c r="D96"/>
  <c r="D24"/>
  <c r="D112"/>
  <c r="D71"/>
  <c r="D135"/>
  <c r="D65"/>
  <c r="D129"/>
  <c r="D58"/>
  <c r="D122"/>
  <c r="D15"/>
  <c r="D44"/>
  <c r="D27"/>
  <c r="D21"/>
  <c r="D14"/>
  <c r="D142"/>
  <c r="D32"/>
  <c r="D127"/>
  <c r="D121"/>
  <c r="D114"/>
  <c r="D136"/>
  <c r="D37"/>
  <c r="D36"/>
  <c r="D41"/>
  <c r="D52"/>
  <c r="D73"/>
  <c r="D133"/>
  <c r="D143"/>
  <c r="C140"/>
  <c r="C133"/>
  <c r="C105"/>
  <c r="C66"/>
  <c r="C34"/>
  <c r="C42"/>
  <c r="C50"/>
  <c r="C58"/>
  <c r="C37"/>
  <c r="C69"/>
  <c r="C109"/>
  <c r="C30"/>
  <c r="C62"/>
  <c r="C97"/>
  <c r="C17"/>
  <c r="C49"/>
  <c r="C81"/>
  <c r="C16"/>
  <c r="C32"/>
  <c r="C48"/>
  <c r="C64"/>
  <c r="C80"/>
  <c r="C96"/>
  <c r="C112"/>
  <c r="C128"/>
  <c r="C94"/>
  <c r="C110"/>
  <c r="C126"/>
  <c r="C142"/>
  <c r="C23"/>
  <c r="C39"/>
  <c r="C55"/>
  <c r="C71"/>
  <c r="C87"/>
  <c r="C103"/>
  <c r="C119"/>
  <c r="C135"/>
  <c r="C74"/>
  <c r="C90"/>
  <c r="C77"/>
  <c r="C38"/>
  <c r="C113"/>
  <c r="C57"/>
  <c r="C20"/>
  <c r="C52"/>
  <c r="C84"/>
  <c r="C132"/>
  <c r="C114"/>
  <c r="C146"/>
  <c r="C43"/>
  <c r="C75"/>
  <c r="C107"/>
  <c r="C139"/>
  <c r="C137"/>
  <c r="C53"/>
  <c r="C141"/>
  <c r="C78"/>
  <c r="C33"/>
  <c r="C24"/>
  <c r="C56"/>
  <c r="C88"/>
  <c r="C120"/>
  <c r="C102"/>
  <c r="C134"/>
  <c r="C31"/>
  <c r="C63"/>
  <c r="C95"/>
  <c r="C127"/>
  <c r="C18"/>
  <c r="C26"/>
  <c r="C29"/>
  <c r="C61"/>
  <c r="C93"/>
  <c r="C22"/>
  <c r="C54"/>
  <c r="C86"/>
  <c r="C145"/>
  <c r="C41"/>
  <c r="C73"/>
  <c r="C117"/>
  <c r="C28"/>
  <c r="C44"/>
  <c r="C60"/>
  <c r="C76"/>
  <c r="C92"/>
  <c r="C108"/>
  <c r="C124"/>
  <c r="C144"/>
  <c r="C106"/>
  <c r="C122"/>
  <c r="C138"/>
  <c r="C19"/>
  <c r="C35"/>
  <c r="C51"/>
  <c r="C67"/>
  <c r="C83"/>
  <c r="C99"/>
  <c r="C115"/>
  <c r="C131"/>
  <c r="C147"/>
  <c r="C82"/>
  <c r="C45"/>
  <c r="C125"/>
  <c r="C70"/>
  <c r="C25"/>
  <c r="C89"/>
  <c r="C36"/>
  <c r="C68"/>
  <c r="C100"/>
  <c r="C116"/>
  <c r="C98"/>
  <c r="C130"/>
  <c r="C27"/>
  <c r="C59"/>
  <c r="C91"/>
  <c r="C123"/>
  <c r="C121"/>
  <c r="C21"/>
  <c r="C85"/>
  <c r="C46"/>
  <c r="C129"/>
  <c r="C65"/>
  <c r="C101"/>
  <c r="C40"/>
  <c r="C72"/>
  <c r="C104"/>
  <c r="C136"/>
  <c r="C118"/>
  <c r="C15"/>
  <c r="C47"/>
  <c r="C79"/>
  <c r="C111"/>
  <c r="C143"/>
  <c r="L8" i="39"/>
  <c r="L10"/>
  <c r="L4"/>
  <c r="L5"/>
  <c r="L6"/>
  <c r="L9"/>
  <c r="L7"/>
  <c r="X86" i="33"/>
  <c r="AG8" i="41" l="1"/>
  <c r="AE11" s="1"/>
  <c r="D4" i="48"/>
  <c r="B4"/>
  <c r="C4"/>
  <c r="M4" i="39"/>
  <c r="D38" s="1"/>
  <c r="K74" l="1"/>
  <c r="C22" i="44" s="1"/>
  <c r="AD7" i="41"/>
  <c r="AE7" s="1"/>
  <c r="AE8" s="1"/>
  <c r="D44" i="39" s="1"/>
  <c r="B19" i="53"/>
  <c r="B21" s="1"/>
  <c r="B6" i="48"/>
  <c r="N19" i="44"/>
  <c r="F38" i="39"/>
  <c r="B13"/>
  <c r="B12"/>
  <c r="B11"/>
  <c r="B10"/>
  <c r="B9"/>
  <c r="B8"/>
  <c r="B7"/>
  <c r="B6"/>
  <c r="B5"/>
  <c r="B4"/>
  <c r="C6" i="48" l="1"/>
  <c r="D64" i="52"/>
  <c r="V57" i="47"/>
  <c r="V56" i="50"/>
  <c r="V56" i="36"/>
  <c r="V56" i="33"/>
  <c r="B117" i="39" s="1"/>
  <c r="B22"/>
  <c r="B20"/>
  <c r="B19"/>
  <c r="B21"/>
  <c r="C19" l="1"/>
  <c r="O98" i="16" s="1"/>
  <c r="C141" i="33"/>
  <c r="C101" i="56"/>
  <c r="B16" i="39" l="1"/>
  <c r="D37" s="1"/>
  <c r="F37" s="1"/>
  <c r="N20" i="44"/>
  <c r="B39" i="39"/>
  <c r="D39" l="1"/>
  <c r="A103"/>
  <c r="B118"/>
  <c r="B110" s="1"/>
  <c r="D45" l="1"/>
  <c r="K10" i="41"/>
  <c r="N21" i="44"/>
  <c r="AS5" i="41" s="1"/>
  <c r="AS6" l="1"/>
  <c r="AS4"/>
  <c r="AS3"/>
  <c r="AS8" l="1"/>
  <c r="D40" i="39" s="1"/>
  <c r="N81" i="44" s="1"/>
  <c r="AS9" i="41" l="1"/>
  <c r="F62" i="39"/>
  <c r="S11" i="41" l="1"/>
  <c r="F44" i="39"/>
  <c r="E47" s="1"/>
  <c r="B7" i="48" l="1"/>
  <c r="C91" i="44" s="1"/>
  <c r="C92" s="1"/>
  <c r="D2" i="41"/>
  <c r="H42" i="39"/>
  <c r="C83" i="44" s="1"/>
  <c r="D3" i="41" l="1"/>
  <c r="K75" i="39"/>
  <c r="K76" s="1"/>
  <c r="L34" i="41" l="1"/>
  <c r="B34" s="1"/>
  <c r="K30"/>
  <c r="K32"/>
  <c r="L32" s="1"/>
  <c r="B32" s="1"/>
  <c r="K26"/>
  <c r="K27"/>
  <c r="L27" s="1"/>
  <c r="B27" s="1"/>
  <c r="K21"/>
  <c r="L21" s="1"/>
  <c r="B21" s="1"/>
  <c r="K22"/>
  <c r="L22" s="1"/>
  <c r="B22" s="1"/>
  <c r="K17"/>
  <c r="L30"/>
  <c r="B30" s="1"/>
  <c r="L26"/>
  <c r="B26" s="1"/>
  <c r="L17"/>
  <c r="K52"/>
  <c r="L52" s="1"/>
  <c r="B52" s="1"/>
  <c r="K53"/>
  <c r="L53" s="1"/>
  <c r="B53" s="1"/>
  <c r="L33"/>
  <c r="B33" s="1"/>
  <c r="K24"/>
  <c r="L24" s="1"/>
  <c r="B24" s="1"/>
  <c r="K23"/>
  <c r="L23" s="1"/>
  <c r="B23" s="1"/>
  <c r="K46"/>
  <c r="L46" s="1"/>
  <c r="B46" s="1"/>
  <c r="K25"/>
  <c r="L25" s="1"/>
  <c r="B25" s="1"/>
  <c r="K55"/>
  <c r="L55" s="1"/>
  <c r="B55" s="1"/>
  <c r="L50"/>
  <c r="B50" s="1"/>
  <c r="L36"/>
  <c r="B36" s="1"/>
  <c r="L13"/>
  <c r="B13" s="1"/>
  <c r="L41"/>
  <c r="B41" s="1"/>
  <c r="L14"/>
  <c r="B14" s="1"/>
  <c r="L19"/>
  <c r="B19" s="1"/>
  <c r="L35"/>
  <c r="B35" s="1"/>
  <c r="L44"/>
  <c r="B44" s="1"/>
  <c r="L49"/>
  <c r="B49" s="1"/>
  <c r="I51"/>
  <c r="L51" s="1"/>
  <c r="B51" s="1"/>
  <c r="L12"/>
  <c r="B12" s="1"/>
  <c r="L37"/>
  <c r="B37" s="1"/>
  <c r="L48"/>
  <c r="B48" s="1"/>
  <c r="L45"/>
  <c r="B45" s="1"/>
  <c r="L67"/>
  <c r="L18"/>
  <c r="B18" s="1"/>
  <c r="L39"/>
  <c r="B39" s="1"/>
  <c r="L47"/>
  <c r="B47" s="1"/>
  <c r="L57"/>
  <c r="B57" s="1"/>
  <c r="L15"/>
  <c r="B15" s="1"/>
  <c r="L40"/>
  <c r="B40" s="1"/>
  <c r="L43"/>
  <c r="B43" s="1"/>
  <c r="L56"/>
  <c r="B56" s="1"/>
  <c r="L11"/>
  <c r="B11" s="1"/>
  <c r="L16"/>
  <c r="B16" s="1"/>
  <c r="L20"/>
  <c r="B20" s="1"/>
  <c r="L28"/>
  <c r="B28" s="1"/>
  <c r="L31"/>
  <c r="B31" s="1"/>
  <c r="L38"/>
  <c r="B38" s="1"/>
  <c r="L42"/>
  <c r="B42" s="1"/>
  <c r="L54"/>
  <c r="B54" s="1"/>
  <c r="L58"/>
  <c r="B58" s="1"/>
  <c r="B17" l="1"/>
  <c r="M29"/>
  <c r="J29" s="1"/>
  <c r="B59"/>
  <c r="H29" l="1"/>
  <c r="K29"/>
  <c r="I29"/>
  <c r="L29" l="1"/>
  <c r="B29" s="1"/>
</calcChain>
</file>

<file path=xl/sharedStrings.xml><?xml version="1.0" encoding="utf-8"?>
<sst xmlns="http://schemas.openxmlformats.org/spreadsheetml/2006/main" count="17984" uniqueCount="2483">
  <si>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</si>
  <si>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</si>
  <si>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</si>
  <si>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</si>
  <si>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</si>
  <si>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</si>
  <si>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</si>
  <si>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</si>
  <si>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</si>
  <si>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</si>
  <si>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</si>
  <si>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</si>
  <si>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</si>
  <si>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</si>
  <si>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</si>
  <si>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</si>
  <si>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</si>
  <si>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</si>
  <si>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</si>
  <si>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</si>
  <si>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</si>
  <si>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</si>
  <si>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</si>
  <si>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</si>
  <si>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</si>
  <si>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</si>
  <si>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</si>
  <si>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</si>
  <si>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</si>
  <si>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</si>
  <si>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</si>
  <si>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</si>
  <si>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</si>
  <si>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</si>
  <si>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</si>
  <si>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</si>
  <si>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</si>
  <si>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</si>
  <si>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</si>
  <si>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</si>
  <si>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</si>
  <si>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</si>
  <si>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</si>
  <si>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</si>
  <si>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</si>
  <si>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</si>
  <si>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</si>
  <si>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</si>
  <si>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</si>
  <si>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</si>
  <si>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</si>
  <si>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</si>
  <si>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</si>
  <si>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</si>
  <si>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</si>
  <si>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</si>
  <si>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</si>
  <si>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</si>
  <si>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</si>
  <si>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</si>
  <si>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</si>
  <si>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</si>
  <si>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</si>
  <si>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</si>
  <si>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</si>
  <si>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</si>
  <si>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</si>
  <si>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</si>
  <si>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</si>
  <si>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</si>
  <si>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</si>
  <si>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</si>
  <si>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</si>
  <si>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</si>
  <si>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</si>
  <si>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</si>
  <si>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</si>
  <si>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</si>
  <si>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</si>
  <si>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</si>
  <si>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</si>
  <si>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</si>
  <si>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</si>
  <si>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</si>
  <si>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</si>
  <si>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</si>
  <si>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</si>
  <si>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</si>
  <si>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</si>
  <si>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</si>
  <si>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</si>
  <si>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</si>
  <si>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</si>
  <si>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</si>
  <si>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</si>
  <si>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</si>
  <si>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</si>
  <si>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</si>
  <si>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</si>
  <si>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</si>
  <si>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</si>
  <si>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</si>
  <si>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</si>
  <si>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</si>
  <si>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</si>
  <si>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</si>
  <si>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</si>
  <si>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</si>
  <si>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</si>
  <si>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</si>
  <si>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</si>
  <si>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</si>
  <si>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</si>
  <si>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</si>
  <si>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</si>
  <si>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</si>
  <si>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</si>
  <si>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</si>
  <si>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</si>
  <si>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</si>
  <si>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</si>
  <si>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</si>
  <si>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</si>
  <si>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</si>
  <si>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</si>
  <si>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</si>
  <si>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</si>
  <si>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</si>
  <si>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</si>
  <si>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</si>
  <si>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</si>
  <si>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</si>
  <si>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</si>
  <si>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</si>
  <si>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</si>
  <si>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</si>
  <si>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</si>
  <si>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</si>
  <si>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</si>
  <si>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</si>
  <si>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</si>
  <si>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</si>
  <si>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</si>
  <si>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</si>
  <si>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</si>
  <si>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</si>
  <si>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</si>
  <si>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</si>
  <si>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</si>
  <si>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</si>
  <si>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</si>
  <si>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</si>
  <si>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</si>
  <si>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</si>
  <si>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</si>
  <si>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</si>
  <si>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</si>
  <si>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</si>
  <si>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</si>
  <si>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</si>
  <si>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</si>
  <si>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</si>
  <si>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</si>
  <si>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</si>
  <si>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</si>
  <si>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</si>
  <si>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</si>
  <si>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</si>
  <si>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</si>
  <si>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</si>
  <si>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</si>
  <si>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</si>
  <si>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</si>
  <si>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</si>
  <si>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</si>
  <si>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</si>
  <si>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</si>
  <si>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</si>
  <si>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</si>
  <si>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</si>
  <si>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</si>
  <si>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</si>
  <si>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</si>
  <si>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</si>
  <si>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</si>
  <si>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</si>
  <si>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</si>
  <si>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</si>
  <si>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</si>
  <si>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</si>
  <si>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</si>
  <si>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</si>
  <si>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</si>
  <si>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</si>
  <si>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</si>
  <si>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</si>
  <si>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</si>
  <si>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</si>
  <si>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</si>
  <si>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</si>
  <si>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</si>
  <si>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</si>
  <si>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</si>
  <si>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</si>
  <si>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</si>
  <si>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</si>
  <si>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</si>
  <si>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</si>
  <si>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</si>
  <si>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</si>
  <si>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</si>
  <si>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</si>
  <si>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</si>
  <si>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</si>
  <si>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</si>
  <si>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</si>
  <si>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</si>
  <si>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</si>
  <si>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</si>
  <si>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</si>
  <si>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</si>
  <si>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</si>
  <si>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</si>
  <si>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</si>
  <si>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</si>
  <si>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</si>
  <si>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</si>
  <si>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</si>
  <si>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</si>
  <si>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</si>
  <si>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</si>
  <si>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</si>
  <si>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</si>
  <si>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</si>
  <si>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</si>
  <si>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</si>
  <si>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</si>
  <si>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</si>
  <si>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</si>
  <si>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</si>
  <si>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</si>
  <si>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</si>
  <si>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</si>
  <si>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</si>
  <si>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</si>
  <si>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</si>
  <si>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</si>
  <si>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</si>
  <si>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</si>
  <si>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</si>
  <si>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</si>
  <si>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</si>
  <si>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</si>
  <si>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</si>
  <si>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</si>
  <si>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</si>
  <si>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</si>
  <si>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</si>
  <si>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</si>
  <si>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</si>
  <si>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</si>
  <si>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</si>
  <si>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</si>
  <si>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</si>
  <si>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</si>
  <si>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</si>
  <si>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</si>
  <si>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</si>
  <si>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</si>
  <si>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</si>
  <si>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</si>
  <si>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</si>
  <si>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</si>
  <si>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</si>
  <si>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</si>
  <si>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</si>
  <si>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</si>
  <si>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</si>
  <si>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</si>
  <si>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</si>
  <si>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</si>
  <si>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</si>
  <si>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</si>
  <si>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</si>
  <si>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</si>
  <si>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</si>
  <si>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</si>
  <si>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</si>
  <si>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</si>
  <si>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</si>
  <si>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</si>
  <si>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</si>
  <si>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</si>
  <si>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</si>
  <si>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</si>
  <si>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</si>
  <si>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</si>
  <si>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</si>
  <si>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</si>
  <si>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</si>
  <si>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</si>
  <si>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</si>
  <si>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</si>
  <si>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</si>
  <si>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</si>
  <si>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</si>
  <si>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</si>
  <si>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</si>
  <si>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</si>
  <si>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</si>
  <si>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</si>
  <si>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</si>
  <si>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</si>
  <si>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</si>
  <si>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</si>
  <si>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</si>
  <si>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</si>
  <si>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</si>
  <si>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</si>
  <si>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</si>
  <si>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</si>
  <si>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</si>
  <si>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</si>
  <si>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</si>
  <si>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</si>
  <si>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</si>
  <si>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</si>
  <si>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</si>
  <si>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</si>
  <si>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</si>
  <si>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</si>
  <si>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</si>
  <si>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</si>
  <si>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</si>
  <si>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</si>
  <si>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</si>
  <si>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</si>
  <si>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</si>
  <si>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</si>
  <si>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</si>
  <si>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</si>
  <si>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</si>
  <si>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</si>
  <si>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</si>
  <si>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</si>
  <si>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</si>
  <si>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</si>
  <si>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</si>
  <si>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</si>
  <si>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</si>
  <si>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</si>
  <si>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</si>
  <si>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</si>
  <si>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</si>
  <si>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</si>
  <si>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</si>
  <si>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</si>
  <si>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</si>
  <si>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</si>
  <si>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</si>
  <si>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</si>
  <si>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</si>
  <si>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</si>
  <si>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</si>
  <si>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</si>
  <si>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</si>
  <si>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</si>
  <si>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</si>
  <si>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</si>
  <si>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</si>
  <si>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</si>
  <si>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</si>
  <si>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</si>
  <si>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</si>
  <si>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</si>
  <si>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</si>
  <si>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</si>
  <si>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</si>
  <si>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</si>
  <si>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</si>
  <si>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</si>
  <si>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</si>
  <si>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</si>
  <si>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</si>
  <si>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</si>
  <si>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</si>
  <si>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</si>
  <si>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</si>
  <si>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</si>
  <si>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</si>
  <si>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</si>
  <si>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</si>
  <si>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</si>
  <si>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</si>
  <si>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</si>
  <si>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</si>
  <si>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</si>
  <si>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</si>
  <si>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</si>
  <si>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</si>
  <si>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</si>
  <si>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</si>
  <si>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</si>
  <si>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</si>
  <si>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</si>
  <si>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</si>
  <si>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</si>
  <si>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</si>
  <si>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</si>
  <si>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</si>
  <si>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</si>
  <si>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</si>
  <si>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</si>
  <si>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</si>
  <si>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</si>
  <si>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</si>
  <si>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</si>
  <si>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</si>
  <si>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</si>
  <si>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</si>
  <si>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</si>
  <si>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</si>
  <si>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</si>
  <si>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</si>
  <si>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</si>
  <si>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</si>
  <si>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</si>
  <si>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</si>
  <si>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</si>
  <si>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</si>
  <si>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</si>
  <si>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</si>
  <si>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</si>
  <si>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</si>
  <si>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</si>
  <si>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</si>
  <si>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</si>
  <si>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</si>
  <si>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</si>
  <si>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</si>
  <si>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</si>
  <si>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</si>
  <si>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</si>
  <si>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</si>
  <si>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</si>
  <si>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</si>
  <si>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</si>
  <si>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</si>
  <si>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</si>
  <si>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</si>
  <si>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</si>
  <si>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</si>
  <si>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</si>
  <si>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</si>
  <si>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</si>
  <si>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</si>
  <si>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</si>
  <si>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</si>
  <si>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</si>
  <si>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</si>
  <si>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</si>
  <si>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</si>
  <si>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</si>
  <si>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</si>
  <si>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</si>
  <si>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</si>
  <si>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</si>
  <si>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</si>
  <si>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</si>
  <si>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</si>
  <si>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</si>
  <si>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</si>
  <si>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</si>
  <si>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</si>
  <si>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</si>
  <si>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</si>
  <si>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</si>
  <si>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</si>
  <si>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</si>
  <si>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</si>
  <si>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</si>
  <si>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</si>
  <si>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</si>
  <si>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</si>
  <si>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</si>
  <si>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</si>
  <si>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</si>
  <si>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</si>
  <si>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</si>
  <si>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</si>
  <si>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</si>
  <si>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</si>
  <si>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</si>
  <si>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</si>
  <si>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</si>
  <si>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</si>
  <si>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</si>
  <si>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</si>
  <si>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</si>
  <si>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</si>
  <si>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</si>
  <si>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</si>
  <si>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</si>
  <si>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</si>
  <si>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</si>
  <si>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</si>
  <si>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</si>
  <si>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</si>
  <si>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</si>
  <si>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</si>
  <si>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</si>
  <si>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</si>
  <si>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</si>
  <si>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</si>
  <si>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</si>
  <si>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</si>
  <si>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</si>
  <si>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</si>
  <si>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</si>
  <si>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</si>
  <si>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</si>
  <si>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</si>
  <si>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</si>
  <si>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</si>
  <si>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</si>
  <si>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</si>
  <si>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</si>
  <si>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</si>
  <si>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</si>
  <si>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</si>
  <si>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</si>
  <si>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</si>
  <si>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</si>
  <si>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</si>
  <si>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</si>
  <si>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</si>
  <si>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</si>
  <si>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</si>
  <si>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</si>
  <si>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</si>
  <si>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</si>
  <si>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</si>
  <si>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</si>
  <si>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</si>
  <si>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</si>
  <si>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</si>
  <si>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</si>
  <si>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</si>
  <si>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</si>
  <si>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</si>
  <si>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</si>
  <si>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</si>
  <si>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</si>
  <si>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</si>
  <si>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</si>
  <si>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</si>
  <si>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</si>
  <si>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</si>
  <si>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</si>
  <si>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</si>
  <si>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</si>
  <si>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</si>
  <si>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</si>
  <si>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</si>
  <si>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</si>
  <si>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</si>
  <si>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</si>
  <si>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</si>
  <si>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</si>
  <si>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</si>
  <si>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</si>
  <si>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</si>
  <si>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</si>
  <si>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</si>
  <si>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</si>
  <si>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</si>
  <si>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</si>
  <si>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</si>
  <si>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</si>
  <si>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</si>
  <si>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</si>
  <si>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</si>
  <si>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</si>
  <si>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</si>
  <si>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</si>
  <si>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</si>
  <si>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</si>
  <si>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</si>
  <si>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</si>
  <si>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</si>
  <si>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</si>
  <si>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</si>
  <si>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</si>
  <si>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</si>
  <si>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</si>
  <si>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</si>
  <si>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</si>
  <si>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</si>
  <si>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</si>
  <si>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</si>
  <si>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</si>
  <si>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</si>
  <si>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</si>
  <si>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</si>
  <si>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</si>
  <si>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</si>
  <si>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</si>
  <si>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</si>
  <si>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</si>
  <si>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</si>
  <si>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</si>
  <si>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</si>
  <si>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</si>
  <si>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</si>
  <si>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</si>
  <si>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</si>
  <si>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</si>
  <si>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</si>
  <si>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</si>
  <si>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</si>
  <si>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</si>
  <si>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</si>
  <si>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</si>
  <si>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</si>
  <si>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</si>
  <si>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</si>
  <si>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</si>
  <si>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</si>
  <si>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</si>
  <si>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</si>
  <si>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</si>
  <si>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</si>
  <si>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</si>
  <si>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</si>
  <si>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</si>
  <si>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</si>
  <si>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</si>
  <si>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</si>
  <si>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</si>
  <si>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</si>
  <si>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</si>
  <si>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</si>
  <si>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</si>
  <si>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</si>
  <si>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</si>
  <si>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</si>
  <si>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</si>
  <si>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</si>
  <si>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</si>
  <si>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</si>
  <si>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</si>
  <si>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</si>
  <si>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</si>
  <si>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</si>
  <si>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</si>
  <si>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</si>
  <si>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</si>
  <si>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</si>
  <si>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</si>
  <si>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</si>
  <si>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</si>
  <si>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</si>
  <si>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</si>
  <si>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</si>
  <si>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</si>
  <si>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</si>
  <si>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</si>
  <si>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</si>
  <si>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</si>
  <si>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</si>
  <si>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</si>
  <si>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</si>
  <si>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</si>
  <si>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</si>
  <si>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</si>
  <si>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</si>
  <si>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</si>
  <si>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</si>
  <si>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</si>
  <si>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</si>
  <si>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</si>
  <si>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</si>
  <si>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</si>
  <si>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</si>
  <si>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</si>
  <si>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</si>
  <si>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</si>
  <si>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</si>
  <si>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</si>
  <si>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</si>
  <si>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</si>
  <si>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</si>
  <si>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</si>
  <si>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</si>
  <si>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</si>
  <si>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</si>
  <si>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</si>
  <si>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</si>
  <si>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</si>
  <si>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</si>
  <si>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</si>
  <si>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</si>
  <si>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</si>
  <si>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</si>
  <si>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</si>
  <si>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</si>
  <si>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</si>
  <si>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</si>
  <si>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</si>
  <si>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</si>
  <si>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</si>
  <si>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</si>
  <si>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</si>
  <si>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</si>
  <si>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</si>
  <si>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</si>
  <si>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</si>
  <si>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</si>
  <si>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</si>
  <si>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</si>
  <si>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</si>
  <si>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</si>
  <si>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</si>
  <si>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</si>
  <si>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</si>
  <si>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</si>
  <si>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</si>
  <si>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</si>
  <si>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</si>
  <si>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</si>
  <si>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</si>
  <si>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</si>
  <si>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</si>
  <si>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</si>
  <si>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</si>
  <si>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</si>
  <si>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</si>
  <si>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</si>
  <si>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</si>
  <si>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</si>
  <si>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</si>
  <si>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</si>
  <si>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</si>
  <si>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</si>
  <si>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</si>
  <si>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</si>
  <si>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</si>
  <si>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</si>
  <si>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</si>
  <si>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</si>
  <si>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</si>
  <si>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</si>
  <si>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</si>
  <si>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</si>
  <si>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</si>
  <si>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</si>
  <si>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</si>
  <si>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</si>
  <si>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</si>
  <si>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</si>
  <si>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</si>
  <si>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</si>
  <si>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</si>
  <si>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</si>
  <si>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</si>
  <si>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</si>
  <si>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</si>
  <si>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</si>
  <si>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</si>
  <si>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</si>
  <si>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</si>
  <si>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</si>
  <si>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</si>
  <si>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</si>
  <si>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</si>
  <si>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</si>
  <si>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</si>
  <si>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</si>
  <si>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</si>
  <si>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</si>
  <si>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</si>
  <si>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</si>
  <si>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</si>
  <si>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</si>
  <si>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</si>
  <si>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</si>
  <si>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</si>
  <si>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</si>
  <si>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</si>
  <si>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</si>
  <si>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</si>
  <si>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</si>
  <si>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</si>
  <si>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</si>
  <si>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</si>
  <si>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</si>
  <si>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</si>
  <si>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</si>
  <si>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</si>
  <si>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</si>
  <si>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</si>
  <si>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</si>
  <si>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</si>
  <si>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</si>
  <si>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</si>
  <si>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</si>
  <si>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</si>
  <si>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</si>
  <si>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</si>
  <si>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</si>
  <si>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</si>
  <si>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</si>
  <si>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</si>
  <si>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</si>
  <si>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</si>
  <si>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</si>
  <si>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</si>
  <si>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</si>
  <si>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</si>
  <si>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</si>
  <si>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</si>
  <si>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</si>
  <si>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</si>
  <si>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</si>
  <si>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</si>
  <si>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</si>
  <si>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</si>
  <si>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</si>
  <si>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</si>
  <si>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</si>
  <si>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</si>
  <si>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</si>
  <si>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</si>
  <si>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</si>
  <si>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</si>
  <si>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</si>
  <si>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</si>
  <si>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</si>
  <si>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</si>
  <si>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</si>
  <si>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</si>
  <si>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</si>
  <si>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</si>
  <si>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</si>
  <si>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</si>
  <si>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</si>
  <si>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</si>
  <si>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</si>
  <si>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</si>
  <si>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</si>
  <si>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</si>
  <si>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</si>
  <si>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</si>
  <si>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</si>
  <si>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</si>
  <si>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</si>
  <si>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</si>
  <si>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</si>
  <si>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</si>
  <si>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</si>
  <si>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</si>
  <si>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</si>
  <si>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</si>
  <si>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</si>
  <si>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</si>
  <si>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</si>
  <si>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</si>
  <si>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</si>
  <si>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</si>
  <si>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</si>
  <si>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</si>
  <si>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</si>
  <si>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</si>
  <si>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</si>
  <si>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</si>
  <si>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</si>
  <si>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</si>
  <si>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</si>
  <si>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</si>
  <si>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</si>
  <si>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</si>
  <si>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</si>
  <si>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</si>
  <si>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</si>
  <si>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</si>
  <si>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</si>
  <si>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</si>
  <si>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</si>
  <si>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</si>
  <si>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</si>
  <si>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</si>
  <si>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</si>
  <si>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</si>
  <si>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</si>
  <si>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</si>
  <si>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</si>
  <si>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</si>
  <si>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</si>
  <si>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</si>
  <si>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</si>
  <si>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</si>
  <si>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</si>
  <si>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</si>
  <si>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</si>
  <si>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</si>
  <si>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</si>
  <si>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</si>
  <si>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</si>
  <si>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</si>
  <si>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</si>
  <si>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</si>
  <si>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</si>
  <si>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</si>
  <si>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</si>
  <si>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</si>
  <si>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</si>
  <si>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</si>
  <si>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</si>
  <si>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</si>
  <si>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</si>
  <si>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</si>
  <si>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</si>
  <si>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</si>
  <si>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</si>
  <si>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</si>
  <si>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</si>
  <si>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</si>
  <si>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</si>
  <si>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</si>
  <si>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</si>
  <si>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</si>
  <si>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</si>
  <si>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</si>
  <si>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</si>
  <si>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</si>
  <si>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</si>
  <si>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</si>
  <si>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</si>
  <si>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</si>
  <si>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</si>
  <si>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</si>
  <si>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</si>
  <si>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</si>
  <si>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</si>
  <si>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</si>
  <si>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</si>
  <si>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</si>
  <si>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</si>
  <si>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</si>
  <si>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</si>
  <si>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</si>
  <si>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</si>
  <si>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</si>
  <si>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</si>
  <si>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</si>
  <si>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</si>
  <si>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</si>
  <si>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</si>
  <si>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</si>
  <si>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</si>
  <si>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</si>
  <si>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</si>
  <si>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</si>
  <si>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</si>
  <si>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</si>
  <si>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</si>
  <si>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</si>
  <si>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</si>
  <si>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</si>
  <si>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</si>
  <si>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</si>
  <si>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</si>
  <si>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</si>
  <si>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</si>
  <si>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</si>
  <si>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</si>
  <si>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</si>
  <si>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</si>
  <si>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</si>
  <si>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</si>
  <si>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</si>
  <si>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</si>
  <si>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</si>
  <si>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</si>
  <si>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</si>
  <si>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</si>
  <si>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</si>
  <si>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</si>
  <si>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</si>
  <si>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</si>
  <si>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</si>
  <si>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</si>
  <si>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</si>
  <si>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</si>
  <si>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</si>
  <si>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</si>
  <si>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</si>
  <si>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</si>
  <si>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</si>
  <si>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</si>
  <si>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</si>
  <si>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</si>
  <si>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</si>
  <si>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</si>
  <si>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</si>
  <si>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</si>
  <si>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</si>
  <si>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</si>
  <si>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</si>
  <si>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</si>
  <si>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</si>
  <si>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</si>
  <si>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</si>
  <si>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</si>
  <si>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</si>
  <si>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</si>
  <si>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</si>
  <si>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</si>
  <si>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</si>
  <si>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</si>
  <si>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</si>
  <si>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</si>
  <si>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</si>
  <si>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</si>
  <si>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</si>
  <si>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</si>
  <si>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</si>
  <si>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</si>
  <si>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</si>
  <si>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</si>
  <si>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</si>
  <si>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</si>
  <si>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</si>
  <si>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</si>
  <si>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</si>
  <si>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</si>
  <si>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</si>
  <si>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</si>
  <si>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</si>
  <si>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</si>
  <si>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</si>
  <si>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</si>
  <si>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</si>
  <si>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</si>
  <si>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</si>
  <si>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</si>
  <si>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</si>
  <si>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</si>
  <si>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</si>
  <si>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</si>
  <si>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</si>
  <si>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</si>
  <si>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</si>
  <si>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</si>
  <si>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</si>
  <si>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</si>
  <si>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</si>
  <si>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</si>
  <si>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</si>
  <si>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</si>
  <si>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</si>
  <si>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</si>
  <si>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</si>
  <si>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</si>
  <si>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</si>
  <si>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</si>
  <si>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</si>
  <si>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</si>
  <si>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</si>
  <si>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</si>
  <si>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</si>
  <si>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</si>
  <si>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</si>
  <si>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</si>
  <si>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</si>
  <si>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</si>
  <si>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</si>
  <si>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</si>
  <si>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</si>
  <si>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</si>
  <si>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</si>
  <si>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</si>
  <si>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</si>
  <si>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</si>
  <si>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</si>
  <si>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</si>
  <si>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</si>
  <si>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</si>
  <si>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</si>
  <si>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</si>
  <si>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</si>
  <si>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</si>
  <si>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</si>
  <si>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</si>
  <si>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</si>
  <si>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</si>
  <si>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</si>
  <si>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</si>
  <si>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</si>
  <si>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</si>
  <si>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</si>
  <si>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</si>
  <si>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</si>
  <si>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</si>
  <si>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</si>
  <si>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</si>
  <si>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</si>
  <si>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</si>
  <si>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</si>
  <si>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</si>
  <si>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</si>
  <si>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</si>
  <si>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</si>
  <si>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</si>
  <si>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</si>
  <si>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</si>
  <si>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</si>
  <si>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</si>
  <si>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</si>
  <si>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</si>
  <si>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</si>
  <si>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</si>
  <si>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</si>
  <si>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</si>
  <si>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</si>
  <si>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</si>
  <si>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</si>
  <si>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</si>
  <si>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</si>
  <si>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</si>
  <si>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</si>
  <si>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</si>
  <si>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</si>
  <si>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</si>
  <si>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</si>
  <si>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</si>
  <si>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</si>
  <si>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</si>
  <si>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</si>
  <si>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</si>
  <si>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</si>
  <si>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</si>
  <si>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</si>
  <si>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</si>
  <si>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</si>
  <si>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</si>
  <si>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</si>
  <si>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</si>
  <si>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</si>
  <si>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</si>
  <si>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</si>
  <si>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</si>
  <si>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</si>
  <si>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</si>
  <si>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</si>
  <si>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</si>
  <si>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</si>
  <si>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</si>
  <si>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</si>
  <si>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</si>
  <si>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</si>
  <si>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</si>
  <si>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</si>
  <si>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</si>
  <si>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</si>
  <si>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</si>
  <si>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</si>
  <si>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</si>
  <si>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</si>
  <si>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</si>
  <si>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</si>
  <si>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</si>
  <si>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</si>
  <si>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</si>
  <si>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</si>
  <si>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</si>
  <si>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</si>
  <si>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</si>
  <si>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</si>
  <si>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</si>
  <si>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</si>
  <si>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</si>
  <si>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</si>
  <si>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</si>
  <si>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</si>
  <si>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</si>
  <si>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</si>
  <si>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</si>
  <si>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</si>
  <si>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</si>
  <si>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</si>
  <si>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</si>
  <si>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</si>
  <si>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</si>
  <si>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</si>
  <si>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</si>
  <si>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</si>
  <si>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</si>
  <si>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</si>
  <si>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rgb="FF0000FF"/>
        <rFont val="Calibri"/>
        <family val="2"/>
        <scheme val="minor"/>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</si>
  <si>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</si>
  <si>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</si>
  <si>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</si>
  <si>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</si>
  <si>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</si>
  <si>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</si>
  <si>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</si>
  <si>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rgb="FF000000"/>
        <rFont val="Calibri"/>
        <family val="2"/>
        <scheme val="minor"/>
      </rPr>
      <t xml:space="preserve">   </t>
    </r>
  </si>
  <si>
    <t xml:space="preserve">6.2 A Utilização do Recurso Hídrico é/será exclusiva de Concessionária Local?  </t>
  </si>
  <si>
    <r>
      <t xml:space="preserve">6.3 Existe Processo de Outorga já solicitado junto ao IGAM </t>
    </r>
    <r>
      <rPr>
        <i/>
        <sz val="10"/>
        <color rgb="FF000000"/>
        <rFont val="Calibri"/>
        <family val="2"/>
        <scheme val="minor"/>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</si>
  <si>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</si>
  <si>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</si>
  <si>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</si>
  <si>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</si>
  <si>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rgb="FF000000"/>
        <rFont val="Calibri"/>
        <family val="2"/>
        <scheme val="minor"/>
      </rPr>
      <t xml:space="preserve">Retificação de portaria de Outorga? </t>
    </r>
  </si>
  <si>
    <t>Preencher Tela 4.</t>
  </si>
  <si>
    <t>Preencher Tela 5.</t>
  </si>
  <si>
    <t>Limite ultrapassado.</t>
  </si>
  <si>
    <t>Licenciamento federal (Decreto Federal 8.437/2015).</t>
  </si>
  <si>
    <r>
      <t xml:space="preserve">CLASSE </t>
    </r>
    <r>
      <rPr>
        <sz val="11"/>
        <color theme="0"/>
        <rFont val="Calibri"/>
        <family val="2"/>
        <scheme val="minor"/>
      </rPr>
      <t>(Fórmula - automático)</t>
    </r>
  </si>
  <si>
    <r>
      <t xml:space="preserve">-Potencial poluidor </t>
    </r>
    <r>
      <rPr>
        <b/>
        <i/>
        <sz val="11"/>
        <color theme="0"/>
        <rFont val="Calibri"/>
        <family val="2"/>
        <scheme val="minor"/>
      </rPr>
      <t>GERAL</t>
    </r>
  </si>
  <si>
    <r>
      <t xml:space="preserve">Classe                                                        </t>
    </r>
    <r>
      <rPr>
        <sz val="10"/>
        <color theme="0"/>
        <rFont val="Calibri"/>
        <family val="2"/>
        <scheme val="minor"/>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</si>
  <si>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</si>
  <si>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</si>
  <si>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</si>
  <si>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</si>
  <si>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</si>
  <si>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</si>
  <si>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</si>
  <si>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</si>
  <si>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</si>
  <si>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</si>
  <si>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</si>
  <si>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</si>
  <si>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</si>
  <si>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</si>
  <si>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</si>
  <si>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</si>
  <si>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</si>
  <si>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</si>
  <si>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</si>
  <si>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</si>
  <si>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</si>
  <si>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</si>
  <si>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</si>
  <si>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</si>
  <si>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</si>
  <si>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</si>
  <si>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</si>
  <si>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</si>
  <si>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</si>
  <si>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</si>
  <si>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</si>
  <si>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</si>
  <si>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</si>
  <si>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</si>
  <si>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</si>
  <si>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</si>
  <si>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</si>
  <si>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</si>
  <si>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</si>
  <si>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</si>
  <si>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</si>
  <si>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</si>
  <si>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</si>
  <si>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</si>
  <si>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</si>
  <si>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</si>
  <si>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</si>
  <si>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</si>
  <si>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</si>
  <si>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</si>
  <si>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</si>
  <si>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</si>
  <si>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</si>
  <si>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</si>
  <si>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</si>
  <si>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</si>
  <si>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</si>
  <si>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</si>
  <si>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</si>
  <si>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</si>
  <si>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</si>
  <si>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</si>
  <si>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</si>
  <si>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</si>
  <si>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</si>
  <si>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</si>
  <si>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</si>
  <si>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</si>
  <si>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</si>
  <si>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</si>
  <si>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</si>
  <si>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</si>
  <si>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</si>
  <si>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</si>
  <si>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</si>
  <si>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</si>
  <si>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</si>
  <si>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</si>
  <si>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</si>
  <si>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</si>
  <si>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</si>
  <si>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</si>
  <si>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</si>
  <si>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</si>
  <si>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</si>
  <si>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</si>
  <si>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</si>
  <si>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</si>
  <si>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</si>
  <si>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</si>
  <si>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</si>
  <si>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</si>
  <si>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</si>
  <si>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</si>
  <si>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</si>
  <si>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</si>
  <si>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</si>
  <si>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</si>
  <si>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</si>
  <si>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</si>
  <si>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</si>
  <si>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</si>
  <si>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</si>
  <si>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</si>
  <si>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</si>
  <si>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</si>
  <si>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</si>
  <si>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</si>
  <si>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</si>
  <si>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</si>
  <si>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</si>
  <si>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</si>
  <si>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</si>
  <si>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</si>
  <si>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</si>
  <si>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</si>
  <si>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</si>
  <si>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</si>
  <si>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</si>
  <si>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</si>
  <si>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</si>
  <si>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</si>
  <si>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</si>
  <si>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</si>
  <si>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</si>
  <si>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</si>
  <si>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</si>
  <si>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</si>
  <si>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</si>
  <si>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</si>
  <si>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</si>
  <si>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</si>
  <si>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</si>
  <si>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</si>
  <si>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</si>
  <si>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</si>
  <si>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</si>
  <si>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</si>
  <si>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</si>
  <si>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</si>
  <si>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</si>
  <si>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</si>
  <si>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</si>
  <si>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</si>
  <si>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</si>
  <si>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</si>
  <si>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</si>
  <si>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</si>
  <si>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</si>
  <si>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</si>
  <si>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</si>
  <si>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</si>
  <si>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</si>
  <si>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</si>
  <si>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</si>
  <si>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</si>
  <si>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</si>
  <si>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</si>
  <si>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</si>
  <si>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</si>
  <si>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</si>
  <si>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</si>
  <si>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</si>
  <si>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</si>
  <si>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</si>
  <si>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</si>
  <si>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</si>
  <si>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</si>
  <si>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</si>
  <si>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</si>
  <si>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</si>
  <si>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</si>
  <si>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</si>
  <si>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</si>
  <si>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</si>
  <si>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</si>
  <si>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</si>
  <si>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</si>
  <si>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</si>
  <si>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</si>
  <si>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</si>
  <si>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</si>
  <si>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</si>
  <si>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</si>
  <si>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</si>
  <si>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</si>
  <si>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</si>
  <si>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</si>
  <si>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</si>
  <si>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</si>
  <si>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</si>
  <si>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</si>
  <si>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</si>
  <si>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</si>
  <si>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</si>
  <si>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</si>
  <si>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</si>
  <si>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</si>
  <si>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</si>
  <si>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</si>
  <si>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</si>
  <si>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</si>
  <si>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</si>
  <si>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</si>
  <si>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</si>
  <si>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</si>
  <si>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</si>
  <si>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</si>
  <si>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</si>
  <si>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</si>
  <si>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</si>
  <si>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</si>
  <si>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</si>
  <si>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</si>
  <si>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</si>
  <si>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</si>
  <si>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</si>
  <si>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</si>
  <si>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</si>
  <si>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</si>
  <si>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</si>
  <si>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</si>
  <si>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</si>
  <si>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</si>
  <si>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</si>
  <si>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</si>
  <si>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</si>
  <si>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</si>
  <si>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</si>
  <si>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</si>
  <si>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</si>
  <si>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</si>
  <si>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</si>
  <si>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</si>
  <si>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</si>
  <si>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</si>
  <si>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</si>
  <si>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</si>
  <si>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</si>
  <si>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</si>
  <si>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</si>
  <si>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</si>
  <si>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</si>
  <si>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</si>
  <si>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</si>
  <si>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</si>
  <si>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</si>
  <si>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</si>
  <si>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</si>
  <si>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</si>
  <si>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</si>
  <si>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</si>
  <si>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</si>
  <si>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</si>
  <si>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</si>
  <si>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</si>
  <si>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</si>
  <si>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</si>
  <si>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</si>
  <si>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</si>
  <si>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</si>
  <si>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</si>
  <si>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</si>
  <si>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</si>
  <si>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</si>
  <si>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</si>
  <si>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</si>
  <si>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</si>
  <si>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</si>
  <si>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</si>
  <si>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</si>
  <si>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</si>
  <si>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</si>
  <si>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</si>
  <si>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</si>
  <si>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</si>
  <si>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</si>
  <si>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</si>
  <si>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</si>
  <si>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</si>
  <si>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</si>
  <si>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</si>
  <si>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</si>
  <si>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</si>
  <si>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</si>
  <si>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</si>
  <si>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</si>
  <si>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</si>
  <si>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</si>
  <si>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</si>
  <si>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</si>
  <si>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</si>
  <si>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</si>
  <si>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</si>
  <si>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</si>
  <si>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</si>
  <si>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</si>
  <si>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</si>
  <si>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</si>
  <si>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</si>
  <si>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</si>
  <si>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</si>
  <si>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</si>
  <si>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</si>
  <si>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</si>
  <si>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</si>
  <si>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</si>
  <si>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</si>
  <si>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</si>
  <si>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</si>
  <si>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</si>
  <si>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</si>
  <si>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</si>
  <si>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</si>
  <si>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</si>
  <si>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</si>
  <si>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</si>
  <si>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</si>
  <si>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</si>
  <si>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</si>
  <si>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</si>
  <si>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</si>
  <si>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</si>
  <si>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</si>
  <si>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</si>
  <si>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</si>
  <si>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</si>
  <si>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</si>
  <si>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</si>
  <si>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</si>
  <si>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</si>
  <si>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</si>
  <si>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</si>
  <si>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</si>
  <si>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</si>
  <si>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</si>
  <si>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</si>
  <si>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</si>
  <si>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</si>
  <si>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</si>
  <si>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</si>
  <si>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</si>
  <si>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</si>
  <si>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</si>
  <si>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</si>
  <si>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</si>
  <si>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</si>
  <si>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</si>
  <si>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</si>
  <si>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</si>
  <si>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</si>
  <si>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</si>
  <si>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</si>
  <si>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</si>
  <si>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</si>
  <si>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</si>
  <si>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</si>
  <si>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</si>
  <si>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</si>
  <si>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</si>
  <si>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</si>
  <si>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</si>
  <si>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</si>
  <si>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</si>
  <si>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</si>
  <si>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</si>
  <si>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</si>
  <si>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</si>
  <si>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</si>
  <si>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</si>
  <si>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</si>
  <si>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</si>
  <si>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</si>
  <si>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</si>
  <si>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</si>
  <si>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</si>
  <si>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</si>
  <si>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</si>
  <si>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</si>
  <si>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</si>
  <si>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</si>
  <si>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</si>
  <si>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</si>
  <si>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</si>
  <si>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</si>
  <si>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</si>
  <si>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</si>
  <si>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</si>
  <si>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</si>
  <si>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</si>
  <si>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</si>
  <si>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</si>
  <si>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</si>
  <si>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</si>
  <si>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</si>
  <si>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</si>
  <si>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</si>
  <si>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</si>
  <si>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</si>
  <si>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</si>
  <si>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</si>
  <si>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</si>
  <si>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</si>
  <si>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</si>
  <si>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</si>
  <si>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</si>
  <si>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</si>
  <si>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</si>
  <si>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</si>
  <si>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</si>
  <si>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</si>
  <si>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</si>
  <si>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</si>
  <si>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</si>
  <si>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</si>
  <si>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</si>
  <si>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</si>
  <si>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</si>
  <si>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</si>
  <si>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</si>
  <si>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</si>
  <si>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</si>
  <si>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</si>
  <si>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</si>
  <si>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</si>
  <si>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</si>
  <si>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</si>
  <si>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</si>
  <si>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</si>
  <si>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</si>
  <si>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</si>
  <si>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</si>
  <si>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</si>
  <si>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</si>
  <si>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</si>
  <si>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</si>
  <si>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</si>
  <si>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</si>
  <si>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</si>
  <si>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</si>
  <si>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</si>
  <si>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</si>
  <si>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</si>
  <si>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</si>
  <si>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</si>
  <si>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</si>
  <si>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</si>
  <si>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</si>
  <si>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</si>
  <si>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</si>
  <si>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</si>
  <si>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</si>
  <si>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</si>
  <si>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</si>
  <si>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</si>
  <si>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</si>
  <si>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</si>
  <si>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</si>
  <si>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</si>
  <si>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</si>
  <si>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</si>
  <si>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</si>
  <si>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</si>
  <si>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</si>
  <si>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</si>
  <si>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</si>
  <si>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</si>
  <si>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</si>
  <si>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</si>
  <si>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</si>
  <si>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</si>
  <si>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</si>
  <si>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</si>
  <si>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</si>
  <si>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</si>
  <si>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</si>
  <si>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</si>
  <si>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scheme val="minor"/>
      </rPr>
      <t>F-05; F-06/ Códigos: E-01-04-1; E-01-09-0; E-01-10-4; E-01-11-2; E-01-12-0; E-01-15-5; E-02-02-1</t>
    </r>
    <r>
      <rPr>
        <sz val="11"/>
        <rFont val="Calibri"/>
        <family val="2"/>
        <scheme val="minor"/>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</si>
  <si>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</si>
  <si>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</si>
  <si>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</si>
  <si>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</si>
  <si>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</si>
  <si>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</si>
  <si>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</si>
  <si>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</si>
  <si>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</si>
  <si>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</si>
  <si>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</si>
  <si>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</si>
  <si>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</si>
  <si>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</si>
  <si>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</si>
  <si>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</si>
  <si>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</si>
  <si>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</si>
  <si>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</si>
  <si>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</si>
  <si>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</si>
  <si>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</si>
  <si>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</si>
  <si>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</si>
  <si>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</si>
  <si>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</si>
  <si>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</si>
  <si>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</si>
  <si>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</si>
  <si>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</si>
  <si>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</si>
  <si>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</si>
  <si>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</si>
  <si>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</si>
  <si>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</si>
  <si>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</si>
  <si>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</si>
  <si>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</si>
  <si>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</si>
  <si>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</si>
  <si>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</si>
  <si>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</si>
  <si>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</si>
  <si>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</si>
  <si>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</si>
  <si>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</si>
  <si>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</si>
  <si>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</si>
  <si>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</si>
  <si>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</si>
  <si>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</si>
  <si>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</si>
  <si>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</si>
  <si>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</si>
  <si>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</si>
  <si>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</si>
  <si>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</si>
  <si>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</si>
  <si>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</si>
  <si>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</si>
  <si>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</si>
  <si>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</si>
  <si>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</si>
  <si>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</si>
  <si>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</si>
  <si>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</si>
  <si>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</si>
  <si>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</si>
  <si>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</si>
  <si>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</si>
  <si>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</si>
  <si>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</si>
  <si>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</si>
  <si>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</si>
  <si>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</si>
  <si>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</si>
  <si>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</si>
  <si>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</si>
  <si>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</si>
  <si>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</si>
  <si>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</si>
  <si>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</si>
  <si>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</si>
  <si>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</si>
  <si>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</si>
  <si>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</si>
  <si>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</si>
  <si>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</si>
  <si>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</si>
  <si>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</si>
  <si>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</si>
  <si>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</si>
  <si>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</si>
  <si>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</si>
  <si>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</si>
  <si>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</si>
  <si>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</si>
  <si>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</si>
  <si>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</si>
  <si>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</si>
  <si>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</si>
  <si>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</si>
  <si>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</si>
  <si>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</si>
  <si>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</si>
  <si>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</si>
  <si>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</si>
  <si>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</si>
  <si>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</si>
  <si>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</si>
  <si>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</si>
  <si>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</si>
  <si>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</si>
  <si>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</si>
  <si>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</si>
  <si>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</si>
  <si>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</si>
  <si>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</si>
  <si>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</si>
  <si>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</si>
  <si>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</si>
  <si>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</si>
  <si>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</si>
  <si>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</si>
  <si>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</si>
  <si>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</si>
  <si>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</si>
  <si>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</si>
  <si>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</si>
  <si>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</si>
  <si>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</si>
  <si>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</si>
  <si>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</si>
  <si>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</si>
  <si>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</si>
  <si>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</si>
  <si>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</si>
  <si>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</si>
  <si>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</si>
  <si>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</si>
  <si>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</si>
  <si>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</si>
  <si>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</si>
  <si>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</si>
  <si>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</si>
  <si>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</si>
  <si>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</si>
  <si>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</si>
  <si>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</si>
  <si>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</si>
  <si>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</si>
  <si>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</si>
  <si>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</si>
  <si>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</si>
  <si>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</si>
  <si>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</si>
  <si>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</si>
  <si>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</si>
  <si>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</si>
  <si>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</si>
  <si>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</si>
  <si>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</si>
  <si>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</si>
  <si>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</si>
  <si>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</si>
  <si>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</si>
  <si>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</si>
  <si>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</si>
  <si>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</si>
  <si>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</si>
  <si>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</si>
  <si>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</si>
  <si>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</si>
  <si>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</si>
  <si>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</si>
  <si>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</si>
  <si>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</si>
  <si>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</si>
  <si>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</si>
  <si>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</si>
  <si>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</si>
  <si>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</si>
  <si>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</si>
  <si>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</si>
  <si>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</si>
  <si>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</si>
  <si>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</si>
  <si>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</si>
  <si>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</si>
  <si>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</si>
  <si>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</si>
  <si>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</si>
  <si>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</si>
  <si>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</si>
  <si>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</si>
  <si>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</si>
  <si>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</si>
  <si>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theme="1"/>
        <rFont val="Calibri"/>
        <family val="2"/>
        <scheme val="minor"/>
      </rPr>
      <t>Haverá</t>
    </r>
    <r>
      <rPr>
        <sz val="10"/>
        <color theme="1"/>
        <rFont val="Calibri"/>
        <family val="2"/>
        <scheme val="minor"/>
      </rPr>
      <t xml:space="preserve"> supressão de vegetação? </t>
    </r>
  </si>
  <si>
    <r>
      <rPr>
        <b/>
        <sz val="10"/>
        <color theme="1"/>
        <rFont val="Calibri"/>
        <family val="2"/>
        <scheme val="minor"/>
      </rPr>
      <t>Houve</t>
    </r>
    <r>
      <rPr>
        <sz val="10"/>
        <color theme="1"/>
        <rFont val="Calibri"/>
        <family val="2"/>
        <scheme val="minor"/>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</si>
  <si>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</si>
  <si>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</si>
  <si>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</si>
  <si>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</si>
  <si>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</si>
  <si>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</si>
  <si>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</si>
  <si>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</si>
  <si>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</si>
  <si>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</si>
  <si>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</si>
  <si>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</si>
  <si>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</si>
  <si>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</si>
  <si>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</si>
  <si>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</si>
  <si>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</si>
  <si>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</si>
  <si>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</si>
  <si>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</si>
  <si>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</si>
  <si>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theme="1"/>
        <rFont val="Calibri"/>
        <family val="2"/>
        <scheme val="minor"/>
      </rPr>
      <t>SIRGAS 2000</t>
    </r>
    <r>
      <rPr>
        <sz val="10"/>
        <color theme="1"/>
        <rFont val="Calibri"/>
        <family val="2"/>
        <scheme val="minor"/>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</si>
  <si>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</si>
  <si>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</si>
  <si>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</si>
  <si>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</si>
  <si>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</si>
  <si>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</si>
  <si>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</si>
  <si>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</si>
  <si>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</si>
  <si>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</si>
  <si>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</si>
  <si>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theme="1"/>
        <rFont val="Calibri"/>
        <family val="2"/>
        <scheme val="minor"/>
      </rPr>
      <t>SIRGAS 2000</t>
    </r>
    <r>
      <rPr>
        <sz val="10"/>
        <color theme="1"/>
        <rFont val="Calibri"/>
        <family val="2"/>
        <scheme val="minor"/>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</si>
  <si>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</si>
  <si>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</si>
  <si>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</si>
  <si>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</si>
  <si>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</si>
  <si>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</si>
  <si>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</si>
  <si>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</si>
  <si>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</si>
  <si>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</si>
  <si>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</si>
  <si>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</si>
  <si>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</si>
  <si>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</si>
  <si>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</si>
  <si>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</si>
  <si>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</si>
  <si>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</si>
  <si>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</si>
  <si>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</si>
  <si>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</si>
  <si>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</si>
  <si>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</si>
  <si>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</si>
  <si>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</si>
  <si>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</si>
  <si>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</si>
  <si>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</si>
  <si>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</si>
  <si>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</si>
  <si>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</si>
  <si>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</si>
  <si>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</si>
  <si>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</si>
  <si>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</si>
  <si>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</si>
  <si>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</si>
  <si>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</si>
  <si>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</si>
  <si>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</si>
  <si>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</si>
  <si>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</si>
  <si>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</si>
  <si>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</si>
  <si>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</si>
  <si>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</si>
  <si>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</si>
  <si>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</si>
  <si>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</si>
  <si>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</si>
  <si>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</si>
  <si>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</si>
  <si>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</si>
  <si>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</si>
  <si>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</si>
  <si>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</si>
  <si>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</si>
  <si>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</si>
  <si>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</si>
  <si>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</si>
  <si>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</si>
  <si>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</si>
  <si>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</si>
  <si>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</si>
  <si>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</si>
  <si>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</si>
  <si>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</si>
  <si>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</si>
  <si>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</si>
  <si>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</si>
  <si>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</si>
  <si>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</si>
  <si>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</si>
  <si>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scheme val="minor"/>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</si>
  <si>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</si>
  <si>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</si>
  <si>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</si>
  <si>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</si>
  <si>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</si>
  <si>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</si>
  <si>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</si>
  <si>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</si>
  <si>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</si>
  <si>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</si>
  <si>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</si>
  <si>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</si>
  <si>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</si>
  <si>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</si>
  <si>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</si>
  <si>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</si>
  <si>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</si>
  <si>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</si>
  <si>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</si>
  <si>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</si>
  <si>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</si>
  <si>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</si>
  <si>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</si>
  <si>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</si>
  <si>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</si>
  <si>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</si>
  <si>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</si>
  <si>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</si>
  <si>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</si>
  <si>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</si>
  <si>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</si>
  <si>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</si>
  <si>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</si>
  <si>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</si>
  <si>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</si>
  <si>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</si>
  <si>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</si>
  <si>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</si>
  <si>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</si>
  <si>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</si>
  <si>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</si>
  <si>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</si>
  <si>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</si>
  <si>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1.15 Supram:</t>
  </si>
  <si>
    <t>2. Dados das atividades do empreendimento</t>
  </si>
  <si>
    <t>Descrição</t>
  </si>
  <si>
    <t>2.2 Trata-se de atividade listada no Anexo Único da Deliberação Normativa COPAM nº 217/17?</t>
  </si>
  <si>
    <r>
      <t>Sim.</t>
    </r>
    <r>
      <rPr>
        <sz val="8"/>
        <rFont val="Calibri"/>
        <family val="2"/>
        <scheme val="minor"/>
      </rPr>
      <t xml:space="preserve"> (As atividades abaixo serão preenchidas de acordo as informações prestadas no módulo 4, Tela 3)</t>
    </r>
  </si>
  <si>
    <r>
      <rPr>
        <b/>
        <sz val="10"/>
        <rFont val="Calibri"/>
        <family val="2"/>
        <scheme val="minor"/>
      </rPr>
      <t>GOVERNO DO ESTADO DE MINAS GERAIS</t>
    </r>
    <r>
      <rPr>
        <sz val="10"/>
        <rFont val="Calibri"/>
        <family val="2"/>
        <scheme val="minor"/>
      </rPr>
      <t xml:space="preserve">
SECRETARIA DE ESTADO DE MEIO AMBIENTE E DESENVOLVIMENTO SUSTENTÁVEL
Superintendência Regional de Meio Ambiente – Supram</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</si>
  <si>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</si>
  <si>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</si>
  <si>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</si>
  <si>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</si>
  <si>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</si>
  <si>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</si>
  <si>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</si>
  <si>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</si>
  <si>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theme="1"/>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</si>
  <si>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</si>
  <si>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</si>
  <si>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</si>
  <si>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</si>
  <si>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</si>
  <si>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</si>
  <si>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</si>
  <si>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</si>
  <si>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</si>
  <si>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</si>
  <si>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</si>
  <si>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</si>
  <si>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</si>
  <si>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</si>
  <si>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</si>
  <si>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</si>
  <si>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theme="1"/>
        <rFont val="Calibri"/>
        <family val="2"/>
        <scheme val="minor"/>
      </rPr>
      <t>Não</t>
    </r>
    <r>
      <rPr>
        <sz val="10"/>
        <color theme="1"/>
        <rFont val="Calibri"/>
        <family val="2"/>
        <scheme val="minor"/>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</si>
  <si>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</si>
  <si>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</si>
  <si>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</si>
  <si>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</si>
  <si>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</si>
  <si>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</si>
  <si>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</si>
  <si>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</si>
  <si>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</si>
  <si>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</si>
  <si>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</si>
  <si>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DECLARAÇÃO DE DISPENSA DE LICENCIAMENTO AMBIENTAL</t>
  </si>
  <si>
    <t>Local e data</t>
  </si>
  <si>
    <t>NOTAS:</t>
  </si>
  <si>
    <r>
      <t xml:space="preserve">2. </t>
    </r>
    <r>
      <rPr>
        <sz val="10"/>
        <color theme="1"/>
        <rFont val="Calibri"/>
        <family val="2"/>
        <scheme val="minor"/>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</si>
  <si>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4. O órgão ambiental poderá convocar o empreendedor ao licenciamento ambiental deste empreendimento nos casos em que considerar necessário, conforme dispõe a legislação em vigor, sem prejuízo da obtenção de outras licenças e autorizações cabíveis.</t>
  </si>
  <si>
    <t>3. Esta declaração não dispensa o licenciamento ambiental no âmbito municipal.</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</si>
  <si>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</si>
  <si>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</si>
  <si>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</si>
  <si>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</si>
  <si>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</si>
  <si>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</si>
  <si>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</si>
  <si>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</si>
  <si>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</si>
  <si>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</si>
  <si>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Instruções detalhadas estão disponíveis no documento “Manual de Preenchimento FCE", disponível no site do Sistema de Requerimento de Licenciamento Ambiental na aba "Perguntas Frequentes".</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</si>
  <si>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</si>
  <si>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</si>
  <si>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</si>
  <si>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</si>
  <si>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</si>
  <si>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</si>
  <si>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</si>
  <si>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</si>
  <si>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</si>
  <si>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</si>
  <si>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</si>
  <si>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</si>
  <si>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</si>
  <si>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</si>
  <si>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r>
      <t xml:space="preserve">Para formalização do processo, é necessário o envio, no Sistema de Requerimento de Licenciamento Ambiental, dos dois arquivos do FCE:
</t>
    </r>
    <r>
      <rPr>
        <b/>
        <sz val="11"/>
        <color theme="1"/>
        <rFont val="Calibri"/>
        <family val="2"/>
        <scheme val="minor"/>
      </rPr>
      <t>- a versão completa* do FCE que foi impressa, assinada e digitalizada (Módulos de 1 a 5);
- a versão completa da planilha em formato excel (xlsx).</t>
    </r>
    <r>
      <rPr>
        <sz val="11"/>
        <color theme="1"/>
        <rFont val="Calibri"/>
        <family val="2"/>
        <scheme val="minor"/>
      </rPr>
      <t xml:space="preserve">
</t>
    </r>
    <r>
      <rPr>
        <b/>
        <sz val="11"/>
        <color rgb="FFFF0000"/>
        <rFont val="Calibri"/>
        <family val="2"/>
        <scheme val="minor"/>
      </rPr>
      <t xml:space="preserve">*Atenção: </t>
    </r>
    <r>
      <rPr>
        <sz val="11"/>
        <color theme="1"/>
        <rFont val="Calibri"/>
        <family val="2"/>
        <scheme val="minor"/>
      </rPr>
      <t xml:space="preserve">A versão completa do FCE é composta dos módulos 1 a 5. Ou seja, das Telas 1 a 3 e aquela do módulo 5 específica da caracterização da modalidade/fase (Tela 4 – LAS Cadastro; Tela 5 – LAS RAS; Tela 6 – licenciamento concomitante ou trifásico; Tela 7 – Renovação).
</t>
    </r>
  </si>
  <si>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</si>
  <si>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</si>
  <si>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</si>
  <si>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</si>
  <si>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</si>
  <si>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</si>
  <si>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theme="1"/>
        <rFont val="Calibri"/>
        <family val="2"/>
        <scheme val="minor"/>
      </rPr>
      <t xml:space="preserve"> não</t>
    </r>
    <r>
      <rPr>
        <sz val="10"/>
        <color theme="1"/>
        <rFont val="Calibri"/>
        <family val="2"/>
        <scheme val="minor"/>
      </rPr>
      <t xml:space="preserve"> listada no Anexo Único da Deliberação Normativa COPAM nº 217/17?</t>
    </r>
  </si>
  <si>
    <t>Sim. Descrever, sucintamente, a(s) atividade(s) realizada(s) no empreendimento no quadro abaixo:</t>
  </si>
  <si>
    <t>1. Para que tenha validade, esta declaração deverá ser enviada para o Sistema de Requerimento de Licenciamento Ambiental e sempre estar acompanhada do número de protocolo de envio ao órgão ambiental.</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</si>
  <si>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</si>
  <si>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</si>
  <si>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</si>
  <si>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</si>
  <si>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</si>
  <si>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</si>
  <si>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</si>
  <si>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</si>
  <si>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Para as atividades declaradas, o porte e o potencial poluidor do empreendimento são inferiores àqueles relacionados no Anexo Único da Deliberação Normativa COPAM nº 217, de 06 de dezembro de 2017</t>
    </r>
    <r>
      <rPr>
        <sz val="11"/>
        <color rgb="FF3366FF"/>
        <rFont val="Arial"/>
        <family val="2"/>
      </rPr>
      <t>,</t>
    </r>
    <r>
      <rPr>
        <sz val="11"/>
        <color rgb="FFFF0000"/>
        <rFont val="Arial"/>
        <family val="2"/>
      </rPr>
      <t xml:space="preserve"> </t>
    </r>
    <r>
      <rPr>
        <sz val="11"/>
        <color theme="1"/>
        <rFont val="Arial"/>
        <family val="2"/>
      </rPr>
      <t>não sendo, portanto, passível de licenciamento ambiental para funcionamento pelo Conselho Estadual de Política Ambiental – COPAM.</t>
    </r>
  </si>
  <si>
    <r>
      <t xml:space="preserve">4. Dados das atividades </t>
    </r>
    <r>
      <rPr>
        <b/>
        <i/>
        <sz val="10"/>
        <color theme="1"/>
        <rFont val="Calibri"/>
        <family val="2"/>
        <scheme val="minor"/>
      </rPr>
      <t>adicionais</t>
    </r>
    <r>
      <rPr>
        <b/>
        <sz val="10"/>
        <color theme="1"/>
        <rFont val="Calibri"/>
        <family val="2"/>
        <scheme val="minor"/>
      </rPr>
      <t xml:space="preserve"> do empreendimento</t>
    </r>
  </si>
  <si>
    <t>É necessário listar outras atividades além das descritas acima?</t>
  </si>
  <si>
    <r>
      <t xml:space="preserve">Processo na ANM </t>
    </r>
    <r>
      <rPr>
        <sz val="8"/>
        <color theme="1"/>
        <rFont val="Calibri"/>
        <family val="2"/>
        <scheme val="minor"/>
      </rPr>
      <t>(caso de mineração)</t>
    </r>
  </si>
  <si>
    <r>
      <t xml:space="preserve">2.2.4. A atividade </t>
    </r>
    <r>
      <rPr>
        <b/>
        <sz val="10"/>
        <color theme="1"/>
        <rFont val="Calibri"/>
        <family val="2"/>
        <scheme val="minor"/>
      </rPr>
      <t xml:space="preserve">principal </t>
    </r>
    <r>
      <rPr>
        <sz val="10"/>
        <color theme="1"/>
        <rFont val="Calibri"/>
        <family val="2"/>
        <scheme val="minor"/>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</si>
  <si>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</si>
  <si>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</si>
  <si>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</si>
  <si>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</si>
  <si>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theme="1"/>
        <rFont val="Calibri"/>
        <family val="2"/>
        <scheme val="minor"/>
      </rPr>
      <t xml:space="preserve"> </t>
    </r>
    <r>
      <rPr>
        <b/>
        <sz val="11"/>
        <color theme="1"/>
        <rFont val="Calibri"/>
        <family val="2"/>
        <scheme val="minor"/>
      </rPr>
      <t>E-02-01-1</t>
    </r>
    <r>
      <rPr>
        <sz val="10"/>
        <color theme="1"/>
        <rFont val="Calibri"/>
        <family val="2"/>
        <scheme val="minor"/>
      </rPr>
      <t>?</t>
    </r>
  </si>
  <si>
    <r>
      <t xml:space="preserve"> </t>
    </r>
    <r>
      <rPr>
        <b/>
        <sz val="11"/>
        <color theme="1"/>
        <rFont val="Calibri"/>
        <family val="2"/>
        <scheme val="minor"/>
      </rPr>
      <t xml:space="preserve">- </t>
    </r>
    <r>
      <rPr>
        <sz val="10"/>
        <color theme="1"/>
        <rFont val="Calibri"/>
        <family val="2"/>
        <scheme val="minor"/>
      </rPr>
      <t xml:space="preserve">ser empreendimento de </t>
    </r>
    <r>
      <rPr>
        <b/>
        <sz val="10"/>
        <color theme="1"/>
        <rFont val="Calibri"/>
        <family val="2"/>
        <scheme val="minor"/>
      </rPr>
      <t>utilidade pública</t>
    </r>
    <r>
      <rPr>
        <sz val="10"/>
        <color theme="1"/>
        <rFont val="Calibri"/>
        <family val="2"/>
        <scheme val="minor"/>
      </rPr>
      <t xml:space="preserve"> e realizar o corte e a supressão de vegetação primária e secundária em estágio avançado de regeneração do Bioma Mata Atlântica?</t>
    </r>
  </si>
  <si>
    <r>
      <t xml:space="preserve"> </t>
    </r>
    <r>
      <rPr>
        <b/>
        <sz val="11"/>
        <color theme="1"/>
        <rFont val="Calibri"/>
        <family val="2"/>
        <scheme val="minor"/>
      </rPr>
      <t xml:space="preserve">- </t>
    </r>
    <r>
      <rPr>
        <sz val="10"/>
        <color theme="1"/>
        <rFont val="Calibri"/>
        <family val="2"/>
        <scheme val="minor"/>
      </rPr>
      <t xml:space="preserve">ser </t>
    </r>
    <r>
      <rPr>
        <b/>
        <sz val="10"/>
        <color theme="1"/>
        <rFont val="Calibri"/>
        <family val="2"/>
        <scheme val="minor"/>
      </rPr>
      <t>atividade minerária</t>
    </r>
    <r>
      <rPr>
        <sz val="10"/>
        <color theme="1"/>
        <rFont val="Calibri"/>
        <family val="2"/>
        <scheme val="minor"/>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</si>
  <si>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</si>
  <si>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</si>
  <si>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</si>
  <si>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</si>
  <si>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</si>
  <si>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</si>
  <si>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</si>
  <si>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</si>
  <si>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</si>
  <si>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</si>
  <si>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</si>
  <si>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</si>
  <si>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</si>
  <si>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</si>
  <si>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theme="1"/>
        <rFont val="Calibri"/>
        <family val="2"/>
        <scheme val="minor"/>
      </rPr>
      <t>-</t>
    </r>
    <r>
      <rPr>
        <sz val="10"/>
        <color theme="1"/>
        <rFont val="Calibri"/>
        <family val="2"/>
        <scheme val="minor"/>
      </rPr>
      <t xml:space="preserve"> pertencer as atividades listadas nos códigos </t>
    </r>
    <r>
      <rPr>
        <b/>
        <sz val="11"/>
        <color theme="1"/>
        <rFont val="Calibri"/>
        <family val="2"/>
        <scheme val="minor"/>
      </rPr>
      <t>G-01, G-02 e G-03</t>
    </r>
    <r>
      <rPr>
        <sz val="10"/>
        <color theme="1"/>
        <rFont val="Calibri"/>
        <family val="2"/>
        <scheme val="minor"/>
      </rPr>
      <t xml:space="preserve"> da DN e ter área útil superior a 1.000 ha?</t>
    </r>
  </si>
  <si>
    <t xml:space="preserve"> (EIA/RIMA)</t>
  </si>
  <si>
    <t>Outros fatores que alteram modalidade (Tela 3)</t>
  </si>
  <si>
    <t>resultante</t>
  </si>
  <si>
    <t>Item 2</t>
  </si>
  <si>
    <r>
      <t xml:space="preserve">Se </t>
    </r>
    <r>
      <rPr>
        <b/>
        <sz val="10"/>
        <color theme="1"/>
        <rFont val="Calibri"/>
        <family val="2"/>
        <scheme val="minor"/>
      </rPr>
      <t>NÃO (no item 11.1)</t>
    </r>
    <r>
      <rPr>
        <sz val="10"/>
        <color theme="1"/>
        <rFont val="Calibri"/>
        <family val="2"/>
        <scheme val="minor"/>
      </rPr>
      <t>, haverá supressão de vegetação nativa, exceto árvores isoladas ?</t>
    </r>
  </si>
  <si>
    <r>
      <t xml:space="preserve">Se </t>
    </r>
    <r>
      <rPr>
        <b/>
        <sz val="10"/>
        <color theme="1"/>
        <rFont val="Calibri"/>
        <family val="2"/>
        <scheme val="minor"/>
      </rPr>
      <t>NÃO (no item 11.1)</t>
    </r>
    <r>
      <rPr>
        <sz val="10"/>
        <color theme="1"/>
        <rFont val="Calibri"/>
        <family val="2"/>
        <scheme val="minor"/>
      </rPr>
      <t>, haverá supressão de vegetação nativa em áreas prioritárias para conservação, considerada de importância biológica “extrema” ou “especial”, exceto árvores isoladas?</t>
    </r>
  </si>
  <si>
    <r>
      <t xml:space="preserve">Se </t>
    </r>
    <r>
      <rPr>
        <b/>
        <sz val="10"/>
        <color theme="1"/>
        <rFont val="Calibri"/>
        <family val="2"/>
        <scheme val="minor"/>
      </rPr>
      <t>NÃO (no item 12.1)</t>
    </r>
    <r>
      <rPr>
        <sz val="10"/>
        <color theme="1"/>
        <rFont val="Calibri"/>
        <family val="2"/>
        <scheme val="minor"/>
      </rPr>
      <t>, ocorreu supressão de vegetação nativa, exceto árvores isoladas ?</t>
    </r>
  </si>
  <si>
    <r>
      <t xml:space="preserve">Se </t>
    </r>
    <r>
      <rPr>
        <b/>
        <sz val="10"/>
        <color theme="1"/>
        <rFont val="Calibri"/>
        <family val="2"/>
        <scheme val="minor"/>
      </rPr>
      <t>NÃO (no item 12.1)</t>
    </r>
    <r>
      <rPr>
        <sz val="10"/>
        <color theme="1"/>
        <rFont val="Calibri"/>
        <family val="2"/>
        <scheme val="minor"/>
      </rPr>
      <t>, ocorreu supressão de vegetação nativa em áreas prioritárias para conservação, considerada de importância biológica “extrema” ou “especial”, exceto árvores isoladas?</t>
    </r>
  </si>
  <si>
    <r>
      <t xml:space="preserve">Se </t>
    </r>
    <r>
      <rPr>
        <b/>
        <sz val="10"/>
        <color theme="1"/>
        <rFont val="Calibri"/>
        <family val="2"/>
        <scheme val="minor"/>
      </rPr>
      <t>SIM</t>
    </r>
    <r>
      <rPr>
        <sz val="10"/>
        <color theme="1"/>
        <rFont val="Calibri"/>
        <family val="2"/>
        <scheme val="minor"/>
      </rPr>
      <t xml:space="preserve">, essa intervenção se encontra regularizada? </t>
    </r>
  </si>
  <si>
    <t>área de Segurança Aeroportuária e tem natureza atrativa de avifauna?</t>
  </si>
  <si>
    <t>terra indígena?</t>
  </si>
  <si>
    <t>terra quilombola?</t>
  </si>
  <si>
    <r>
      <t xml:space="preserve">Se </t>
    </r>
    <r>
      <rPr>
        <b/>
        <sz val="10"/>
        <color theme="1"/>
        <rFont val="Calibri"/>
        <family val="2"/>
        <scheme val="minor"/>
      </rPr>
      <t>SIM</t>
    </r>
    <r>
      <rPr>
        <sz val="10"/>
        <color theme="1"/>
        <rFont val="Calibri"/>
        <family val="2"/>
        <scheme val="minor"/>
      </rPr>
      <t xml:space="preserve">, a intervenção se encontra regularizada? </t>
    </r>
  </si>
  <si>
    <r>
      <t xml:space="preserve">Se </t>
    </r>
    <r>
      <rPr>
        <b/>
        <sz val="10"/>
        <color theme="1"/>
        <rFont val="Calibri"/>
        <family val="2"/>
        <scheme val="minor"/>
      </rPr>
      <t>SIM</t>
    </r>
    <r>
      <rPr>
        <sz val="10"/>
        <color theme="1"/>
        <rFont val="Calibri"/>
        <family val="2"/>
        <scheme val="minor"/>
      </rPr>
      <t xml:space="preserve"> (item 2.2.2), informar se:</t>
    </r>
  </si>
  <si>
    <t>Não. Pular para item 2.2.3</t>
  </si>
  <si>
    <t>11.1.1</t>
  </si>
  <si>
    <t>11.1.2</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</si>
  <si>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</si>
  <si>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</si>
  <si>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</si>
  <si>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</si>
  <si>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</si>
  <si>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</si>
  <si>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</si>
  <si>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</si>
  <si>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rgb="FFFF0000"/>
        <rFont val="Calibri"/>
        <family val="2"/>
        <scheme val="minor"/>
      </rPr>
      <t>ALTERADO PARA "SEMPRE" (com exceção transporte. F-02-01-1).</t>
    </r>
    <r>
      <rPr>
        <sz val="11"/>
        <rFont val="Calibri"/>
        <family val="2"/>
        <scheme val="minor"/>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</si>
  <si>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</si>
  <si>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</si>
  <si>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</si>
  <si>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</si>
  <si>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</si>
  <si>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</si>
  <si>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theme="1"/>
        <rFont val="Calibri"/>
        <family val="2"/>
        <scheme val="minor"/>
      </rPr>
      <t>(resposta do Item 8, Tela 2</t>
    </r>
    <r>
      <rPr>
        <sz val="10"/>
        <color theme="1"/>
        <rFont val="Calibri"/>
        <family val="2"/>
        <scheme val="minor"/>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</si>
  <si>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</si>
  <si>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</si>
  <si>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</si>
  <si>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</si>
  <si>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</si>
  <si>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</si>
  <si>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</si>
  <si>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</si>
  <si>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theme="1"/>
        <rFont val="Calibri"/>
        <family val="2"/>
        <scheme val="minor"/>
      </rPr>
      <t>(inclusive AAF)</t>
    </r>
  </si>
  <si>
    <t>da licença:</t>
  </si>
  <si>
    <r>
      <t xml:space="preserve">Se </t>
    </r>
    <r>
      <rPr>
        <b/>
        <sz val="10"/>
        <color theme="1"/>
        <rFont val="Calibri"/>
        <family val="2"/>
        <scheme val="minor"/>
      </rPr>
      <t>SIM</t>
    </r>
    <r>
      <rPr>
        <sz val="10"/>
        <color theme="1"/>
        <rFont val="Calibri"/>
        <family val="2"/>
        <scheme val="minor"/>
      </rPr>
      <t xml:space="preserve"> (item 4.3), informar a </t>
    </r>
    <r>
      <rPr>
        <b/>
        <sz val="10"/>
        <color theme="1"/>
        <rFont val="Calibri"/>
        <family val="2"/>
        <scheme val="minor"/>
      </rPr>
      <t>Quantidade</t>
    </r>
    <r>
      <rPr>
        <sz val="10"/>
        <color theme="1"/>
        <rFont val="Calibri"/>
        <family val="2"/>
        <scheme val="minor"/>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</si>
  <si>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</si>
  <si>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</si>
  <si>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</si>
  <si>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</si>
  <si>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</si>
  <si>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</si>
  <si>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</si>
  <si>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</si>
  <si>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</si>
  <si>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</si>
  <si>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</si>
  <si>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</si>
  <si>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</si>
  <si>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</si>
  <si>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</si>
  <si>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</si>
  <si>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</si>
  <si>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</si>
  <si>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</si>
  <si>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</si>
  <si>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</si>
  <si>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</si>
  <si>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</si>
  <si>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</si>
  <si>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</si>
  <si>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</si>
  <si>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</si>
  <si>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</si>
  <si>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</si>
  <si>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</si>
  <si>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</si>
  <si>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</si>
  <si>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</si>
  <si>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</si>
  <si>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</si>
  <si>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</si>
  <si>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</si>
  <si>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</si>
  <si>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</si>
  <si>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</si>
  <si>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</si>
  <si>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</si>
  <si>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</si>
  <si>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</si>
  <si>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</si>
  <si>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theme="1"/>
        <rFont val="Calibri"/>
        <family val="2"/>
        <scheme val="minor"/>
      </rPr>
      <t>SIM</t>
    </r>
    <r>
      <rPr>
        <sz val="10"/>
        <color theme="1"/>
        <rFont val="Calibri"/>
        <family val="2"/>
        <scheme val="minor"/>
      </rPr>
      <t>, informar o número de veículos:</t>
    </r>
  </si>
  <si>
    <t>5. Informações licenciamento ambiental</t>
  </si>
  <si>
    <t>5.1 Trata-se de uma ampliação  do empreendimento?</t>
  </si>
  <si>
    <r>
      <t xml:space="preserve">5.2.1 Licenças ambientais vigentes </t>
    </r>
    <r>
      <rPr>
        <b/>
        <sz val="8"/>
        <color theme="1"/>
        <rFont val="Calibri"/>
        <family val="2"/>
        <scheme val="minor"/>
      </rPr>
      <t>(inclusive AAF)</t>
    </r>
  </si>
  <si>
    <t>6. Declarações</t>
  </si>
  <si>
    <t>7. Relação de documentos</t>
  </si>
  <si>
    <t>F-02-01-1. Transporte rodoviário de produtos e resíduos perigosos</t>
  </si>
  <si>
    <t>Para formalização do processo, fazer upload no sistema de requerimento dos documentos listados na Tela 9.</t>
  </si>
  <si>
    <t>Os documentos listados na Tela 9 tem caráter orientativo e a listagem definitiva será encaminhada pela Supram responsável para o e-mail informado no sistema de requerimento.</t>
  </si>
  <si>
    <t>Sim. Utilizar quadro na Tela 11.</t>
  </si>
  <si>
    <t>Preencher Tela 10 (Dispensa).</t>
  </si>
  <si>
    <t>Preencher Tela 8.</t>
  </si>
  <si>
    <t>Sempre.</t>
  </si>
  <si>
    <t>EIA/RIMA - ESPECIFICOS</t>
  </si>
  <si>
    <t>Códigos</t>
  </si>
  <si>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D-01-08-2 </t>
    </r>
    <r>
      <rPr>
        <sz val="10"/>
        <color theme="1"/>
        <rFont val="Calibri"/>
        <family val="2"/>
        <scheme val="minor"/>
      </rPr>
      <t>(Fabricação de açúcar e/ou destilação de álcool) e realizar destilação de álcool?</t>
    </r>
  </si>
  <si>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E-03-07-7 </t>
    </r>
    <r>
      <rPr>
        <sz val="10"/>
        <color theme="1"/>
        <rFont val="Calibri"/>
        <family val="2"/>
        <scheme val="minor"/>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</si>
  <si>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rgb="FF006666"/>
        <rFont val="Calibri"/>
        <family val="2"/>
        <scheme val="minor"/>
      </rPr>
      <t>Poderão ser incluídas quantas linhas forem necessárias.</t>
    </r>
  </si>
  <si>
    <r>
      <t xml:space="preserve">Caso seja necessário prestar informação adicional a algum campo do Módulo 5 (Telas 4, 5, 6 ou 7), utilizar o campo abaixo, identificado o item a que se refere. </t>
    </r>
    <r>
      <rPr>
        <sz val="9"/>
        <color rgb="FF006666"/>
        <rFont val="Calibri"/>
        <family val="2"/>
        <scheme val="minor"/>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</si>
  <si>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</si>
  <si>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</si>
  <si>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scheme val="minor"/>
      </rPr>
      <t>SIM</t>
    </r>
    <r>
      <rPr>
        <sz val="10"/>
        <rFont val="Calibri"/>
        <family val="2"/>
        <scheme val="minor"/>
      </rPr>
      <t>, informar nº do CAR no campo abaixo (ITEM 5.4.1).</t>
    </r>
  </si>
  <si>
    <r>
      <t xml:space="preserve">Sim. Se </t>
    </r>
    <r>
      <rPr>
        <b/>
        <sz val="10"/>
        <rFont val="Calibri"/>
        <family val="2"/>
        <scheme val="minor"/>
      </rPr>
      <t>SIM</t>
    </r>
    <r>
      <rPr>
        <sz val="10"/>
        <rFont val="Calibri"/>
        <family val="2"/>
        <scheme val="minor"/>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</si>
  <si>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</si>
  <si>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</si>
  <si>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</si>
  <si>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</si>
  <si>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</si>
  <si>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theme="1"/>
        <rFont val="Calibri"/>
        <family val="2"/>
        <scheme val="minor"/>
      </rPr>
      <t>SIM</t>
    </r>
    <r>
      <rPr>
        <sz val="10"/>
        <color theme="1"/>
        <rFont val="Calibri"/>
        <family val="2"/>
        <scheme val="minor"/>
      </rPr>
      <t xml:space="preserve">, foi efetuada a recomposição da Reserva Legal? </t>
    </r>
  </si>
  <si>
    <t>Conforme informações prestadas na Caracterização do Empreendimento, o empreendedor</t>
  </si>
  <si>
    <r>
      <t>DECLARA</t>
    </r>
    <r>
      <rPr>
        <sz val="12"/>
        <color theme="1"/>
        <rFont val="Arial"/>
        <family val="2"/>
      </rPr>
      <t>, que o empreendimento</t>
    </r>
  </si>
  <si>
    <t>localizado no município de</t>
  </si>
  <si>
    <t>não é passível de licenciamento ambiental pelo ente federativo estadual.</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</si>
  <si>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</si>
  <si>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</si>
  <si>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</si>
  <si>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</si>
  <si>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</si>
  <si>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</si>
  <si>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theme="1"/>
        <rFont val="Calibri"/>
        <family val="2"/>
        <scheme val="minor"/>
      </rPr>
      <t>(inclusive AAF)</t>
    </r>
  </si>
  <si>
    <t>4.4.1  Licenças ambientais vigentes ou a serem renovadas (inclusive AAF)</t>
  </si>
  <si>
    <t>Minério de ferro</t>
  </si>
  <si>
    <r>
      <rPr>
        <b/>
        <sz val="11"/>
        <color theme="1"/>
        <rFont val="Calibri"/>
        <family val="2"/>
        <scheme val="minor"/>
      </rPr>
      <t>-</t>
    </r>
    <r>
      <rPr>
        <sz val="10"/>
        <color theme="1"/>
        <rFont val="Calibri"/>
        <family val="2"/>
        <scheme val="minor"/>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</si>
  <si>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</si>
  <si>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</si>
  <si>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</si>
  <si>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</si>
  <si>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</si>
  <si>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</si>
  <si>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</si>
  <si>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</si>
  <si>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</si>
  <si>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</si>
  <si>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</si>
  <si>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</si>
  <si>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</si>
  <si>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theme="1"/>
        <rFont val="Calibri"/>
        <family val="2"/>
        <scheme val="minor"/>
      </rPr>
      <t>SIM</t>
    </r>
    <r>
      <rPr>
        <sz val="10"/>
        <color theme="1"/>
        <rFont val="Calibri"/>
        <family val="2"/>
        <scheme val="minor"/>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</si>
  <si>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</si>
  <si>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</si>
  <si>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</si>
  <si>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</si>
  <si>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</si>
  <si>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scheme val="minor"/>
      </rPr>
      <t>shapefile</t>
    </r>
    <r>
      <rPr>
        <sz val="10"/>
        <rFont val="Calibri"/>
        <family val="2"/>
        <scheme val="minor"/>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</si>
  <si>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</si>
  <si>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</si>
  <si>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</si>
  <si>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theme="1"/>
        <rFont val="Calibri"/>
        <family val="2"/>
        <scheme val="minor"/>
      </rPr>
      <t>NÃO</t>
    </r>
    <r>
      <rPr>
        <sz val="10"/>
        <color theme="1"/>
        <rFont val="Calibri"/>
        <family val="2"/>
        <scheme val="minor"/>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</si>
  <si>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scheme val="minor"/>
      </rPr>
      <t>SIM</t>
    </r>
    <r>
      <rPr>
        <sz val="10"/>
        <rFont val="Calibri"/>
        <family val="2"/>
        <scheme val="minor"/>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</si>
  <si>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</si>
  <si>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</si>
  <si>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</si>
  <si>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</si>
  <si>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</si>
  <si>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</si>
  <si>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</si>
  <si>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</si>
  <si>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</si>
  <si>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</si>
  <si>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</si>
  <si>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</si>
  <si>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</si>
  <si>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</si>
  <si>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</si>
  <si>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</si>
  <si>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</si>
  <si>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</si>
  <si>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</si>
  <si>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</si>
  <si>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</si>
  <si>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</si>
  <si>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</si>
  <si>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theme="1"/>
        <rFont val="Calibri"/>
        <family val="2"/>
        <scheme val="minor"/>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</si>
  <si>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</si>
  <si>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</si>
  <si>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</si>
  <si>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</si>
  <si>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</si>
  <si>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</si>
  <si>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</si>
  <si>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</si>
  <si>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</si>
  <si>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</si>
  <si>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</si>
  <si>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</si>
  <si>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</si>
  <si>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</si>
  <si>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</si>
  <si>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</si>
  <si>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</si>
  <si>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</si>
  <si>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theme="1"/>
        <rFont val="Calibri"/>
        <family val="2"/>
        <scheme val="minor"/>
      </rPr>
      <t>principal</t>
    </r>
    <r>
      <rPr>
        <sz val="10"/>
        <color theme="1"/>
        <rFont val="Calibri"/>
        <family val="2"/>
        <scheme val="minor"/>
      </rPr>
      <t xml:space="preserve"> a ser licenciada pertença ao código </t>
    </r>
    <r>
      <rPr>
        <b/>
        <sz val="10"/>
        <color theme="1"/>
        <rFont val="Calibri"/>
        <family val="2"/>
        <scheme val="minor"/>
      </rPr>
      <t xml:space="preserve">E-05-07-0 </t>
    </r>
    <r>
      <rPr>
        <sz val="10"/>
        <color theme="1"/>
        <rFont val="Calibri"/>
        <family val="2"/>
        <scheme val="minor"/>
      </rPr>
      <t>(atividades licenciadas no entorno da estação ecológica de Cercadinho)</t>
    </r>
    <r>
      <rPr>
        <sz val="10"/>
        <color theme="1"/>
        <rFont val="Calibri"/>
        <family val="2"/>
        <scheme val="minor"/>
      </rPr>
      <t xml:space="preserve">,  responda: o empreendimento possui potencial para afetar a visibilidade da área tombada na Serra do Curral? </t>
    </r>
  </si>
  <si>
    <r>
      <t>1.13 As atividades são ou serão desenvolvidas por (</t>
    </r>
    <r>
      <rPr>
        <i/>
        <sz val="10"/>
        <color theme="1"/>
        <rFont val="Calibri"/>
        <family val="2"/>
        <scheme val="minor"/>
      </rPr>
      <t xml:space="preserve">assinalar </t>
    </r>
    <r>
      <rPr>
        <b/>
        <i/>
        <sz val="10"/>
        <color theme="1"/>
        <rFont val="Calibri"/>
        <family val="2"/>
        <scheme val="minor"/>
      </rPr>
      <t>todas</t>
    </r>
    <r>
      <rPr>
        <i/>
        <sz val="10"/>
        <color theme="1"/>
        <rFont val="Calibri"/>
        <family val="2"/>
        <scheme val="minor"/>
      </rPr>
      <t xml:space="preserve"> as opções que se aplicam ao empreendedor</t>
    </r>
    <r>
      <rPr>
        <sz val="10"/>
        <color theme="1"/>
        <rFont val="Calibri"/>
        <family val="2"/>
        <scheme val="minor"/>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</si>
  <si>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</si>
  <si>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</si>
  <si>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</si>
  <si>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theme="1"/>
        <rFont val="Calibri"/>
        <family val="2"/>
        <scheme val="minor"/>
      </rPr>
      <t xml:space="preserve"> instalação</t>
    </r>
    <r>
      <rPr>
        <sz val="10"/>
        <color theme="1"/>
        <rFont val="Calibri"/>
        <family val="2"/>
        <scheme val="minor"/>
      </rPr>
      <t>.</t>
    </r>
  </si>
  <si>
    <r>
      <t>renovação de licença de</t>
    </r>
    <r>
      <rPr>
        <b/>
        <sz val="10"/>
        <color theme="1"/>
        <rFont val="Calibri"/>
        <family val="2"/>
        <scheme val="minor"/>
      </rPr>
      <t xml:space="preserve"> operação</t>
    </r>
    <r>
      <rPr>
        <sz val="10"/>
        <color theme="1"/>
        <rFont val="Calibri"/>
        <family val="2"/>
        <scheme val="minor"/>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</si>
  <si>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</si>
  <si>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</si>
  <si>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</si>
  <si>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</si>
  <si>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</si>
  <si>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</si>
  <si>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</si>
  <si>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</si>
  <si>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</si>
  <si>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</si>
  <si>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</si>
  <si>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</si>
  <si>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</si>
  <si>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</si>
  <si>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</si>
  <si>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theme="1"/>
        <rFont val="Calibri"/>
        <family val="2"/>
        <scheme val="minor"/>
      </rPr>
      <t>UMA</t>
    </r>
    <r>
      <rPr>
        <sz val="10"/>
        <color theme="1"/>
        <rFont val="Calibri"/>
        <family val="2"/>
        <scheme val="minor"/>
      </rPr>
      <t xml:space="preserve"> opção)</t>
    </r>
  </si>
  <si>
    <t>Relatório técnico do teste de estanqueidade com ART [apenas para Sistema de Armazenamento Subterrâneo de Combustíveis (SASC)].</t>
  </si>
  <si>
    <t>(6 dígitos)</t>
  </si>
  <si>
    <r>
      <t xml:space="preserve">Sim, porém dispensada de licenciamento conforme Parágrafo Único, do art. 2º,  da Deliberação Normativa COPAM nº 222/2018 </t>
    </r>
    <r>
      <rPr>
        <sz val="8"/>
        <rFont val="Calibri"/>
        <family val="2"/>
        <scheme val="minor"/>
      </rPr>
      <t>(somente para a atividade E-05-07-0)</t>
    </r>
  </si>
  <si>
    <t>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</si>
  <si>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modelo 3</t>
  </si>
  <si>
    <t>6. O empreendedor declara que apresentou, junto à Superintendência Regional de Meio Ambiente competente, o Formulário de Caracterização do Empreendimento instruido com estudo de tráfego de veículos, acompanhado por ART e devidamente aprovado pelo orgão competente.</t>
  </si>
  <si>
    <t>4.2 Apresentar as informações abaixo relacionadas com base em dados dos veículos/equipamentos utilizados no transporte a granel objeto do licenciamento, sejam esses de propriedade da empresa ou de autônomo prestando serviço:</t>
  </si>
  <si>
    <t>Versão 12.0 (04-10-2019)</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</si>
  <si>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</si>
  <si>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</si>
  <si>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</si>
  <si>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</si>
  <si>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</si>
  <si>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</si>
  <si>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</si>
  <si>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</si>
  <si>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</si>
  <si>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</si>
  <si>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</si>
  <si>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</si>
  <si>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</si>
  <si>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</si>
  <si>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</si>
  <si>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</si>
  <si>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</si>
  <si>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</si>
  <si>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</si>
  <si>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</si>
  <si>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</si>
  <si>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</si>
  <si>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</si>
  <si>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</si>
  <si>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</si>
  <si>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</si>
  <si>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</si>
  <si>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</si>
  <si>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rgb="FF000000"/>
        <rFont val="Calibri"/>
        <family val="2"/>
        <scheme val="minor"/>
      </rPr>
      <t>SE</t>
    </r>
    <r>
      <rPr>
        <sz val="10"/>
        <color rgb="FF000000"/>
        <rFont val="Calibri"/>
        <family val="2"/>
        <scheme val="minor"/>
      </rPr>
      <t xml:space="preserve"> solicitado em 5.3. Selecione a o uso do imóvel: </t>
    </r>
  </si>
  <si>
    <r>
      <t xml:space="preserve">5.3.1 </t>
    </r>
    <r>
      <rPr>
        <b/>
        <sz val="10"/>
        <color rgb="FF000000"/>
        <rFont val="Calibri"/>
        <family val="2"/>
        <scheme val="minor"/>
      </rPr>
      <t>SE</t>
    </r>
    <r>
      <rPr>
        <sz val="10"/>
        <color rgb="FF000000"/>
        <rFont val="Calibri"/>
        <family val="2"/>
        <scheme val="minor"/>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</si>
  <si>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</si>
  <si>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</si>
  <si>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</si>
  <si>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</si>
  <si>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</si>
  <si>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</si>
  <si>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</si>
  <si>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</si>
  <si>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</si>
  <si>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</si>
  <si>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</si>
  <si>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</si>
  <si>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</si>
  <si>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</si>
  <si>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</si>
  <si>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</si>
  <si>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</si>
  <si>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</si>
  <si>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theme="1"/>
        <rFont val="Calibri"/>
        <family val="2"/>
        <scheme val="minor"/>
      </rPr>
      <t>SIM em 7</t>
    </r>
    <r>
      <rPr>
        <sz val="10"/>
        <color theme="1"/>
        <rFont val="Calibri"/>
        <family val="2"/>
        <scheme val="minor"/>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</si>
  <si>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</si>
  <si>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</si>
  <si>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</si>
  <si>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</si>
  <si>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</si>
  <si>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</si>
  <si>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</si>
  <si>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theme="1"/>
        <rFont val="Calibri"/>
        <family val="2"/>
        <scheme val="minor"/>
      </rPr>
      <t>Não</t>
    </r>
    <r>
      <rPr>
        <sz val="10"/>
        <color theme="1"/>
        <rFont val="Calibri"/>
        <family val="2"/>
        <scheme val="minor"/>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</si>
  <si>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</si>
  <si>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</si>
  <si>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</si>
  <si>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</si>
  <si>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</si>
  <si>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theme="1"/>
        <rFont val="Calibri"/>
        <family val="2"/>
        <scheme val="minor"/>
      </rPr>
      <t xml:space="preserve">SE SIM, </t>
    </r>
    <r>
      <rPr>
        <sz val="10"/>
        <color theme="1"/>
        <rFont val="Calibri"/>
        <family val="2"/>
        <scheme val="minor"/>
      </rPr>
      <t>em 2.2.8 selecione a nova modalidade. Caso contrário, avance para a tela indicada</t>
    </r>
  </si>
  <si>
    <t>Modalidade desejada:</t>
  </si>
  <si>
    <r>
      <t xml:space="preserve">Sim. Se </t>
    </r>
    <r>
      <rPr>
        <b/>
        <sz val="10"/>
        <rFont val="Calibri"/>
        <family val="2"/>
        <scheme val="minor"/>
      </rPr>
      <t>SIM</t>
    </r>
    <r>
      <rPr>
        <sz val="10"/>
        <rFont val="Calibri"/>
        <family val="2"/>
        <scheme val="minor"/>
      </rPr>
      <t xml:space="preserve">, informar o nome: </t>
    </r>
  </si>
  <si>
    <r>
      <t xml:space="preserve">2.1.3. Trata-se de ampliação de aeroportos regionais regularizados, código </t>
    </r>
    <r>
      <rPr>
        <sz val="11"/>
        <color theme="1"/>
        <rFont val="Calibri"/>
        <family val="2"/>
        <scheme val="minor"/>
      </rPr>
      <t>E-01-09-0</t>
    </r>
    <r>
      <rPr>
        <sz val="10"/>
        <color theme="1"/>
        <rFont val="Calibri"/>
        <family val="2"/>
        <scheme val="minor"/>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</si>
  <si>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</si>
  <si>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</si>
  <si>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</si>
  <si>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</si>
  <si>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</si>
  <si>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</si>
  <si>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</si>
  <si>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</si>
  <si>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</si>
  <si>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</si>
  <si>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</si>
  <si>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</si>
  <si>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</si>
  <si>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</si>
  <si>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G-01-03-2</t>
  </si>
  <si>
    <t>p</t>
  </si>
  <si>
    <t>Silvicultura</t>
  </si>
  <si>
    <t>Culturas anuais, semiperenes e perenes e cultivos agrossilvipastoris, exceto horticultura</t>
  </si>
</sst>
</file>

<file path=xl/styles.xml><?xml version="1.0" encoding="utf-8"?>
<styleSheet xmlns="http://schemas.openxmlformats.org/spreadsheetml/2006/main">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18">
    <font>
      <sz val="11"/>
      <color theme="1"/>
      <name val="Calibri"/>
      <family val="2"/>
      <scheme val="minor"/>
    </font>
    <font>
      <sz val="10"/>
      <name val="Calibri"/>
      <family val="2"/>
      <scheme val="minor"/>
    </font>
    <font>
      <b/>
      <sz val="11"/>
      <color theme="1"/>
      <name val="Calibri"/>
      <family val="2"/>
      <scheme val="minor"/>
    </font>
    <font>
      <sz val="8"/>
      <color theme="1"/>
      <name val="Calibri"/>
      <family val="2"/>
      <scheme val="minor"/>
    </font>
    <font>
      <b/>
      <sz val="10"/>
      <name val="Calibri"/>
      <family val="2"/>
      <scheme val="minor"/>
    </font>
    <font>
      <sz val="10"/>
      <color rgb="FFFF0000"/>
      <name val="Calibri"/>
      <family val="2"/>
      <scheme val="minor"/>
    </font>
    <font>
      <sz val="10"/>
      <color theme="1"/>
      <name val="Calibri"/>
      <family val="2"/>
      <scheme val="minor"/>
    </font>
    <font>
      <sz val="9"/>
      <color theme="1"/>
      <name val="Calibri"/>
      <family val="2"/>
      <scheme val="minor"/>
    </font>
    <font>
      <sz val="11"/>
      <color theme="1"/>
      <name val="Calibri"/>
      <family val="2"/>
      <scheme val="minor"/>
    </font>
    <font>
      <sz val="8"/>
      <name val="Calibri"/>
      <family val="2"/>
      <scheme val="minor"/>
    </font>
    <font>
      <sz val="9"/>
      <name val="Calibri"/>
      <family val="2"/>
      <scheme val="minor"/>
    </font>
    <font>
      <sz val="12"/>
      <color theme="1"/>
      <name val="Calibri"/>
      <family val="2"/>
      <scheme val="minor"/>
    </font>
    <font>
      <u/>
      <sz val="11"/>
      <color theme="10"/>
      <name val="Calibri"/>
      <family val="2"/>
      <scheme val="minor"/>
    </font>
    <font>
      <sz val="11"/>
      <name val="Calibri"/>
      <family val="2"/>
      <scheme val="minor"/>
    </font>
    <font>
      <b/>
      <sz val="10"/>
      <color theme="4" tint="-0.249977111117893"/>
      <name val="Calibri"/>
      <family val="2"/>
      <scheme val="minor"/>
    </font>
    <font>
      <b/>
      <sz val="10"/>
      <color theme="1"/>
      <name val="Calibri"/>
      <family val="2"/>
      <scheme val="minor"/>
    </font>
    <font>
      <b/>
      <i/>
      <sz val="11"/>
      <color theme="1"/>
      <name val="Calibri"/>
      <family val="2"/>
      <scheme val="minor"/>
    </font>
    <font>
      <sz val="10"/>
      <color theme="1"/>
      <name val="Times New Roman"/>
      <family val="1"/>
    </font>
    <font>
      <sz val="12"/>
      <color rgb="FF000000"/>
      <name val="Calibri Light"/>
      <family val="2"/>
    </font>
    <font>
      <sz val="12"/>
      <name val="Calibri Light"/>
      <family val="2"/>
    </font>
    <font>
      <b/>
      <sz val="12"/>
      <color theme="1"/>
      <name val="Calibri"/>
      <family val="2"/>
      <scheme val="minor"/>
    </font>
    <font>
      <b/>
      <u/>
      <sz val="10"/>
      <color rgb="FF002060"/>
      <name val="Arial"/>
      <family val="2"/>
    </font>
    <font>
      <sz val="10"/>
      <color rgb="FF002060"/>
      <name val="Calibri"/>
      <family val="2"/>
      <scheme val="minor"/>
    </font>
    <font>
      <sz val="11"/>
      <color rgb="FFFF0000"/>
      <name val="Calibri"/>
      <family val="2"/>
      <scheme val="minor"/>
    </font>
    <font>
      <i/>
      <sz val="10"/>
      <color theme="1"/>
      <name val="Calibri"/>
      <family val="2"/>
      <scheme val="minor"/>
    </font>
    <font>
      <i/>
      <sz val="10"/>
      <name val="Calibri"/>
      <family val="2"/>
      <scheme val="minor"/>
    </font>
    <font>
      <sz val="10"/>
      <color theme="0" tint="-4.9989318521683403E-2"/>
      <name val="Calibri"/>
      <family val="2"/>
      <scheme val="minor"/>
    </font>
    <font>
      <sz val="10"/>
      <color theme="4" tint="-0.249977111117893"/>
      <name val="Calibri"/>
      <family val="2"/>
      <scheme val="minor"/>
    </font>
    <font>
      <sz val="11"/>
      <color theme="0" tint="-4.9989318521683403E-2"/>
      <name val="Calibri"/>
      <family val="2"/>
      <scheme val="minor"/>
    </font>
    <font>
      <sz val="10"/>
      <color theme="8"/>
      <name val="Calibri"/>
      <family val="2"/>
      <scheme val="minor"/>
    </font>
    <font>
      <sz val="10"/>
      <color rgb="FF0070C0"/>
      <name val="Calibri"/>
      <family val="2"/>
      <scheme val="minor"/>
    </font>
    <font>
      <u/>
      <sz val="9.9"/>
      <color theme="10"/>
      <name val="Calibri"/>
      <family val="2"/>
    </font>
    <font>
      <b/>
      <sz val="12"/>
      <color theme="9" tint="-0.249977111117893"/>
      <name val="Calibri"/>
      <family val="2"/>
      <scheme val="minor"/>
    </font>
    <font>
      <b/>
      <sz val="9"/>
      <name val="Calibri"/>
      <family val="2"/>
      <scheme val="minor"/>
    </font>
    <font>
      <b/>
      <sz val="9"/>
      <color theme="1"/>
      <name val="Calibri"/>
      <family val="2"/>
      <scheme val="minor"/>
    </font>
    <font>
      <sz val="10"/>
      <color rgb="FF000000"/>
      <name val="Calibri"/>
      <family val="2"/>
      <scheme val="minor"/>
    </font>
    <font>
      <b/>
      <sz val="8"/>
      <color theme="1"/>
      <name val="Calibri"/>
      <family val="2"/>
      <scheme val="minor"/>
    </font>
    <font>
      <i/>
      <sz val="10"/>
      <color rgb="FF002060"/>
      <name val="Calibri"/>
      <family val="2"/>
      <scheme val="minor"/>
    </font>
    <font>
      <b/>
      <sz val="9"/>
      <color rgb="FFFF0000"/>
      <name val="Arial"/>
      <family val="2"/>
    </font>
    <font>
      <sz val="10"/>
      <color rgb="FFFF0000"/>
      <name val="Arial"/>
      <family val="2"/>
    </font>
    <font>
      <sz val="11"/>
      <color theme="0"/>
      <name val="Calibri"/>
      <family val="2"/>
      <scheme val="minor"/>
    </font>
    <font>
      <u/>
      <sz val="10"/>
      <color theme="10"/>
      <name val="Calibri"/>
      <family val="2"/>
      <scheme val="minor"/>
    </font>
    <font>
      <b/>
      <sz val="12"/>
      <color theme="0"/>
      <name val="Calibri"/>
      <family val="2"/>
      <scheme val="minor"/>
    </font>
    <font>
      <sz val="10"/>
      <color theme="0"/>
      <name val="Calibri"/>
      <family val="2"/>
      <scheme val="minor"/>
    </font>
    <font>
      <b/>
      <sz val="9"/>
      <color theme="0"/>
      <name val="Arial"/>
      <family val="2"/>
    </font>
    <font>
      <sz val="10"/>
      <color theme="0"/>
      <name val="Arial"/>
      <family val="2"/>
    </font>
    <font>
      <i/>
      <sz val="10"/>
      <color theme="0"/>
      <name val="Calibri"/>
      <family val="2"/>
      <scheme val="minor"/>
    </font>
    <font>
      <b/>
      <sz val="9"/>
      <color theme="0" tint="-4.9989318521683403E-2"/>
      <name val="Arial"/>
      <family val="2"/>
    </font>
    <font>
      <sz val="10"/>
      <color theme="0" tint="-4.9989318521683403E-2"/>
      <name val="Arial"/>
      <family val="2"/>
    </font>
    <font>
      <i/>
      <sz val="10"/>
      <color theme="0" tint="-4.9989318521683403E-2"/>
      <name val="Calibri"/>
      <family val="2"/>
      <scheme val="minor"/>
    </font>
    <font>
      <i/>
      <sz val="10"/>
      <color rgb="FF000000"/>
      <name val="Calibri"/>
      <family val="2"/>
      <scheme val="minor"/>
    </font>
    <font>
      <i/>
      <sz val="8"/>
      <color theme="1"/>
      <name val="Calibri"/>
      <family val="2"/>
      <scheme val="minor"/>
    </font>
    <font>
      <i/>
      <u/>
      <sz val="8"/>
      <color rgb="FF0000FF"/>
      <name val="Calibri"/>
      <family val="2"/>
      <scheme val="minor"/>
    </font>
    <font>
      <b/>
      <sz val="11"/>
      <color theme="0"/>
      <name val="Calibri"/>
      <family val="2"/>
      <scheme val="minor"/>
    </font>
    <font>
      <b/>
      <sz val="10"/>
      <color theme="0"/>
      <name val="Calibri"/>
      <family val="2"/>
      <scheme val="minor"/>
    </font>
    <font>
      <b/>
      <i/>
      <sz val="11"/>
      <color theme="0"/>
      <name val="Calibri"/>
      <family val="2"/>
      <scheme val="minor"/>
    </font>
    <font>
      <i/>
      <sz val="9"/>
      <color theme="0"/>
      <name val="Calibri"/>
      <family val="2"/>
      <scheme val="minor"/>
    </font>
    <font>
      <i/>
      <sz val="11"/>
      <color theme="0"/>
      <name val="Calibri"/>
      <family val="2"/>
      <scheme val="minor"/>
    </font>
    <font>
      <b/>
      <sz val="8"/>
      <color theme="0"/>
      <name val="Calibri"/>
      <family val="2"/>
      <scheme val="minor"/>
    </font>
    <font>
      <sz val="10"/>
      <name val="Calibri Light"/>
      <family val="2"/>
    </font>
    <font>
      <b/>
      <sz val="11"/>
      <name val="Calibri"/>
      <family val="2"/>
      <scheme val="minor"/>
    </font>
    <font>
      <sz val="11"/>
      <name val="Calibri"/>
      <family val="2"/>
    </font>
    <font>
      <b/>
      <sz val="10"/>
      <color rgb="FFFF0000"/>
      <name val="Calibri"/>
      <family val="2"/>
      <scheme val="minor"/>
    </font>
    <font>
      <sz val="12"/>
      <color theme="1"/>
      <name val="Times New Roman"/>
      <family val="1"/>
    </font>
    <font>
      <sz val="10"/>
      <color rgb="FF006666"/>
      <name val="Calibri"/>
      <family val="2"/>
      <scheme val="minor"/>
    </font>
    <font>
      <b/>
      <i/>
      <sz val="11"/>
      <color rgb="FF006666"/>
      <name val="Calibri"/>
      <family val="2"/>
      <scheme val="minor"/>
    </font>
    <font>
      <b/>
      <sz val="11"/>
      <color rgb="FF00ACA8"/>
      <name val="Calibri"/>
      <family val="2"/>
      <scheme val="minor"/>
    </font>
    <font>
      <sz val="7"/>
      <name val="Calibri"/>
      <family val="2"/>
      <scheme val="minor"/>
    </font>
    <font>
      <b/>
      <sz val="10"/>
      <color rgb="FF00ACA8"/>
      <name val="Calibri"/>
      <family val="2"/>
      <scheme val="minor"/>
    </font>
    <font>
      <b/>
      <i/>
      <sz val="10"/>
      <color rgb="FF006666"/>
      <name val="Calibri"/>
      <family val="2"/>
      <scheme val="minor"/>
    </font>
    <font>
      <sz val="10"/>
      <color theme="5"/>
      <name val="Calibri"/>
      <family val="2"/>
      <scheme val="minor"/>
    </font>
    <font>
      <b/>
      <sz val="10"/>
      <color rgb="FF006666"/>
      <name val="Calibri"/>
      <family val="2"/>
      <scheme val="minor"/>
    </font>
    <font>
      <b/>
      <sz val="11"/>
      <color rgb="FF009999"/>
      <name val="Calibri"/>
      <family val="2"/>
      <scheme val="minor"/>
    </font>
    <font>
      <b/>
      <sz val="11"/>
      <color rgb="FFFF0000"/>
      <name val="Calibri"/>
      <family val="2"/>
      <scheme val="minor"/>
    </font>
    <font>
      <b/>
      <u/>
      <sz val="11"/>
      <color theme="4" tint="-0.249977111117893"/>
      <name val="Calibri"/>
      <family val="2"/>
      <scheme val="minor"/>
    </font>
    <font>
      <b/>
      <u/>
      <sz val="9.9"/>
      <color theme="4" tint="-0.249977111117893"/>
      <name val="Calibri"/>
      <family val="2"/>
    </font>
    <font>
      <i/>
      <sz val="11"/>
      <color theme="1"/>
      <name val="Calibri"/>
      <family val="2"/>
      <scheme val="minor"/>
    </font>
    <font>
      <sz val="7.5"/>
      <name val="Calibri"/>
      <family val="2"/>
      <scheme val="minor"/>
    </font>
    <font>
      <b/>
      <sz val="8"/>
      <name val="Calibri"/>
      <family val="2"/>
      <scheme val="minor"/>
    </font>
    <font>
      <b/>
      <sz val="10"/>
      <color theme="4"/>
      <name val="Calibri"/>
      <family val="2"/>
      <scheme val="minor"/>
    </font>
    <font>
      <sz val="9"/>
      <name val="Arial"/>
      <family val="2"/>
    </font>
    <font>
      <sz val="10"/>
      <name val="Arial"/>
      <family val="2"/>
    </font>
    <font>
      <sz val="11"/>
      <color rgb="FF3366FF"/>
      <name val="Arial"/>
      <family val="2"/>
    </font>
    <font>
      <sz val="11"/>
      <color rgb="FFFF0000"/>
      <name val="Arial"/>
      <family val="2"/>
    </font>
    <font>
      <sz val="11"/>
      <color theme="1"/>
      <name val="Arial"/>
      <family val="2"/>
    </font>
    <font>
      <sz val="12"/>
      <color theme="1"/>
      <name val="Arial"/>
      <family val="2"/>
    </font>
    <font>
      <b/>
      <sz val="12"/>
      <color theme="1"/>
      <name val="Arial"/>
      <family val="2"/>
    </font>
    <font>
      <b/>
      <i/>
      <sz val="10"/>
      <name val="Calibri"/>
      <family val="2"/>
      <scheme val="minor"/>
    </font>
    <font>
      <b/>
      <i/>
      <sz val="11"/>
      <name val="Calibri"/>
      <family val="2"/>
      <scheme val="minor"/>
    </font>
    <font>
      <b/>
      <i/>
      <sz val="10"/>
      <color theme="1"/>
      <name val="Calibri"/>
      <family val="2"/>
      <scheme val="minor"/>
    </font>
    <font>
      <sz val="8"/>
      <color theme="4" tint="-0.249977111117893"/>
      <name val="Calibri"/>
      <family val="2"/>
      <scheme val="minor"/>
    </font>
    <font>
      <sz val="9"/>
      <color theme="4" tint="-0.249977111117893"/>
      <name val="Calibri"/>
      <family val="2"/>
      <scheme val="minor"/>
    </font>
    <font>
      <b/>
      <sz val="9"/>
      <color theme="4" tint="-0.249977111117893"/>
      <name val="Calibri"/>
      <family val="2"/>
      <scheme val="minor"/>
    </font>
    <font>
      <u/>
      <sz val="9.9"/>
      <color theme="4" tint="-0.249977111117893"/>
      <name val="Calibri"/>
      <family val="2"/>
    </font>
    <font>
      <b/>
      <sz val="9.9"/>
      <color theme="4" tint="-0.249977111117893"/>
      <name val="Calibri"/>
      <family val="2"/>
    </font>
    <font>
      <sz val="11"/>
      <color rgb="FFFF0000"/>
      <name val="Calibri"/>
      <family val="2"/>
    </font>
    <font>
      <i/>
      <sz val="10"/>
      <color rgb="FFFF0000"/>
      <name val="Calibri"/>
      <family val="2"/>
      <scheme val="minor"/>
    </font>
    <font>
      <b/>
      <sz val="9"/>
      <color rgb="FF006666"/>
      <name val="Calibri"/>
      <family val="2"/>
      <scheme val="minor"/>
    </font>
    <font>
      <b/>
      <u/>
      <sz val="11"/>
      <name val="Calibri"/>
      <family val="2"/>
    </font>
    <font>
      <sz val="9"/>
      <color theme="0"/>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u/>
      <sz val="10"/>
      <name val="Calibri"/>
      <family val="2"/>
      <scheme val="minor"/>
    </font>
    <font>
      <sz val="11"/>
      <color theme="4" tint="-0.249977111117893"/>
      <name val="Calibri"/>
      <family val="2"/>
      <scheme val="minor"/>
    </font>
    <font>
      <sz val="9"/>
      <color rgb="FF006666"/>
      <name val="Calibri"/>
      <family val="2"/>
      <scheme val="minor"/>
    </font>
    <font>
      <b/>
      <sz val="11"/>
      <color theme="3"/>
      <name val="Calibri"/>
      <family val="2"/>
      <scheme val="minor"/>
    </font>
    <font>
      <b/>
      <sz val="10"/>
      <color theme="3"/>
      <name val="Calibri"/>
      <family val="2"/>
      <scheme val="minor"/>
    </font>
    <font>
      <b/>
      <sz val="8"/>
      <color theme="3"/>
      <name val="Calibri"/>
      <family val="2"/>
      <scheme val="minor"/>
    </font>
    <font>
      <sz val="11"/>
      <color theme="3"/>
      <name val="Calibri"/>
      <family val="2"/>
      <scheme val="minor"/>
    </font>
    <font>
      <sz val="10.5"/>
      <color rgb="FF000000"/>
      <name val="Calibri"/>
      <family val="2"/>
      <scheme val="minor"/>
    </font>
    <font>
      <b/>
      <sz val="11"/>
      <color rgb="FF006666"/>
      <name val="Calibri"/>
      <family val="2"/>
      <scheme val="minor"/>
    </font>
    <font>
      <i/>
      <sz val="11"/>
      <name val="Calibri"/>
      <family val="2"/>
      <scheme val="minor"/>
    </font>
    <font>
      <b/>
      <sz val="7.5"/>
      <name val="Calibri"/>
      <family val="2"/>
      <scheme val="minor"/>
    </font>
    <font>
      <b/>
      <sz val="10"/>
      <color rgb="FF000000"/>
      <name val="Calibri"/>
      <family val="2"/>
      <scheme val="minor"/>
    </font>
    <font>
      <sz val="10"/>
      <color rgb="FF00B0F0"/>
      <name val="Calibri"/>
      <family val="2"/>
      <scheme val="minor"/>
    </font>
    <font>
      <b/>
      <sz val="10"/>
      <color rgb="FF0070C0"/>
      <name val="Calibri"/>
      <family val="2"/>
      <scheme val="minor"/>
    </font>
  </fonts>
  <fills count="4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E5FFFF"/>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00DFDA"/>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rgb="FF006666"/>
      </left>
      <right/>
      <top style="thin">
        <color rgb="FF006666"/>
      </top>
      <bottom style="thin">
        <color rgb="FF006666"/>
      </bottom>
      <diagonal/>
    </border>
    <border>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bottom/>
      <diagonal/>
    </border>
    <border>
      <left/>
      <right/>
      <top style="thin">
        <color rgb="FF006666"/>
      </top>
      <bottom/>
      <diagonal/>
    </border>
    <border>
      <left style="thin">
        <color indexed="64"/>
      </left>
      <right style="thin">
        <color indexed="64"/>
      </right>
      <top style="medium">
        <color indexed="64"/>
      </top>
      <bottom style="thin">
        <color indexed="64"/>
      </bottom>
      <diagonal/>
    </border>
    <border>
      <left/>
      <right style="thin">
        <color indexed="64"/>
      </right>
      <top style="thin">
        <color rgb="FF006666"/>
      </top>
      <bottom/>
      <diagonal/>
    </border>
    <border>
      <left style="medium">
        <color indexed="64"/>
      </left>
      <right style="thin">
        <color indexed="64"/>
      </right>
      <top/>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s>
  <cellStyleXfs count="5">
    <xf numFmtId="0" fontId="0" fillId="0" borderId="0"/>
    <xf numFmtId="43" fontId="8" fillId="0" borderId="0" applyFont="0" applyFill="0" applyBorder="0" applyAlignment="0" applyProtection="0"/>
    <xf numFmtId="0" fontId="12" fillId="0" borderId="0" applyNumberFormat="0" applyFill="0" applyBorder="0" applyAlignment="0" applyProtection="0"/>
    <xf numFmtId="0" fontId="31" fillId="0" borderId="0" applyNumberFormat="0" applyFill="0" applyBorder="0" applyAlignment="0" applyProtection="0">
      <alignment vertical="top"/>
      <protection locked="0"/>
    </xf>
    <xf numFmtId="43" fontId="8" fillId="0" borderId="0" applyFont="0" applyFill="0" applyBorder="0" applyAlignment="0" applyProtection="0"/>
  </cellStyleXfs>
  <cellXfs count="1181">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 fillId="0" borderId="1" xfId="0" applyFont="1" applyBorder="1" applyAlignment="1" applyProtection="1">
      <alignment horizontal="center" vertical="center" wrapText="1"/>
      <protection hidden="1"/>
    </xf>
    <xf numFmtId="0" fontId="2"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3" borderId="1" xfId="0"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center"/>
      <protection hidden="1"/>
    </xf>
    <xf numFmtId="0" fontId="2" fillId="0" borderId="2"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23" xfId="0" applyBorder="1" applyAlignment="1" applyProtection="1">
      <alignment horizontal="center"/>
      <protection hidden="1"/>
    </xf>
    <xf numFmtId="0" fontId="0" fillId="0" borderId="5" xfId="0" applyBorder="1" applyAlignment="1" applyProtection="1">
      <alignment horizontal="center"/>
      <protection hidden="1"/>
    </xf>
    <xf numFmtId="0" fontId="12" fillId="0" borderId="0" xfId="2" applyProtection="1">
      <protection hidden="1"/>
    </xf>
    <xf numFmtId="0" fontId="0" fillId="2" borderId="0" xfId="0" applyFill="1" applyProtection="1">
      <protection hidden="1"/>
    </xf>
    <xf numFmtId="49" fontId="1" fillId="2" borderId="0" xfId="0" applyNumberFormat="1" applyFont="1" applyFill="1" applyAlignment="1" applyProtection="1">
      <alignment horizontal="left" vertical="center"/>
      <protection hidden="1"/>
    </xf>
    <xf numFmtId="0" fontId="6" fillId="0" borderId="1" xfId="0" applyFont="1" applyBorder="1" applyAlignment="1" applyProtection="1">
      <alignment horizontal="center" vertical="center" wrapText="1"/>
      <protection hidden="1"/>
    </xf>
    <xf numFmtId="0" fontId="6" fillId="4" borderId="0" xfId="0" applyFont="1" applyFill="1"/>
    <xf numFmtId="0" fontId="23" fillId="4" borderId="0" xfId="0" applyFont="1" applyFill="1" applyAlignment="1" applyProtection="1">
      <alignment vertical="center"/>
      <protection hidden="1"/>
    </xf>
    <xf numFmtId="0" fontId="14" fillId="2" borderId="1" xfId="0" applyFont="1" applyFill="1" applyBorder="1" applyAlignment="1" applyProtection="1">
      <alignment horizontal="center" vertical="center"/>
      <protection locked="0" hidden="1"/>
    </xf>
    <xf numFmtId="49" fontId="14" fillId="2" borderId="1" xfId="0" applyNumberFormat="1" applyFont="1" applyFill="1" applyBorder="1" applyAlignment="1" applyProtection="1">
      <alignment horizontal="center" vertical="center"/>
      <protection locked="0" hidden="1"/>
    </xf>
    <xf numFmtId="0" fontId="28"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6" borderId="1" xfId="0" applyFont="1" applyFill="1" applyBorder="1" applyAlignment="1" applyProtection="1">
      <alignment horizontal="center" vertical="center" wrapText="1"/>
      <protection hidden="1"/>
    </xf>
    <xf numFmtId="0" fontId="46" fillId="6"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 fillId="0" borderId="0" xfId="0" applyFont="1"/>
    <xf numFmtId="0" fontId="6" fillId="7" borderId="1" xfId="0" applyFont="1" applyFill="1" applyBorder="1" applyAlignment="1" applyProtection="1">
      <alignment horizontal="center" vertical="center" wrapText="1"/>
      <protection hidden="1"/>
    </xf>
    <xf numFmtId="4" fontId="6" fillId="7"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6" fillId="0" borderId="1" xfId="0" applyNumberFormat="1" applyFont="1" applyBorder="1" applyAlignment="1" applyProtection="1">
      <alignment horizontal="center" vertical="center" wrapText="1"/>
      <protection hidden="1"/>
    </xf>
    <xf numFmtId="0" fontId="57" fillId="6" borderId="6" xfId="0" applyFont="1" applyFill="1" applyBorder="1" applyAlignment="1" applyProtection="1">
      <alignment horizontal="center" vertical="center"/>
      <protection hidden="1"/>
    </xf>
    <xf numFmtId="0" fontId="53" fillId="6" borderId="1" xfId="0" applyFont="1" applyFill="1" applyBorder="1" applyAlignment="1" applyProtection="1">
      <alignment horizontal="center" vertical="center" wrapText="1"/>
      <protection hidden="1"/>
    </xf>
    <xf numFmtId="0" fontId="53" fillId="6" borderId="1" xfId="0" quotePrefix="1" applyFont="1" applyFill="1" applyBorder="1" applyAlignment="1" applyProtection="1">
      <alignment horizontal="center" vertical="center" wrapText="1"/>
      <protection hidden="1"/>
    </xf>
    <xf numFmtId="0" fontId="58" fillId="6" borderId="1" xfId="0" applyFont="1" applyFill="1" applyBorder="1" applyAlignment="1" applyProtection="1">
      <alignment horizontal="center" vertical="center" wrapText="1"/>
      <protection hidden="1"/>
    </xf>
    <xf numFmtId="0" fontId="54" fillId="6" borderId="1" xfId="0" quotePrefix="1" applyFont="1" applyFill="1" applyBorder="1" applyAlignment="1" applyProtection="1">
      <alignment horizontal="center" vertical="center" wrapText="1"/>
      <protection hidden="1"/>
    </xf>
    <xf numFmtId="0" fontId="40" fillId="6"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0" fillId="0" borderId="1" xfId="1" applyNumberFormat="1" applyFont="1" applyBorder="1" applyAlignment="1">
      <alignment horizontal="right" vertical="center"/>
    </xf>
    <xf numFmtId="0" fontId="3" fillId="0" borderId="1" xfId="0" applyFont="1" applyBorder="1" applyAlignment="1">
      <alignment horizontal="center" vertical="center" wrapText="1"/>
    </xf>
    <xf numFmtId="164" fontId="0" fillId="0" borderId="1" xfId="1" applyNumberFormat="1" applyFont="1" applyBorder="1" applyAlignment="1">
      <alignment horizontal="center" vertical="center"/>
    </xf>
    <xf numFmtId="0" fontId="0" fillId="8"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7" borderId="1" xfId="0" applyFill="1" applyBorder="1" applyAlignment="1">
      <alignment horizontal="center" vertical="center" wrapText="1"/>
    </xf>
    <xf numFmtId="0" fontId="0" fillId="7" borderId="1" xfId="0" quotePrefix="1" applyFill="1" applyBorder="1" applyAlignment="1">
      <alignment horizontal="center" vertical="center"/>
    </xf>
    <xf numFmtId="164" fontId="0" fillId="7" borderId="1" xfId="1" applyNumberFormat="1" applyFont="1" applyFill="1" applyBorder="1" applyAlignment="1">
      <alignment horizontal="right" vertical="center"/>
    </xf>
    <xf numFmtId="0" fontId="3" fillId="7" borderId="1" xfId="0" applyFont="1" applyFill="1" applyBorder="1" applyAlignment="1">
      <alignment horizontal="center" vertical="center" wrapText="1"/>
    </xf>
    <xf numFmtId="164" fontId="0" fillId="7" borderId="1" xfId="1" applyNumberFormat="1" applyFont="1" applyFill="1" applyBorder="1" applyAlignment="1">
      <alignment horizontal="center" vertical="center"/>
    </xf>
    <xf numFmtId="0" fontId="0" fillId="7" borderId="1" xfId="0" applyFill="1" applyBorder="1" applyAlignment="1" applyProtection="1">
      <alignment horizontal="center" vertical="center"/>
      <protection hidden="1"/>
    </xf>
    <xf numFmtId="0" fontId="0" fillId="7" borderId="1" xfId="0" applyFill="1" applyBorder="1" applyAlignment="1">
      <alignment horizontal="left" vertical="center" wrapText="1"/>
    </xf>
    <xf numFmtId="167" fontId="0" fillId="7" borderId="1" xfId="1" applyNumberFormat="1" applyFont="1" applyFill="1" applyBorder="1" applyAlignment="1">
      <alignment horizontal="right" vertical="center"/>
    </xf>
    <xf numFmtId="167" fontId="0" fillId="7" borderId="1" xfId="1" applyNumberFormat="1" applyFont="1" applyFill="1" applyBorder="1" applyAlignment="1">
      <alignment horizontal="center" vertical="center"/>
    </xf>
    <xf numFmtId="167" fontId="0" fillId="0" borderId="1" xfId="1" applyNumberFormat="1" applyFont="1" applyBorder="1" applyAlignment="1">
      <alignment horizontal="center" vertical="center"/>
    </xf>
    <xf numFmtId="0" fontId="3" fillId="7" borderId="1" xfId="0" applyFont="1" applyFill="1" applyBorder="1" applyAlignment="1" applyProtection="1">
      <alignment horizontal="center" vertical="center" wrapText="1"/>
      <protection hidden="1"/>
    </xf>
    <xf numFmtId="0" fontId="6" fillId="2" borderId="20" xfId="0" applyFont="1" applyFill="1" applyBorder="1"/>
    <xf numFmtId="0" fontId="6" fillId="2" borderId="21" xfId="0" applyFont="1" applyFill="1" applyBorder="1" applyAlignment="1">
      <alignment vertical="center"/>
    </xf>
    <xf numFmtId="0" fontId="6" fillId="2" borderId="21" xfId="0" applyFont="1" applyFill="1" applyBorder="1"/>
    <xf numFmtId="0" fontId="6" fillId="2" borderId="22" xfId="0" applyFont="1" applyFill="1" applyBorder="1"/>
    <xf numFmtId="0" fontId="6" fillId="4" borderId="0" xfId="0" applyFont="1" applyFill="1" applyAlignment="1">
      <alignment vertical="center"/>
    </xf>
    <xf numFmtId="0" fontId="6" fillId="4" borderId="0" xfId="0" applyFont="1" applyFill="1" applyAlignment="1">
      <alignment horizontal="left" vertical="center" wrapText="1"/>
    </xf>
    <xf numFmtId="0" fontId="6" fillId="4" borderId="0" xfId="0" applyFont="1" applyFill="1" applyAlignment="1" applyProtection="1">
      <alignment horizontal="center" vertical="center"/>
      <protection hidden="1"/>
    </xf>
    <xf numFmtId="0" fontId="6" fillId="4" borderId="0" xfId="0" applyFont="1" applyFill="1" applyProtection="1">
      <protection hidden="1"/>
    </xf>
    <xf numFmtId="0" fontId="15" fillId="4" borderId="0" xfId="0" applyFont="1" applyFill="1" applyProtection="1">
      <protection hidden="1"/>
    </xf>
    <xf numFmtId="0" fontId="15" fillId="4" borderId="0" xfId="0" applyFont="1" applyFill="1" applyAlignment="1" applyProtection="1">
      <alignment horizontal="center"/>
      <protection hidden="1"/>
    </xf>
    <xf numFmtId="0" fontId="22" fillId="4" borderId="0" xfId="0" applyFont="1" applyFill="1" applyAlignment="1">
      <alignment vertical="center"/>
    </xf>
    <xf numFmtId="0" fontId="13" fillId="0" borderId="0" xfId="0" applyFont="1" applyAlignment="1" applyProtection="1">
      <alignment wrapText="1"/>
      <protection hidden="1"/>
    </xf>
    <xf numFmtId="0" fontId="13" fillId="0" borderId="1" xfId="0" applyFont="1" applyBorder="1" applyAlignment="1" applyProtection="1">
      <alignment wrapText="1"/>
      <protection hidden="1"/>
    </xf>
    <xf numFmtId="0" fontId="13" fillId="15" borderId="0" xfId="0" applyFont="1" applyFill="1" applyAlignment="1" applyProtection="1">
      <alignment wrapText="1"/>
      <protection hidden="1"/>
    </xf>
    <xf numFmtId="0" fontId="13" fillId="0" borderId="1" xfId="0" applyFont="1" applyBorder="1" applyAlignment="1" applyProtection="1">
      <alignment horizontal="center" wrapText="1"/>
      <protection hidden="1"/>
    </xf>
    <xf numFmtId="0" fontId="13" fillId="0" borderId="5" xfId="0" applyFont="1" applyBorder="1" applyAlignment="1" applyProtection="1">
      <alignment wrapText="1"/>
      <protection hidden="1"/>
    </xf>
    <xf numFmtId="0" fontId="13" fillId="0" borderId="5" xfId="0" applyFont="1" applyBorder="1" applyAlignment="1" applyProtection="1">
      <alignment horizontal="center" vertical="center" wrapText="1"/>
      <protection hidden="1"/>
    </xf>
    <xf numFmtId="0" fontId="13" fillId="3" borderId="0" xfId="0" applyFont="1" applyFill="1" applyAlignment="1" applyProtection="1">
      <alignment horizontal="center" wrapText="1"/>
      <protection hidden="1"/>
    </xf>
    <xf numFmtId="0" fontId="13" fillId="0" borderId="0" xfId="0" applyFont="1" applyAlignment="1" applyProtection="1">
      <alignment horizontal="center" wrapText="1"/>
      <protection hidden="1"/>
    </xf>
    <xf numFmtId="0" fontId="13" fillId="10" borderId="1" xfId="0" applyFont="1" applyFill="1" applyBorder="1" applyAlignment="1" applyProtection="1">
      <alignment wrapText="1"/>
      <protection hidden="1"/>
    </xf>
    <xf numFmtId="0" fontId="13" fillId="10" borderId="0" xfId="0" applyFont="1" applyFill="1" applyAlignment="1" applyProtection="1">
      <alignment wrapText="1"/>
      <protection hidden="1"/>
    </xf>
    <xf numFmtId="0" fontId="13" fillId="10" borderId="4" xfId="0" applyFont="1" applyFill="1" applyBorder="1" applyAlignment="1" applyProtection="1">
      <alignment horizontal="center" wrapText="1"/>
      <protection hidden="1"/>
    </xf>
    <xf numFmtId="0" fontId="13" fillId="0" borderId="23" xfId="0" applyFont="1" applyBorder="1" applyAlignment="1" applyProtection="1">
      <alignment horizontal="center" vertical="center" wrapText="1"/>
      <protection hidden="1"/>
    </xf>
    <xf numFmtId="0" fontId="60" fillId="11" borderId="4" xfId="0" applyFont="1" applyFill="1" applyBorder="1" applyAlignment="1" applyProtection="1">
      <alignment wrapText="1"/>
      <protection hidden="1"/>
    </xf>
    <xf numFmtId="0" fontId="13" fillId="3" borderId="0" xfId="0" applyFont="1" applyFill="1" applyAlignment="1" applyProtection="1">
      <alignment wrapText="1"/>
      <protection hidden="1"/>
    </xf>
    <xf numFmtId="0" fontId="1" fillId="3" borderId="1" xfId="0" applyFont="1" applyFill="1" applyBorder="1" applyAlignment="1" applyProtection="1">
      <alignment wrapText="1"/>
      <protection hidden="1"/>
    </xf>
    <xf numFmtId="0" fontId="13" fillId="3" borderId="1" xfId="0" applyFont="1" applyFill="1" applyBorder="1" applyAlignment="1" applyProtection="1">
      <alignment wrapText="1"/>
      <protection hidden="1"/>
    </xf>
    <xf numFmtId="0" fontId="60" fillId="11" borderId="23" xfId="0" applyFont="1" applyFill="1" applyBorder="1" applyAlignment="1" applyProtection="1">
      <alignment wrapText="1"/>
      <protection hidden="1"/>
    </xf>
    <xf numFmtId="0" fontId="60" fillId="11" borderId="5" xfId="0" applyFont="1" applyFill="1" applyBorder="1" applyAlignment="1" applyProtection="1">
      <alignment wrapText="1"/>
      <protection hidden="1"/>
    </xf>
    <xf numFmtId="0" fontId="60" fillId="3" borderId="4" xfId="0" applyFont="1" applyFill="1" applyBorder="1" applyAlignment="1" applyProtection="1">
      <alignment wrapText="1"/>
      <protection hidden="1"/>
    </xf>
    <xf numFmtId="0" fontId="13" fillId="12" borderId="1" xfId="0" applyFont="1" applyFill="1" applyBorder="1" applyAlignment="1" applyProtection="1">
      <alignment horizontal="center" wrapText="1"/>
      <protection hidden="1"/>
    </xf>
    <xf numFmtId="0" fontId="60" fillId="12" borderId="1" xfId="0" applyFont="1" applyFill="1" applyBorder="1" applyAlignment="1" applyProtection="1">
      <alignment horizontal="center" wrapText="1"/>
      <protection hidden="1"/>
    </xf>
    <xf numFmtId="0" fontId="13" fillId="0" borderId="5" xfId="0" applyFont="1" applyBorder="1" applyAlignment="1" applyProtection="1">
      <alignment vertical="center"/>
      <protection hidden="1"/>
    </xf>
    <xf numFmtId="0" fontId="13" fillId="0" borderId="1" xfId="0" applyFont="1" applyBorder="1" applyAlignment="1" applyProtection="1">
      <alignment horizontal="center" vertical="center"/>
      <protection hidden="1"/>
    </xf>
    <xf numFmtId="0" fontId="60"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13" fillId="0" borderId="1" xfId="0" applyFont="1" applyBorder="1" applyAlignment="1" applyProtection="1">
      <alignment horizontal="left" vertical="center" wrapText="1"/>
      <protection hidden="1"/>
    </xf>
    <xf numFmtId="0" fontId="13" fillId="3" borderId="1" xfId="0" applyFont="1" applyFill="1" applyBorder="1" applyAlignment="1" applyProtection="1">
      <alignment horizontal="left" vertical="center" wrapText="1"/>
      <protection hidden="1"/>
    </xf>
    <xf numFmtId="0" fontId="13" fillId="13" borderId="1" xfId="0" applyFont="1" applyFill="1" applyBorder="1" applyAlignment="1" applyProtection="1">
      <alignment wrapText="1"/>
      <protection hidden="1"/>
    </xf>
    <xf numFmtId="0" fontId="13" fillId="0" borderId="1" xfId="0" applyFont="1" applyBorder="1" applyAlignment="1" applyProtection="1">
      <alignment vertical="center"/>
      <protection hidden="1"/>
    </xf>
    <xf numFmtId="0" fontId="61" fillId="0" borderId="1" xfId="0" applyFont="1" applyBorder="1" applyAlignment="1" applyProtection="1">
      <alignment horizontal="justify" vertical="center" wrapText="1"/>
      <protection hidden="1"/>
    </xf>
    <xf numFmtId="0" fontId="61" fillId="3" borderId="1" xfId="0" applyFont="1" applyFill="1" applyBorder="1" applyAlignment="1" applyProtection="1">
      <alignment horizontal="left" vertical="center" wrapText="1"/>
      <protection hidden="1"/>
    </xf>
    <xf numFmtId="0" fontId="13" fillId="3" borderId="1" xfId="0" applyFont="1" applyFill="1" applyBorder="1" applyAlignment="1" applyProtection="1">
      <alignment vertical="top" wrapText="1"/>
      <protection hidden="1"/>
    </xf>
    <xf numFmtId="0" fontId="13" fillId="10" borderId="1" xfId="0" applyFont="1" applyFill="1" applyBorder="1" applyAlignment="1" applyProtection="1">
      <alignment vertical="center"/>
      <protection hidden="1"/>
    </xf>
    <xf numFmtId="0" fontId="6" fillId="2" borderId="0" xfId="0" applyFont="1" applyFill="1" applyProtection="1">
      <protection hidden="1"/>
    </xf>
    <xf numFmtId="0" fontId="63" fillId="0" borderId="0" xfId="0" applyFont="1"/>
    <xf numFmtId="0" fontId="0" fillId="0" borderId="1" xfId="0" applyBorder="1"/>
    <xf numFmtId="0" fontId="23" fillId="4" borderId="0" xfId="0" applyFont="1" applyFill="1" applyAlignment="1" applyProtection="1">
      <alignment horizontal="center" vertical="center"/>
      <protection hidden="1"/>
    </xf>
    <xf numFmtId="0" fontId="13" fillId="16" borderId="0" xfId="0" applyFont="1" applyFill="1" applyAlignment="1" applyProtection="1">
      <alignment wrapText="1"/>
      <protection hidden="1"/>
    </xf>
    <xf numFmtId="0" fontId="0" fillId="19" borderId="1" xfId="0" applyFill="1" applyBorder="1" applyAlignment="1">
      <alignment horizontal="center" vertical="center"/>
    </xf>
    <xf numFmtId="0" fontId="0" fillId="19" borderId="1" xfId="0" applyFill="1" applyBorder="1" applyAlignment="1">
      <alignment horizontal="center"/>
    </xf>
    <xf numFmtId="0" fontId="6" fillId="20" borderId="1" xfId="0" applyFont="1" applyFill="1" applyBorder="1" applyAlignment="1">
      <alignment horizontal="center" wrapText="1"/>
    </xf>
    <xf numFmtId="0" fontId="6" fillId="20" borderId="5" xfId="0" applyFont="1" applyFill="1" applyBorder="1" applyAlignment="1">
      <alignment horizontal="center" wrapText="1"/>
    </xf>
    <xf numFmtId="0" fontId="0" fillId="0" borderId="1" xfId="0" applyBorder="1" applyProtection="1">
      <protection hidden="1"/>
    </xf>
    <xf numFmtId="0" fontId="0" fillId="2" borderId="0" xfId="0" applyFill="1" applyAlignment="1" applyProtection="1">
      <alignment horizontal="center"/>
      <protection hidden="1"/>
    </xf>
    <xf numFmtId="0" fontId="6" fillId="4" borderId="0" xfId="0" applyFont="1" applyFill="1" applyAlignment="1" applyProtection="1">
      <alignment horizontal="left"/>
      <protection hidden="1"/>
    </xf>
    <xf numFmtId="0" fontId="11" fillId="2" borderId="0" xfId="0" applyFont="1" applyFill="1" applyAlignment="1" applyProtection="1">
      <alignment horizontal="left" vertical="center"/>
      <protection hidden="1"/>
    </xf>
    <xf numFmtId="0" fontId="2" fillId="2" borderId="0" xfId="0" applyFont="1" applyFill="1" applyAlignment="1" applyProtection="1">
      <alignment horizontal="center" vertical="center"/>
      <protection hidden="1"/>
    </xf>
    <xf numFmtId="0" fontId="13" fillId="22" borderId="23" xfId="0" applyFont="1" applyFill="1" applyBorder="1" applyAlignment="1" applyProtection="1">
      <alignment horizontal="center" vertical="center" wrapText="1"/>
      <protection hidden="1"/>
    </xf>
    <xf numFmtId="0" fontId="0" fillId="2" borderId="32" xfId="0" applyFill="1" applyBorder="1" applyProtection="1">
      <protection hidden="1"/>
    </xf>
    <xf numFmtId="0" fontId="0" fillId="4" borderId="0" xfId="0" applyFill="1" applyAlignment="1" applyProtection="1">
      <alignment vertical="center"/>
      <protection hidden="1"/>
    </xf>
    <xf numFmtId="0" fontId="13" fillId="4" borderId="0" xfId="0" applyFont="1" applyFill="1" applyAlignment="1" applyProtection="1">
      <alignment vertical="center"/>
      <protection hidden="1"/>
    </xf>
    <xf numFmtId="0" fontId="5" fillId="2" borderId="0" xfId="0" applyFont="1" applyFill="1" applyAlignment="1" applyProtection="1">
      <alignment horizontal="center" vertical="center"/>
      <protection locked="0" hidden="1"/>
    </xf>
    <xf numFmtId="0" fontId="6"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1" fillId="2" borderId="14" xfId="0" applyFont="1" applyFill="1" applyBorder="1" applyAlignment="1" applyProtection="1">
      <alignment vertical="center"/>
      <protection hidden="1"/>
    </xf>
    <xf numFmtId="0" fontId="5" fillId="2" borderId="0" xfId="0" applyFont="1" applyFill="1" applyAlignment="1" applyProtection="1">
      <alignment horizontal="left" vertical="center"/>
      <protection hidden="1"/>
    </xf>
    <xf numFmtId="0" fontId="5" fillId="2" borderId="0" xfId="0" applyFont="1" applyFill="1" applyAlignment="1" applyProtection="1">
      <alignment horizontal="center" vertical="center"/>
      <protection hidden="1"/>
    </xf>
    <xf numFmtId="0" fontId="1" fillId="2" borderId="0" xfId="0" applyFont="1" applyFill="1" applyAlignment="1" applyProtection="1">
      <alignment vertical="center"/>
      <protection hidden="1"/>
    </xf>
    <xf numFmtId="0" fontId="5" fillId="2" borderId="13" xfId="0" applyFont="1" applyFill="1" applyBorder="1" applyAlignment="1" applyProtection="1">
      <alignment horizontal="center" vertical="center"/>
      <protection hidden="1"/>
    </xf>
    <xf numFmtId="0" fontId="13" fillId="22" borderId="1" xfId="0" applyFont="1" applyFill="1" applyBorder="1" applyAlignment="1" applyProtection="1">
      <alignment wrapText="1"/>
      <protection hidden="1"/>
    </xf>
    <xf numFmtId="0" fontId="13" fillId="14" borderId="0" xfId="0" applyFont="1" applyFill="1" applyAlignment="1" applyProtection="1">
      <alignment wrapText="1"/>
      <protection hidden="1"/>
    </xf>
    <xf numFmtId="0" fontId="13" fillId="24" borderId="1" xfId="0" applyFont="1" applyFill="1" applyBorder="1" applyAlignment="1" applyProtection="1">
      <alignment horizontal="center" wrapText="1"/>
      <protection hidden="1"/>
    </xf>
    <xf numFmtId="0" fontId="7" fillId="12" borderId="0" xfId="0" applyFont="1" applyFill="1" applyAlignment="1">
      <alignment horizontal="center" vertical="center" wrapText="1"/>
    </xf>
    <xf numFmtId="0" fontId="2" fillId="0" borderId="1" xfId="0" applyFont="1" applyBorder="1" applyAlignment="1">
      <alignment horizontal="center"/>
    </xf>
    <xf numFmtId="0" fontId="23" fillId="0" borderId="1" xfId="0" applyFont="1" applyBorder="1" applyAlignment="1">
      <alignment horizontal="center" vertical="center"/>
    </xf>
    <xf numFmtId="0" fontId="0" fillId="2" borderId="18" xfId="0" applyFill="1" applyBorder="1" applyProtection="1">
      <protection hidden="1"/>
    </xf>
    <xf numFmtId="0" fontId="0" fillId="2" borderId="19" xfId="0" applyFill="1" applyBorder="1" applyProtection="1">
      <protection hidden="1"/>
    </xf>
    <xf numFmtId="0" fontId="60" fillId="2" borderId="19" xfId="0" applyFont="1" applyFill="1" applyBorder="1" applyProtection="1">
      <protection hidden="1"/>
    </xf>
    <xf numFmtId="0" fontId="65" fillId="2" borderId="0" xfId="0" applyFont="1" applyFill="1" applyProtection="1">
      <protection hidden="1"/>
    </xf>
    <xf numFmtId="0" fontId="14" fillId="2" borderId="0" xfId="0" applyFont="1" applyFill="1" applyAlignment="1" applyProtection="1">
      <alignment horizontal="center" vertical="center"/>
      <protection hidden="1"/>
    </xf>
    <xf numFmtId="0" fontId="0" fillId="2" borderId="18" xfId="0" applyFill="1" applyBorder="1" applyAlignment="1" applyProtection="1">
      <alignment horizontal="left" vertical="top"/>
      <protection hidden="1"/>
    </xf>
    <xf numFmtId="0" fontId="0" fillId="2" borderId="19" xfId="0" applyFill="1" applyBorder="1" applyAlignment="1" applyProtection="1">
      <alignment horizontal="left" vertical="top"/>
      <protection hidden="1"/>
    </xf>
    <xf numFmtId="0" fontId="66" fillId="2" borderId="19" xfId="0" applyFont="1" applyFill="1" applyBorder="1" applyProtection="1">
      <protection hidden="1"/>
    </xf>
    <xf numFmtId="0" fontId="0" fillId="2" borderId="18" xfId="0" applyFill="1" applyBorder="1" applyAlignment="1" applyProtection="1">
      <alignment horizontal="left" wrapText="1"/>
      <protection hidden="1"/>
    </xf>
    <xf numFmtId="0" fontId="0" fillId="2" borderId="19" xfId="0" applyFill="1" applyBorder="1" applyAlignment="1" applyProtection="1">
      <alignment horizontal="left" wrapText="1"/>
      <protection hidden="1"/>
    </xf>
    <xf numFmtId="0" fontId="0" fillId="2" borderId="20" xfId="0" applyFill="1" applyBorder="1" applyProtection="1">
      <protection hidden="1"/>
    </xf>
    <xf numFmtId="0" fontId="0" fillId="2" borderId="21" xfId="0" applyFill="1" applyBorder="1" applyProtection="1">
      <protection hidden="1"/>
    </xf>
    <xf numFmtId="0" fontId="0" fillId="2" borderId="22"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13" fillId="25" borderId="1" xfId="0" applyFont="1" applyFill="1" applyBorder="1" applyAlignment="1" applyProtection="1">
      <alignment wrapText="1"/>
      <protection hidden="1"/>
    </xf>
    <xf numFmtId="0" fontId="6" fillId="2" borderId="0" xfId="0" applyFont="1" applyFill="1" applyAlignment="1" applyProtection="1">
      <alignment horizontal="center" vertical="center" wrapText="1"/>
      <protection hidden="1"/>
    </xf>
    <xf numFmtId="0" fontId="28" fillId="4" borderId="0" xfId="0" applyFont="1" applyFill="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13" fillId="0" borderId="4" xfId="0" applyFont="1" applyBorder="1" applyAlignment="1" applyProtection="1">
      <alignment vertical="top" wrapText="1"/>
      <protection hidden="1"/>
    </xf>
    <xf numFmtId="0" fontId="13" fillId="3" borderId="4" xfId="0" applyFont="1" applyFill="1" applyBorder="1" applyAlignment="1" applyProtection="1">
      <alignment vertical="top" wrapText="1"/>
      <protection hidden="1"/>
    </xf>
    <xf numFmtId="0" fontId="13" fillId="0" borderId="0" xfId="0" applyFont="1" applyAlignment="1" applyProtection="1">
      <alignment vertical="top" wrapText="1"/>
      <protection hidden="1"/>
    </xf>
    <xf numFmtId="0" fontId="60" fillId="0" borderId="0" xfId="0" applyFont="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0" fontId="61" fillId="0" borderId="0" xfId="0" applyFont="1" applyAlignment="1" applyProtection="1">
      <alignment horizontal="justify" vertical="center" wrapText="1"/>
      <protection hidden="1"/>
    </xf>
    <xf numFmtId="0" fontId="13" fillId="12" borderId="0" xfId="0" applyFont="1" applyFill="1" applyAlignment="1" applyProtection="1">
      <alignment horizontal="center" wrapText="1"/>
      <protection hidden="1"/>
    </xf>
    <xf numFmtId="0" fontId="13" fillId="5" borderId="0" xfId="0" applyFont="1" applyFill="1" applyAlignment="1" applyProtection="1">
      <alignment wrapText="1"/>
      <protection hidden="1"/>
    </xf>
    <xf numFmtId="0" fontId="0" fillId="9" borderId="0" xfId="0" applyFill="1"/>
    <xf numFmtId="0" fontId="20" fillId="0" borderId="15" xfId="0" applyFont="1" applyBorder="1"/>
    <xf numFmtId="0" fontId="0" fillId="0" borderId="16" xfId="0" applyBorder="1"/>
    <xf numFmtId="0" fontId="0" fillId="0" borderId="17" xfId="0" applyBorder="1"/>
    <xf numFmtId="0" fontId="20" fillId="0" borderId="18" xfId="0" applyFont="1" applyBorder="1"/>
    <xf numFmtId="0" fontId="0" fillId="0" borderId="19" xfId="0" applyBorder="1"/>
    <xf numFmtId="0" fontId="6" fillId="0" borderId="27" xfId="0" applyFont="1" applyBorder="1" applyAlignment="1">
      <alignment horizontal="right"/>
    </xf>
    <xf numFmtId="0" fontId="6" fillId="0" borderId="1" xfId="0" applyFont="1" applyBorder="1" applyAlignment="1">
      <alignment horizontal="center"/>
    </xf>
    <xf numFmtId="0" fontId="6" fillId="21" borderId="27" xfId="0" applyFont="1" applyFill="1" applyBorder="1" applyAlignment="1">
      <alignment horizontal="left"/>
    </xf>
    <xf numFmtId="0" fontId="0" fillId="21" borderId="1" xfId="0" applyFill="1" applyBorder="1" applyAlignment="1">
      <alignment horizontal="center" vertical="center"/>
    </xf>
    <xf numFmtId="0" fontId="0" fillId="21" borderId="19" xfId="0" applyFill="1" applyBorder="1"/>
    <xf numFmtId="0" fontId="6" fillId="0" borderId="1" xfId="0" applyFont="1" applyBorder="1" applyAlignment="1">
      <alignment horizontal="right"/>
    </xf>
    <xf numFmtId="0" fontId="7" fillId="0" borderId="1" xfId="0" applyFont="1" applyBorder="1" applyAlignment="1">
      <alignment vertical="center" wrapText="1"/>
    </xf>
    <xf numFmtId="0" fontId="0" fillId="0" borderId="1" xfId="0" applyBorder="1" applyAlignment="1">
      <alignment horizontal="center"/>
    </xf>
    <xf numFmtId="0" fontId="6" fillId="0" borderId="36" xfId="0" applyFont="1" applyBorder="1" applyAlignment="1">
      <alignment horizontal="right"/>
    </xf>
    <xf numFmtId="0" fontId="15" fillId="0" borderId="27" xfId="0" applyFont="1" applyBorder="1" applyAlignment="1">
      <alignment horizontal="right"/>
    </xf>
    <xf numFmtId="0" fontId="0" fillId="0" borderId="18" xfId="0" applyBorder="1"/>
    <xf numFmtId="0" fontId="7" fillId="0" borderId="27" xfId="0" applyFont="1" applyBorder="1" applyAlignment="1">
      <alignment vertical="center" wrapText="1"/>
    </xf>
    <xf numFmtId="0" fontId="0" fillId="0" borderId="27" xfId="0" applyBorder="1" applyAlignment="1">
      <alignment vertical="center" wrapText="1"/>
    </xf>
    <xf numFmtId="0" fontId="0" fillId="0" borderId="1" xfId="0" applyBorder="1" applyAlignment="1">
      <alignment vertical="center" wrapText="1"/>
    </xf>
    <xf numFmtId="0" fontId="0" fillId="0" borderId="20" xfId="0" applyBorder="1"/>
    <xf numFmtId="0" fontId="0" fillId="0" borderId="21" xfId="0" applyBorder="1"/>
    <xf numFmtId="0" fontId="0" fillId="0" borderId="22" xfId="0" applyBorder="1"/>
    <xf numFmtId="0" fontId="17" fillId="0" borderId="0" xfId="0" applyFont="1" applyAlignment="1">
      <alignment vertical="center" wrapText="1"/>
    </xf>
    <xf numFmtId="0" fontId="18" fillId="0" borderId="0" xfId="0" applyFont="1" applyAlignment="1">
      <alignment horizontal="center" vertical="center" wrapText="1"/>
    </xf>
    <xf numFmtId="0" fontId="18"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7" fillId="0" borderId="0" xfId="0" applyFont="1"/>
    <xf numFmtId="0" fontId="7" fillId="0" borderId="1" xfId="0" applyFont="1" applyBorder="1"/>
    <xf numFmtId="0" fontId="7" fillId="0" borderId="0" xfId="0" applyFont="1" applyAlignment="1">
      <alignment horizontal="center" vertical="center"/>
    </xf>
    <xf numFmtId="0" fontId="7" fillId="24" borderId="0" xfId="0" applyFont="1" applyFill="1"/>
    <xf numFmtId="0" fontId="2" fillId="0" borderId="0" xfId="0" applyFont="1"/>
    <xf numFmtId="0" fontId="37" fillId="0" borderId="0" xfId="0" applyFont="1"/>
    <xf numFmtId="0" fontId="22" fillId="0" borderId="0" xfId="0" quotePrefix="1" applyFont="1" applyAlignment="1">
      <alignment horizontal="left" vertical="center"/>
    </xf>
    <xf numFmtId="0" fontId="22" fillId="0" borderId="0" xfId="0" quotePrefix="1" applyFont="1"/>
    <xf numFmtId="0" fontId="21" fillId="0" borderId="0" xfId="0" applyFont="1" applyAlignment="1">
      <alignment horizontal="left" vertical="center"/>
    </xf>
    <xf numFmtId="0" fontId="0" fillId="18" borderId="0" xfId="0" applyFill="1"/>
    <xf numFmtId="0" fontId="0" fillId="17" borderId="0" xfId="0" applyFill="1"/>
    <xf numFmtId="0" fontId="0" fillId="0" borderId="0" xfId="0" quotePrefix="1"/>
    <xf numFmtId="0" fontId="63" fillId="0" borderId="0" xfId="0" quotePrefix="1" applyFont="1"/>
    <xf numFmtId="0" fontId="0" fillId="21" borderId="1" xfId="0" applyFill="1" applyBorder="1"/>
    <xf numFmtId="0" fontId="13" fillId="0" borderId="4" xfId="0" applyFont="1" applyBorder="1" applyAlignment="1" applyProtection="1">
      <alignment wrapText="1"/>
      <protection hidden="1"/>
    </xf>
    <xf numFmtId="0" fontId="13" fillId="2" borderId="4" xfId="0" applyFont="1" applyFill="1" applyBorder="1" applyAlignment="1" applyProtection="1">
      <alignment vertical="top" wrapText="1"/>
      <protection hidden="1"/>
    </xf>
    <xf numFmtId="0" fontId="13" fillId="2" borderId="4" xfId="0" applyFont="1" applyFill="1" applyBorder="1" applyAlignment="1" applyProtection="1">
      <alignment horizontal="left" vertical="center" wrapText="1"/>
      <protection hidden="1"/>
    </xf>
    <xf numFmtId="0" fontId="13" fillId="3" borderId="4" xfId="0" applyFont="1" applyFill="1" applyBorder="1" applyAlignment="1" applyProtection="1">
      <alignment horizontal="left" vertical="center" wrapText="1"/>
      <protection hidden="1"/>
    </xf>
    <xf numFmtId="0" fontId="15" fillId="2" borderId="18" xfId="0" applyFont="1" applyFill="1" applyBorder="1" applyAlignment="1" applyProtection="1">
      <alignment horizontal="center" vertical="center"/>
      <protection hidden="1"/>
    </xf>
    <xf numFmtId="0" fontId="15" fillId="2" borderId="19" xfId="0"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6" fillId="2" borderId="18" xfId="0" applyFont="1" applyFill="1" applyBorder="1" applyProtection="1">
      <protection hidden="1"/>
    </xf>
    <xf numFmtId="49" fontId="14" fillId="2" borderId="0" xfId="0" applyNumberFormat="1" applyFont="1" applyFill="1" applyAlignment="1" applyProtection="1">
      <alignment horizontal="center" vertical="center"/>
      <protection hidden="1"/>
    </xf>
    <xf numFmtId="0" fontId="6" fillId="2" borderId="19" xfId="0" applyFont="1" applyFill="1" applyBorder="1" applyAlignment="1" applyProtection="1">
      <alignment horizontal="left" vertical="center" wrapText="1"/>
      <protection hidden="1"/>
    </xf>
    <xf numFmtId="0" fontId="6" fillId="2" borderId="0" xfId="0" applyFont="1" applyFill="1" applyAlignment="1" applyProtection="1">
      <alignment horizontal="left" vertical="top"/>
      <protection hidden="1"/>
    </xf>
    <xf numFmtId="0" fontId="15" fillId="2" borderId="19" xfId="0" applyFont="1" applyFill="1" applyBorder="1" applyAlignment="1" applyProtection="1">
      <alignment horizontal="center"/>
      <protection hidden="1"/>
    </xf>
    <xf numFmtId="0" fontId="6" fillId="2" borderId="0" xfId="0" applyFont="1" applyFill="1" applyAlignment="1" applyProtection="1">
      <alignment vertical="top"/>
      <protection hidden="1"/>
    </xf>
    <xf numFmtId="0" fontId="6" fillId="2" borderId="20" xfId="0" applyFont="1" applyFill="1" applyBorder="1" applyProtection="1">
      <protection hidden="1"/>
    </xf>
    <xf numFmtId="0" fontId="6" fillId="2" borderId="21" xfId="0" applyFont="1" applyFill="1" applyBorder="1" applyAlignment="1" applyProtection="1">
      <alignment vertical="center"/>
      <protection hidden="1"/>
    </xf>
    <xf numFmtId="0" fontId="6" fillId="2" borderId="22" xfId="0" applyFont="1" applyFill="1" applyBorder="1" applyAlignment="1" applyProtection="1">
      <alignment horizontal="left" vertical="center" wrapText="1"/>
      <protection hidden="1"/>
    </xf>
    <xf numFmtId="0" fontId="6" fillId="2" borderId="21" xfId="0" applyFont="1" applyFill="1" applyBorder="1" applyProtection="1">
      <protection hidden="1"/>
    </xf>
    <xf numFmtId="0" fontId="6" fillId="4" borderId="0" xfId="0" applyFont="1" applyFill="1" applyAlignment="1" applyProtection="1">
      <alignment vertical="center"/>
      <protection hidden="1"/>
    </xf>
    <xf numFmtId="0" fontId="20" fillId="4" borderId="0" xfId="0" applyFont="1" applyFill="1" applyAlignment="1" applyProtection="1">
      <alignment horizontal="center"/>
      <protection hidden="1"/>
    </xf>
    <xf numFmtId="0" fontId="11" fillId="4" borderId="0" xfId="0" applyFont="1" applyFill="1" applyAlignment="1" applyProtection="1">
      <alignment vertical="center"/>
      <protection hidden="1"/>
    </xf>
    <xf numFmtId="0" fontId="11" fillId="4" borderId="0" xfId="0" applyFont="1" applyFill="1" applyProtection="1">
      <protection hidden="1"/>
    </xf>
    <xf numFmtId="0" fontId="32" fillId="2" borderId="18" xfId="0"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0" fontId="32" fillId="2" borderId="19" xfId="0" applyFont="1" applyFill="1" applyBorder="1" applyAlignment="1" applyProtection="1">
      <alignment horizontal="center" vertical="center"/>
      <protection hidden="1"/>
    </xf>
    <xf numFmtId="0" fontId="6" fillId="2" borderId="18" xfId="0" applyFont="1" applyFill="1" applyBorder="1" applyAlignment="1" applyProtection="1">
      <alignment vertical="center"/>
      <protection hidden="1"/>
    </xf>
    <xf numFmtId="0" fontId="1" fillId="2" borderId="19" xfId="0" applyFont="1" applyFill="1" applyBorder="1" applyAlignment="1" applyProtection="1">
      <alignment vertical="center"/>
      <protection hidden="1"/>
    </xf>
    <xf numFmtId="0" fontId="1" fillId="4"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26" fillId="4" borderId="0" xfId="0" applyFont="1" applyFill="1" applyAlignment="1" applyProtection="1">
      <alignment vertical="center"/>
      <protection hidden="1"/>
    </xf>
    <xf numFmtId="49" fontId="1" fillId="2" borderId="19" xfId="0" applyNumberFormat="1" applyFont="1" applyFill="1" applyBorder="1" applyAlignment="1" applyProtection="1">
      <alignment horizontal="left" vertical="center"/>
      <protection hidden="1"/>
    </xf>
    <xf numFmtId="0" fontId="26" fillId="4" borderId="0" xfId="0" applyFont="1" applyFill="1" applyAlignment="1" applyProtection="1">
      <alignment horizontal="center" vertical="center"/>
      <protection hidden="1"/>
    </xf>
    <xf numFmtId="0" fontId="26" fillId="4" borderId="0" xfId="0" applyFont="1" applyFill="1" applyAlignment="1" applyProtection="1">
      <alignment horizontal="left" vertical="center"/>
      <protection hidden="1"/>
    </xf>
    <xf numFmtId="0" fontId="1" fillId="2" borderId="19" xfId="0" applyFont="1" applyFill="1" applyBorder="1" applyAlignment="1" applyProtection="1">
      <alignment horizontal="left" vertical="center"/>
      <protection hidden="1"/>
    </xf>
    <xf numFmtId="14" fontId="26" fillId="4" borderId="0" xfId="0" applyNumberFormat="1" applyFont="1" applyFill="1" applyAlignment="1" applyProtection="1">
      <alignment horizontal="left" vertical="center"/>
      <protection hidden="1"/>
    </xf>
    <xf numFmtId="0" fontId="1" fillId="2" borderId="0" xfId="0" applyFont="1" applyFill="1" applyAlignment="1" applyProtection="1">
      <alignment horizontal="left" vertical="center"/>
      <protection hidden="1"/>
    </xf>
    <xf numFmtId="0" fontId="5" fillId="4" borderId="0" xfId="0" applyFont="1" applyFill="1" applyAlignment="1" applyProtection="1">
      <alignment horizontal="left" vertical="center"/>
      <protection hidden="1"/>
    </xf>
    <xf numFmtId="0" fontId="1" fillId="2" borderId="0" xfId="0" applyFont="1" applyFill="1" applyAlignment="1" applyProtection="1">
      <alignment horizontal="right" vertical="center"/>
      <protection hidden="1"/>
    </xf>
    <xf numFmtId="49" fontId="29" fillId="2" borderId="0" xfId="0" applyNumberFormat="1" applyFont="1" applyFill="1" applyAlignment="1" applyProtection="1">
      <alignment horizontal="left" vertical="center"/>
      <protection hidden="1"/>
    </xf>
    <xf numFmtId="0" fontId="6" fillId="2" borderId="0" xfId="0" applyFont="1" applyFill="1" applyAlignment="1" applyProtection="1">
      <alignment horizontal="right" vertical="center"/>
      <protection hidden="1"/>
    </xf>
    <xf numFmtId="0" fontId="30" fillId="2" borderId="0" xfId="0" applyFont="1" applyFill="1" applyAlignment="1" applyProtection="1">
      <alignment horizontal="left" vertical="center"/>
      <protection hidden="1"/>
    </xf>
    <xf numFmtId="0" fontId="31" fillId="2" borderId="0" xfId="3" applyNumberFormat="1" applyFill="1" applyBorder="1" applyAlignment="1" applyProtection="1">
      <alignment vertical="center"/>
      <protection hidden="1"/>
    </xf>
    <xf numFmtId="0" fontId="6" fillId="2" borderId="0" xfId="0" applyFont="1" applyFill="1" applyAlignment="1" applyProtection="1">
      <alignment horizontal="center" vertical="center"/>
      <protection hidden="1"/>
    </xf>
    <xf numFmtId="0" fontId="31" fillId="2" borderId="0" xfId="3" applyNumberFormat="1" applyFill="1" applyBorder="1" applyAlignment="1" applyProtection="1">
      <alignment horizontal="center" vertical="center"/>
      <protection hidden="1"/>
    </xf>
    <xf numFmtId="165" fontId="1" fillId="2" borderId="19" xfId="0" applyNumberFormat="1" applyFont="1" applyFill="1" applyBorder="1" applyAlignment="1" applyProtection="1">
      <alignment horizontal="left" vertical="center"/>
      <protection hidden="1"/>
    </xf>
    <xf numFmtId="0" fontId="27" fillId="2" borderId="0" xfId="0" applyFont="1" applyFill="1" applyAlignment="1" applyProtection="1">
      <alignment horizontal="center" vertical="center"/>
      <protection hidden="1"/>
    </xf>
    <xf numFmtId="0" fontId="25" fillId="2" borderId="0" xfId="0" applyFont="1" applyFill="1" applyAlignment="1" applyProtection="1">
      <alignment horizontal="left" vertical="center"/>
      <protection hidden="1"/>
    </xf>
    <xf numFmtId="0" fontId="1" fillId="2" borderId="0" xfId="0" applyFont="1" applyFill="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23" fillId="2" borderId="18" xfId="0" applyFont="1" applyFill="1" applyBorder="1" applyAlignment="1" applyProtection="1">
      <alignment vertical="center"/>
      <protection hidden="1"/>
    </xf>
    <xf numFmtId="0" fontId="23" fillId="2" borderId="19" xfId="0" applyFont="1" applyFill="1" applyBorder="1" applyAlignment="1" applyProtection="1">
      <alignment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vertical="center"/>
      <protection hidden="1"/>
    </xf>
    <xf numFmtId="0" fontId="10" fillId="2" borderId="0" xfId="0" applyFont="1" applyFill="1" applyAlignment="1" applyProtection="1">
      <alignment horizontal="center" vertical="center"/>
      <protection hidden="1"/>
    </xf>
    <xf numFmtId="0" fontId="9" fillId="2" borderId="0" xfId="0" applyFont="1" applyFill="1" applyAlignment="1" applyProtection="1">
      <alignment horizontal="left" vertical="center" wrapText="1"/>
      <protection hidden="1"/>
    </xf>
    <xf numFmtId="3" fontId="10" fillId="2" borderId="0" xfId="0" applyNumberFormat="1" applyFont="1" applyFill="1" applyAlignment="1" applyProtection="1">
      <alignment horizontal="center" vertical="center"/>
      <protection hidden="1"/>
    </xf>
    <xf numFmtId="0" fontId="5" fillId="2" borderId="20" xfId="0" applyFont="1" applyFill="1" applyBorder="1" applyAlignment="1" applyProtection="1">
      <alignment vertical="center"/>
      <protection hidden="1"/>
    </xf>
    <xf numFmtId="0" fontId="33" fillId="2" borderId="2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5" fillId="2" borderId="22" xfId="0" applyFont="1" applyFill="1" applyBorder="1" applyAlignment="1" applyProtection="1">
      <alignment vertical="center"/>
      <protection hidden="1"/>
    </xf>
    <xf numFmtId="0" fontId="5" fillId="2" borderId="15" xfId="0" applyFont="1" applyFill="1" applyBorder="1" applyAlignment="1" applyProtection="1">
      <alignment vertical="center"/>
      <protection hidden="1"/>
    </xf>
    <xf numFmtId="0" fontId="6" fillId="2" borderId="16" xfId="0" applyFont="1" applyFill="1" applyBorder="1" applyAlignment="1" applyProtection="1">
      <alignment horizontal="left" vertical="center"/>
      <protection hidden="1"/>
    </xf>
    <xf numFmtId="0" fontId="5" fillId="2" borderId="17" xfId="0" applyFont="1" applyFill="1" applyBorder="1" applyAlignment="1" applyProtection="1">
      <alignment vertical="center"/>
      <protection hidden="1"/>
    </xf>
    <xf numFmtId="0" fontId="7" fillId="2" borderId="0" xfId="0" applyFont="1" applyFill="1" applyAlignment="1" applyProtection="1">
      <alignment horizontal="left"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35" fillId="2" borderId="0" xfId="0" applyFont="1" applyFill="1" applyAlignment="1" applyProtection="1">
      <alignment vertical="center"/>
      <protection hidden="1"/>
    </xf>
    <xf numFmtId="0" fontId="35" fillId="2" borderId="0" xfId="0" applyFont="1" applyFill="1" applyAlignment="1" applyProtection="1">
      <alignment horizontal="center" vertical="center"/>
      <protection hidden="1"/>
    </xf>
    <xf numFmtId="0" fontId="15" fillId="2" borderId="0" xfId="0" applyFont="1" applyFill="1" applyAlignment="1" applyProtection="1">
      <alignment vertical="center"/>
      <protection hidden="1"/>
    </xf>
    <xf numFmtId="0" fontId="6" fillId="2" borderId="2"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center" vertical="center"/>
      <protection hidden="1"/>
    </xf>
    <xf numFmtId="0" fontId="43" fillId="4" borderId="0" xfId="0" applyFont="1" applyFill="1" applyAlignment="1" applyProtection="1">
      <alignment vertical="center"/>
      <protection hidden="1"/>
    </xf>
    <xf numFmtId="0" fontId="48" fillId="4" borderId="0" xfId="0" applyFont="1" applyFill="1" applyAlignment="1" applyProtection="1">
      <alignment horizontal="center" vertical="center" wrapText="1"/>
      <protection hidden="1"/>
    </xf>
    <xf numFmtId="0" fontId="49" fillId="4" borderId="0" xfId="0" applyFont="1" applyFill="1" applyAlignment="1" applyProtection="1">
      <alignment vertical="center"/>
      <protection hidden="1"/>
    </xf>
    <xf numFmtId="0" fontId="28"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24" fillId="2" borderId="0" xfId="0" applyFont="1" applyFill="1" applyAlignment="1" applyProtection="1">
      <alignment horizontal="right" vertical="center"/>
      <protection hidden="1"/>
    </xf>
    <xf numFmtId="166" fontId="27" fillId="2" borderId="9" xfId="0" applyNumberFormat="1" applyFont="1" applyFill="1" applyBorder="1" applyAlignment="1" applyProtection="1">
      <alignment vertical="center"/>
      <protection hidden="1"/>
    </xf>
    <xf numFmtId="0" fontId="30" fillId="2" borderId="9" xfId="0" applyFont="1" applyFill="1" applyBorder="1" applyAlignment="1" applyProtection="1">
      <alignment horizontal="left" vertical="center"/>
      <protection hidden="1"/>
    </xf>
    <xf numFmtId="0" fontId="35" fillId="2" borderId="0" xfId="0" applyFont="1" applyFill="1" applyAlignment="1" applyProtection="1">
      <alignment vertical="center" wrapText="1"/>
      <protection hidden="1"/>
    </xf>
    <xf numFmtId="0" fontId="35" fillId="2" borderId="13" xfId="0" applyFont="1" applyFill="1" applyBorder="1" applyAlignment="1" applyProtection="1">
      <alignment vertical="center" wrapText="1"/>
      <protection hidden="1"/>
    </xf>
    <xf numFmtId="0" fontId="25" fillId="2" borderId="0" xfId="0" applyFont="1" applyFill="1" applyAlignment="1" applyProtection="1">
      <alignment vertical="center"/>
      <protection hidden="1"/>
    </xf>
    <xf numFmtId="0" fontId="6" fillId="2" borderId="21" xfId="0" applyFont="1" applyFill="1" applyBorder="1" applyAlignment="1" applyProtection="1">
      <alignment horizontal="left" vertical="center"/>
      <protection hidden="1"/>
    </xf>
    <xf numFmtId="0" fontId="38" fillId="4" borderId="0" xfId="0" applyFont="1" applyFill="1" applyAlignment="1" applyProtection="1">
      <alignment vertical="center"/>
      <protection hidden="1"/>
    </xf>
    <xf numFmtId="0" fontId="39" fillId="4" borderId="0" xfId="0" applyFont="1" applyFill="1" applyAlignment="1" applyProtection="1">
      <alignment horizontal="center" vertical="center" wrapText="1"/>
      <protection hidden="1"/>
    </xf>
    <xf numFmtId="0" fontId="47" fillId="4" borderId="0" xfId="0" applyFont="1" applyFill="1" applyAlignment="1" applyProtection="1">
      <alignment vertical="center"/>
      <protection hidden="1"/>
    </xf>
    <xf numFmtId="0" fontId="70" fillId="4" borderId="0" xfId="0" applyFont="1" applyFill="1" applyAlignment="1" applyProtection="1">
      <alignment vertical="center"/>
      <protection hidden="1"/>
    </xf>
    <xf numFmtId="0" fontId="70" fillId="4" borderId="0" xfId="0" applyFont="1" applyFill="1" applyAlignment="1" applyProtection="1">
      <alignment horizontal="left" vertical="center"/>
      <protection hidden="1"/>
    </xf>
    <xf numFmtId="0" fontId="27" fillId="2" borderId="19" xfId="0" applyFont="1" applyFill="1" applyBorder="1" applyAlignment="1" applyProtection="1">
      <alignment horizontal="left" vertical="center"/>
      <protection hidden="1"/>
    </xf>
    <xf numFmtId="3" fontId="10" fillId="2" borderId="21" xfId="0" applyNumberFormat="1" applyFont="1" applyFill="1" applyBorder="1" applyAlignment="1" applyProtection="1">
      <alignment horizontal="center" vertical="center"/>
      <protection hidden="1"/>
    </xf>
    <xf numFmtId="0" fontId="5" fillId="2" borderId="18"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6" fillId="2" borderId="33" xfId="0" applyFont="1" applyFill="1" applyBorder="1" applyAlignment="1" applyProtection="1">
      <alignment vertical="center"/>
      <protection hidden="1"/>
    </xf>
    <xf numFmtId="0" fontId="14" fillId="2" borderId="0" xfId="0" applyFont="1" applyFill="1" applyAlignment="1" applyProtection="1">
      <alignment vertical="center"/>
      <protection locked="0" hidden="1"/>
    </xf>
    <xf numFmtId="0" fontId="74" fillId="2" borderId="0" xfId="2" applyNumberFormat="1" applyFont="1" applyFill="1" applyBorder="1" applyAlignment="1" applyProtection="1">
      <alignment vertical="center"/>
      <protection locked="0" hidden="1"/>
    </xf>
    <xf numFmtId="166" fontId="14" fillId="2" borderId="9" xfId="0" applyNumberFormat="1" applyFont="1" applyFill="1" applyBorder="1" applyAlignment="1" applyProtection="1">
      <alignment vertical="center"/>
      <protection locked="0" hidden="1"/>
    </xf>
    <xf numFmtId="0" fontId="14" fillId="2" borderId="9" xfId="0" quotePrefix="1" applyFont="1" applyFill="1" applyBorder="1" applyAlignment="1" applyProtection="1">
      <alignment vertical="center"/>
      <protection locked="0" hidden="1"/>
    </xf>
    <xf numFmtId="0" fontId="5" fillId="2" borderId="41" xfId="0" applyFont="1" applyFill="1" applyBorder="1" applyAlignment="1" applyProtection="1">
      <alignment vertical="center"/>
      <protection hidden="1"/>
    </xf>
    <xf numFmtId="0" fontId="0" fillId="5" borderId="0" xfId="0" applyFill="1" applyProtection="1">
      <protection hidden="1"/>
    </xf>
    <xf numFmtId="0" fontId="7" fillId="5" borderId="0" xfId="0" applyFont="1" applyFill="1"/>
    <xf numFmtId="0" fontId="14" fillId="2" borderId="0" xfId="0" applyFont="1" applyFill="1" applyAlignment="1" applyProtection="1">
      <alignment vertical="center"/>
      <protection hidden="1"/>
    </xf>
    <xf numFmtId="0" fontId="14" fillId="2" borderId="9" xfId="0" applyFont="1" applyFill="1" applyBorder="1" applyAlignment="1" applyProtection="1">
      <alignment vertical="center"/>
      <protection hidden="1"/>
    </xf>
    <xf numFmtId="0" fontId="43" fillId="2" borderId="0" xfId="0" applyFont="1" applyFill="1" applyAlignment="1" applyProtection="1">
      <alignment vertical="center"/>
      <protection hidden="1"/>
    </xf>
    <xf numFmtId="0" fontId="44" fillId="2" borderId="0" xfId="0" applyFont="1" applyFill="1" applyAlignment="1" applyProtection="1">
      <alignment vertical="center"/>
      <protection hidden="1"/>
    </xf>
    <xf numFmtId="0" fontId="45" fillId="2" borderId="0" xfId="0" applyFont="1" applyFill="1" applyAlignment="1" applyProtection="1">
      <alignment horizontal="center" vertical="center" wrapText="1"/>
      <protection hidden="1"/>
    </xf>
    <xf numFmtId="0" fontId="40"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44" fillId="2" borderId="0" xfId="0" applyFont="1" applyFill="1" applyAlignment="1" applyProtection="1">
      <alignment vertical="justify"/>
      <protection hidden="1"/>
    </xf>
    <xf numFmtId="0" fontId="26"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0" fontId="80" fillId="2" borderId="0" xfId="0" applyFont="1" applyFill="1" applyAlignment="1" applyProtection="1">
      <alignment vertical="top"/>
      <protection hidden="1"/>
    </xf>
    <xf numFmtId="0" fontId="81" fillId="2" borderId="0" xfId="0" applyFont="1" applyFill="1" applyAlignment="1" applyProtection="1">
      <alignment horizontal="center" vertical="center" wrapText="1"/>
      <protection hidden="1"/>
    </xf>
    <xf numFmtId="0" fontId="0" fillId="23" borderId="0" xfId="0" applyFill="1"/>
    <xf numFmtId="0" fontId="73" fillId="0" borderId="0" xfId="0" applyFont="1"/>
    <xf numFmtId="0" fontId="2" fillId="21" borderId="1" xfId="0" applyFont="1" applyFill="1" applyBorder="1" applyAlignment="1">
      <alignment horizontal="center"/>
    </xf>
    <xf numFmtId="0" fontId="0" fillId="13" borderId="0" xfId="0" applyFill="1"/>
    <xf numFmtId="0" fontId="85" fillId="0" borderId="0" xfId="0" applyFont="1"/>
    <xf numFmtId="0" fontId="0" fillId="21" borderId="1" xfId="0" applyFill="1" applyBorder="1" applyAlignment="1">
      <alignment horizontal="left"/>
    </xf>
    <xf numFmtId="0" fontId="0" fillId="26" borderId="0" xfId="0" applyFill="1"/>
    <xf numFmtId="0" fontId="16" fillId="0" borderId="0" xfId="0" applyFont="1"/>
    <xf numFmtId="0" fontId="0" fillId="27" borderId="0" xfId="0" applyFill="1"/>
    <xf numFmtId="0" fontId="2" fillId="2" borderId="1"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6" fillId="2" borderId="2" xfId="0" applyFont="1" applyFill="1" applyBorder="1" applyAlignment="1" applyProtection="1">
      <alignment vertical="center"/>
      <protection hidden="1"/>
    </xf>
    <xf numFmtId="0" fontId="0" fillId="0" borderId="4" xfId="0" applyBorder="1"/>
    <xf numFmtId="0" fontId="0" fillId="5" borderId="0" xfId="0" applyFill="1"/>
    <xf numFmtId="0" fontId="74" fillId="2" borderId="0" xfId="2" applyNumberFormat="1" applyFont="1" applyFill="1" applyBorder="1" applyAlignment="1" applyProtection="1">
      <alignment vertical="center"/>
      <protection hidden="1"/>
    </xf>
    <xf numFmtId="14" fontId="0" fillId="0" borderId="0" xfId="0" applyNumberFormat="1"/>
    <xf numFmtId="0" fontId="6" fillId="0" borderId="0" xfId="0" applyFont="1" applyAlignment="1">
      <alignment horizontal="justify" vertical="center"/>
    </xf>
    <xf numFmtId="0" fontId="0" fillId="0" borderId="0" xfId="0" applyAlignment="1">
      <alignment horizontal="left"/>
    </xf>
    <xf numFmtId="166" fontId="14" fillId="2" borderId="0" xfId="0" applyNumberFormat="1" applyFont="1" applyFill="1" applyAlignment="1" applyProtection="1">
      <alignment vertical="center"/>
      <protection hidden="1"/>
    </xf>
    <xf numFmtId="0" fontId="88" fillId="2" borderId="0" xfId="0" applyFont="1" applyFill="1" applyAlignment="1" applyProtection="1">
      <alignment vertical="center"/>
      <protection hidden="1"/>
    </xf>
    <xf numFmtId="165" fontId="79" fillId="2" borderId="7" xfId="0" applyNumberFormat="1" applyFont="1" applyFill="1" applyBorder="1" applyAlignment="1" applyProtection="1">
      <alignment vertical="center"/>
      <protection hidden="1"/>
    </xf>
    <xf numFmtId="165" fontId="79" fillId="2"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23" fillId="4" borderId="0" xfId="0" applyFont="1" applyFill="1" applyProtection="1">
      <protection hidden="1"/>
    </xf>
    <xf numFmtId="0" fontId="23"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6" borderId="0" xfId="0" applyFill="1"/>
    <xf numFmtId="0" fontId="40" fillId="6" borderId="0" xfId="0" applyFont="1" applyFill="1"/>
    <xf numFmtId="0" fontId="13" fillId="2" borderId="0" xfId="0" applyFont="1" applyFill="1"/>
    <xf numFmtId="0" fontId="6" fillId="2" borderId="0" xfId="0" applyFont="1" applyFill="1" applyAlignment="1" applyProtection="1">
      <alignment horizontal="left" vertical="center" wrapText="1"/>
      <protection hidden="1"/>
    </xf>
    <xf numFmtId="0" fontId="69" fillId="2" borderId="0" xfId="0" applyFont="1" applyFill="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2" borderId="0" xfId="0" applyFont="1" applyFill="1" applyAlignment="1" applyProtection="1">
      <alignment vertical="center" wrapText="1"/>
      <protection hidden="1"/>
    </xf>
    <xf numFmtId="0" fontId="6" fillId="2" borderId="22" xfId="0" applyFont="1" applyFill="1" applyBorder="1" applyProtection="1">
      <protection hidden="1"/>
    </xf>
    <xf numFmtId="0" fontId="13" fillId="5" borderId="1" xfId="0" applyFont="1" applyFill="1" applyBorder="1" applyAlignment="1" applyProtection="1">
      <alignment wrapText="1"/>
      <protection hidden="1"/>
    </xf>
    <xf numFmtId="0" fontId="0" fillId="5" borderId="1" xfId="0" applyFill="1" applyBorder="1" applyAlignment="1" applyProtection="1">
      <alignment vertical="center" wrapText="1"/>
      <protection hidden="1"/>
    </xf>
    <xf numFmtId="0" fontId="13" fillId="5" borderId="1" xfId="0" applyFont="1" applyFill="1" applyBorder="1" applyAlignment="1" applyProtection="1">
      <alignment horizontal="left" vertical="center" wrapText="1"/>
      <protection hidden="1"/>
    </xf>
    <xf numFmtId="0" fontId="0" fillId="5" borderId="1" xfId="0" applyFill="1" applyBorder="1" applyAlignment="1">
      <alignment horizontal="center" vertical="center"/>
    </xf>
    <xf numFmtId="0" fontId="13" fillId="5" borderId="1" xfId="0" applyFont="1" applyFill="1" applyBorder="1" applyAlignment="1" applyProtection="1">
      <alignment vertical="center"/>
      <protection hidden="1"/>
    </xf>
    <xf numFmtId="0" fontId="13" fillId="5" borderId="1" xfId="0" applyFont="1" applyFill="1" applyBorder="1" applyAlignment="1" applyProtection="1">
      <alignment horizontal="center" vertical="center"/>
      <protection hidden="1"/>
    </xf>
    <xf numFmtId="0" fontId="61" fillId="5" borderId="1" xfId="0" applyFont="1" applyFill="1" applyBorder="1" applyAlignment="1" applyProtection="1">
      <alignment horizontal="left" vertical="center" wrapText="1"/>
      <protection hidden="1"/>
    </xf>
    <xf numFmtId="0" fontId="1" fillId="2" borderId="0" xfId="0" applyFont="1" applyFill="1" applyAlignment="1" applyProtection="1">
      <alignment horizontal="justify" vertical="top" wrapText="1"/>
      <protection hidden="1"/>
    </xf>
    <xf numFmtId="0" fontId="48" fillId="2" borderId="0" xfId="0" applyFont="1" applyFill="1" applyAlignment="1" applyProtection="1">
      <alignment horizontal="center" vertical="center" wrapText="1"/>
      <protection hidden="1"/>
    </xf>
    <xf numFmtId="0" fontId="14" fillId="2" borderId="9" xfId="0" applyFont="1" applyFill="1" applyBorder="1" applyAlignment="1" applyProtection="1">
      <alignment horizontal="center" vertical="center"/>
      <protection hidden="1"/>
    </xf>
    <xf numFmtId="0" fontId="15" fillId="2" borderId="0" xfId="0" applyFont="1" applyFill="1" applyAlignment="1" applyProtection="1">
      <alignment vertical="center"/>
      <protection locked="0" hidden="1"/>
    </xf>
    <xf numFmtId="0" fontId="13" fillId="21" borderId="1" xfId="0" applyFont="1" applyFill="1" applyBorder="1" applyAlignment="1" applyProtection="1">
      <alignment horizontal="left" vertical="center" wrapText="1"/>
      <protection hidden="1"/>
    </xf>
    <xf numFmtId="0" fontId="13" fillId="19" borderId="1" xfId="0" applyFont="1" applyFill="1" applyBorder="1" applyAlignment="1" applyProtection="1">
      <alignment wrapText="1"/>
      <protection hidden="1"/>
    </xf>
    <xf numFmtId="0" fontId="13" fillId="29" borderId="1" xfId="0" applyFont="1" applyFill="1" applyBorder="1" applyAlignment="1" applyProtection="1">
      <alignment wrapText="1"/>
      <protection hidden="1"/>
    </xf>
    <xf numFmtId="0" fontId="13" fillId="0" borderId="1" xfId="0" applyFont="1" applyBorder="1" applyAlignment="1" applyProtection="1">
      <alignment horizontal="center" vertical="center" wrapText="1"/>
      <protection hidden="1"/>
    </xf>
    <xf numFmtId="0" fontId="13" fillId="30" borderId="1" xfId="0" applyFont="1" applyFill="1" applyBorder="1" applyAlignment="1" applyProtection="1">
      <alignment horizontal="center" vertical="center" wrapText="1"/>
      <protection hidden="1"/>
    </xf>
    <xf numFmtId="0" fontId="13" fillId="5" borderId="1" xfId="0" applyFont="1" applyFill="1" applyBorder="1" applyAlignment="1" applyProtection="1">
      <alignment vertical="center" wrapText="1"/>
      <protection hidden="1"/>
    </xf>
    <xf numFmtId="0" fontId="0" fillId="13" borderId="1" xfId="0" applyFill="1" applyBorder="1" applyAlignment="1" applyProtection="1">
      <alignment vertical="center" wrapText="1"/>
      <protection hidden="1"/>
    </xf>
    <xf numFmtId="0" fontId="0" fillId="13" borderId="4" xfId="0" applyFill="1" applyBorder="1" applyAlignment="1" applyProtection="1">
      <alignment vertical="center" wrapText="1"/>
      <protection hidden="1"/>
    </xf>
    <xf numFmtId="0" fontId="13" fillId="13" borderId="4" xfId="0" applyFont="1" applyFill="1" applyBorder="1" applyAlignment="1" applyProtection="1">
      <alignment vertical="top" wrapText="1"/>
      <protection hidden="1"/>
    </xf>
    <xf numFmtId="0" fontId="13" fillId="13" borderId="1" xfId="0" applyFont="1" applyFill="1" applyBorder="1" applyAlignment="1" applyProtection="1">
      <alignment horizontal="left" vertical="center" wrapText="1"/>
      <protection hidden="1"/>
    </xf>
    <xf numFmtId="0" fontId="13" fillId="13"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vertical="top" wrapText="1"/>
      <protection hidden="1"/>
    </xf>
    <xf numFmtId="0" fontId="13" fillId="32" borderId="1" xfId="0" applyFont="1" applyFill="1" applyBorder="1" applyAlignment="1" applyProtection="1">
      <alignment vertical="top" wrapText="1"/>
      <protection hidden="1"/>
    </xf>
    <xf numFmtId="0" fontId="13" fillId="32"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vertical="top" wrapText="1"/>
      <protection hidden="1"/>
    </xf>
    <xf numFmtId="0" fontId="13" fillId="34" borderId="1" xfId="0" applyFont="1" applyFill="1" applyBorder="1" applyAlignment="1" applyProtection="1">
      <alignment wrapText="1"/>
      <protection hidden="1"/>
    </xf>
    <xf numFmtId="0" fontId="13" fillId="34" borderId="1" xfId="0" applyFont="1" applyFill="1" applyBorder="1" applyAlignment="1" applyProtection="1">
      <alignment horizontal="center" vertical="center" wrapText="1"/>
      <protection hidden="1"/>
    </xf>
    <xf numFmtId="0" fontId="13" fillId="34" borderId="1" xfId="0" applyFont="1" applyFill="1" applyBorder="1" applyAlignment="1" applyProtection="1">
      <alignment vertical="top" wrapText="1"/>
      <protection hidden="1"/>
    </xf>
    <xf numFmtId="0" fontId="13" fillId="25" borderId="1" xfId="0" applyFont="1" applyFill="1" applyBorder="1" applyAlignment="1" applyProtection="1">
      <alignment vertical="top" wrapText="1"/>
      <protection hidden="1"/>
    </xf>
    <xf numFmtId="0" fontId="13" fillId="25" borderId="1" xfId="0" applyFont="1" applyFill="1" applyBorder="1" applyAlignment="1" applyProtection="1">
      <alignment horizontal="left" vertical="center" wrapText="1"/>
      <protection hidden="1"/>
    </xf>
    <xf numFmtId="0" fontId="13" fillId="31" borderId="1" xfId="0" applyFont="1" applyFill="1" applyBorder="1" applyAlignment="1" applyProtection="1">
      <alignment horizontal="left" vertical="center" wrapText="1"/>
      <protection hidden="1"/>
    </xf>
    <xf numFmtId="0" fontId="13" fillId="31"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wrapText="1"/>
      <protection hidden="1"/>
    </xf>
    <xf numFmtId="0" fontId="61"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13"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61" fillId="29" borderId="1" xfId="0" applyFont="1" applyFill="1" applyBorder="1" applyAlignment="1" applyProtection="1">
      <alignment horizontal="justify" vertical="center" wrapText="1"/>
      <protection hidden="1"/>
    </xf>
    <xf numFmtId="0" fontId="13" fillId="29" borderId="1" xfId="0" applyFont="1" applyFill="1" applyBorder="1" applyAlignment="1" applyProtection="1">
      <alignment horizontal="left" vertical="center" wrapText="1"/>
      <protection hidden="1"/>
    </xf>
    <xf numFmtId="0" fontId="61" fillId="25" borderId="1" xfId="0" applyFont="1" applyFill="1" applyBorder="1" applyAlignment="1" applyProtection="1">
      <alignment horizontal="justify" vertical="center" wrapText="1"/>
      <protection hidden="1"/>
    </xf>
    <xf numFmtId="0" fontId="13" fillId="19" borderId="1" xfId="0" applyFont="1" applyFill="1" applyBorder="1" applyAlignment="1" applyProtection="1">
      <alignment horizontal="left" vertical="center" wrapText="1"/>
      <protection hidden="1"/>
    </xf>
    <xf numFmtId="0" fontId="0" fillId="2" borderId="0" xfId="0" applyFill="1" applyProtection="1">
      <protection locked="0" hidden="1"/>
    </xf>
    <xf numFmtId="0" fontId="0" fillId="4" borderId="0" xfId="0" applyFill="1" applyProtection="1">
      <protection locked="0" hidden="1"/>
    </xf>
    <xf numFmtId="0" fontId="2" fillId="2" borderId="0" xfId="0" applyFont="1" applyFill="1" applyProtection="1">
      <protection locked="0" hidden="1"/>
    </xf>
    <xf numFmtId="0" fontId="2" fillId="4" borderId="0" xfId="0" applyFont="1" applyFill="1" applyProtection="1">
      <protection locked="0" hidden="1"/>
    </xf>
    <xf numFmtId="167" fontId="0" fillId="0" borderId="1" xfId="1" applyNumberFormat="1" applyFont="1" applyBorder="1" applyAlignment="1">
      <alignment horizontal="right" vertical="center"/>
    </xf>
    <xf numFmtId="0" fontId="13" fillId="35" borderId="0" xfId="0" applyFont="1" applyFill="1" applyAlignment="1" applyProtection="1">
      <alignment wrapText="1"/>
      <protection hidden="1"/>
    </xf>
    <xf numFmtId="0" fontId="13" fillId="35" borderId="1" xfId="0" applyFont="1" applyFill="1" applyBorder="1" applyAlignment="1" applyProtection="1">
      <alignment horizontal="center" vertical="center" wrapText="1"/>
      <protection hidden="1"/>
    </xf>
    <xf numFmtId="0" fontId="6" fillId="0" borderId="0" xfId="0" applyFont="1" applyAlignment="1" applyProtection="1">
      <alignment vertical="center"/>
      <protection hidden="1"/>
    </xf>
    <xf numFmtId="0" fontId="6" fillId="0" borderId="0" xfId="0" applyFont="1" applyAlignment="1">
      <alignment vertical="center"/>
    </xf>
    <xf numFmtId="165" fontId="79" fillId="2" borderId="10" xfId="0" applyNumberFormat="1" applyFont="1" applyFill="1" applyBorder="1" applyAlignment="1" applyProtection="1">
      <alignment vertical="center"/>
      <protection hidden="1"/>
    </xf>
    <xf numFmtId="0" fontId="6" fillId="2" borderId="21" xfId="0" applyFont="1" applyFill="1" applyBorder="1" applyAlignment="1" applyProtection="1">
      <alignment horizontal="left" vertical="center" wrapText="1"/>
      <protection hidden="1"/>
    </xf>
    <xf numFmtId="0" fontId="23" fillId="2" borderId="1" xfId="0" applyFont="1" applyFill="1" applyBorder="1" applyAlignment="1" applyProtection="1">
      <alignment wrapText="1"/>
      <protection hidden="1"/>
    </xf>
    <xf numFmtId="0" fontId="95" fillId="0" borderId="1" xfId="0" applyFont="1" applyBorder="1" applyAlignment="1" applyProtection="1">
      <alignment horizontal="justify" vertical="center" wrapText="1"/>
      <protection hidden="1"/>
    </xf>
    <xf numFmtId="0" fontId="6" fillId="2" borderId="0" xfId="0" applyFont="1" applyFill="1" applyAlignment="1" applyProtection="1">
      <alignment horizontal="left" vertical="top" wrapText="1"/>
      <protection hidden="1"/>
    </xf>
    <xf numFmtId="0" fontId="1" fillId="2" borderId="0" xfId="0" applyFont="1" applyFill="1" applyAlignment="1" applyProtection="1">
      <alignment vertical="top"/>
      <protection hidden="1"/>
    </xf>
    <xf numFmtId="0" fontId="65" fillId="2" borderId="0" xfId="0" applyFont="1" applyFill="1" applyAlignment="1" applyProtection="1">
      <alignment vertical="top"/>
      <protection hidden="1"/>
    </xf>
    <xf numFmtId="0" fontId="0" fillId="2" borderId="0" xfId="0" applyFill="1" applyAlignment="1" applyProtection="1">
      <alignment vertical="top"/>
      <protection hidden="1"/>
    </xf>
    <xf numFmtId="0" fontId="14" fillId="2" borderId="0" xfId="0" applyFont="1" applyFill="1" applyAlignment="1" applyProtection="1">
      <alignment horizontal="center" vertical="top"/>
      <protection hidden="1"/>
    </xf>
    <xf numFmtId="0" fontId="1" fillId="2" borderId="0" xfId="0" applyFont="1" applyFill="1" applyAlignment="1" applyProtection="1">
      <alignment horizontal="left" vertical="top"/>
      <protection hidden="1"/>
    </xf>
    <xf numFmtId="0" fontId="14" fillId="2" borderId="1" xfId="0" applyFont="1" applyFill="1" applyBorder="1" applyAlignment="1" applyProtection="1">
      <alignment horizontal="center" vertical="top"/>
      <protection locked="0" hidden="1"/>
    </xf>
    <xf numFmtId="0" fontId="69" fillId="2" borderId="0" xfId="0" applyFont="1" applyFill="1" applyAlignment="1" applyProtection="1">
      <alignment vertical="top"/>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vertical="top"/>
      <protection hidden="1"/>
    </xf>
    <xf numFmtId="0" fontId="6" fillId="2" borderId="0" xfId="0" quotePrefix="1" applyFont="1" applyFill="1" applyAlignment="1" applyProtection="1">
      <alignment vertical="top"/>
      <protection hidden="1"/>
    </xf>
    <xf numFmtId="0" fontId="14" fillId="2" borderId="0" xfId="0" applyFont="1" applyFill="1" applyAlignment="1" applyProtection="1">
      <alignment horizontal="center" vertical="top"/>
      <protection locked="0" hidden="1"/>
    </xf>
    <xf numFmtId="49" fontId="14" fillId="2" borderId="0" xfId="0" applyNumberFormat="1" applyFont="1" applyFill="1" applyAlignment="1" applyProtection="1">
      <alignment horizontal="center" vertical="center"/>
      <protection locked="0" hidden="1"/>
    </xf>
    <xf numFmtId="0" fontId="0" fillId="2" borderId="19" xfId="0" applyFill="1" applyBorder="1" applyAlignment="1" applyProtection="1">
      <alignment vertical="top"/>
      <protection hidden="1"/>
    </xf>
    <xf numFmtId="0" fontId="13" fillId="10" borderId="23" xfId="0" applyFont="1" applyFill="1" applyBorder="1" applyAlignment="1" applyProtection="1">
      <alignment horizontal="center" wrapText="1"/>
      <protection hidden="1"/>
    </xf>
    <xf numFmtId="0" fontId="13" fillId="36" borderId="1" xfId="0" applyFont="1" applyFill="1" applyBorder="1" applyAlignment="1" applyProtection="1">
      <alignment wrapText="1"/>
      <protection hidden="1"/>
    </xf>
    <xf numFmtId="0" fontId="6" fillId="2" borderId="15" xfId="0" applyFont="1" applyFill="1" applyBorder="1" applyProtection="1">
      <protection hidden="1"/>
    </xf>
    <xf numFmtId="0" fontId="6" fillId="2" borderId="17" xfId="0" applyFont="1" applyFill="1" applyBorder="1" applyAlignment="1" applyProtection="1">
      <alignment horizontal="left" vertical="center" wrapText="1"/>
      <protection hidden="1"/>
    </xf>
    <xf numFmtId="49" fontId="14" fillId="2" borderId="21" xfId="0" applyNumberFormat="1" applyFont="1" applyFill="1" applyBorder="1" applyAlignment="1" applyProtection="1">
      <alignment horizontal="center" vertical="center"/>
      <protection hidden="1"/>
    </xf>
    <xf numFmtId="49" fontId="1" fillId="2" borderId="21" xfId="0" applyNumberFormat="1" applyFont="1" applyFill="1" applyBorder="1" applyAlignment="1" applyProtection="1">
      <alignment horizontal="left" vertical="center"/>
      <protection hidden="1"/>
    </xf>
    <xf numFmtId="0" fontId="13" fillId="37" borderId="1" xfId="0" applyFont="1" applyFill="1" applyBorder="1" applyAlignment="1" applyProtection="1">
      <alignment wrapText="1"/>
      <protection hidden="1"/>
    </xf>
    <xf numFmtId="0" fontId="14" fillId="2" borderId="1" xfId="0" applyFont="1" applyFill="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14" fillId="2" borderId="1" xfId="0" applyFont="1" applyFill="1" applyBorder="1" applyAlignment="1" applyProtection="1">
      <alignment vertical="center"/>
      <protection locked="0"/>
    </xf>
    <xf numFmtId="0" fontId="97" fillId="2" borderId="0" xfId="0" applyFont="1" applyFill="1" applyAlignment="1" applyProtection="1">
      <alignment vertical="top"/>
      <protection hidden="1"/>
    </xf>
    <xf numFmtId="0" fontId="15" fillId="2" borderId="0" xfId="0" applyFont="1" applyFill="1" applyAlignment="1" applyProtection="1">
      <alignment horizontal="center" vertical="top"/>
      <protection hidden="1"/>
    </xf>
    <xf numFmtId="0" fontId="13" fillId="0" borderId="2" xfId="0" applyFont="1" applyBorder="1" applyAlignment="1" applyProtection="1">
      <alignment wrapText="1"/>
      <protection hidden="1"/>
    </xf>
    <xf numFmtId="0" fontId="13" fillId="24" borderId="2" xfId="0" applyFont="1" applyFill="1" applyBorder="1" applyAlignment="1" applyProtection="1">
      <alignment horizontal="center" wrapText="1"/>
      <protection hidden="1"/>
    </xf>
    <xf numFmtId="0" fontId="7" fillId="38" borderId="0" xfId="0" applyFont="1" applyFill="1"/>
    <xf numFmtId="0" fontId="7" fillId="38" borderId="1" xfId="0" applyFont="1" applyFill="1" applyBorder="1" applyAlignment="1">
      <alignment horizontal="right"/>
    </xf>
    <xf numFmtId="0" fontId="6" fillId="38" borderId="1" xfId="0" applyFont="1" applyFill="1" applyBorder="1"/>
    <xf numFmtId="0" fontId="7" fillId="38" borderId="1" xfId="0" applyFont="1" applyFill="1" applyBorder="1"/>
    <xf numFmtId="0" fontId="0" fillId="38" borderId="0" xfId="0" applyFill="1"/>
    <xf numFmtId="0" fontId="7" fillId="38" borderId="2" xfId="0" applyFont="1" applyFill="1" applyBorder="1"/>
    <xf numFmtId="0" fontId="0" fillId="38" borderId="1" xfId="0" applyFill="1" applyBorder="1"/>
    <xf numFmtId="0" fontId="6" fillId="2" borderId="0" xfId="0" applyFont="1" applyFill="1" applyAlignment="1" applyProtection="1">
      <alignment vertical="center" wrapText="1"/>
      <protection locked="0" hidden="1"/>
    </xf>
    <xf numFmtId="0" fontId="100" fillId="4" borderId="0" xfId="0" applyFont="1" applyFill="1" applyAlignment="1" applyProtection="1">
      <alignment vertical="center"/>
      <protection hidden="1"/>
    </xf>
    <xf numFmtId="0" fontId="101" fillId="4" borderId="0" xfId="0" applyFont="1" applyFill="1" applyAlignment="1" applyProtection="1">
      <alignment horizontal="center" vertical="center" wrapText="1"/>
      <protection hidden="1"/>
    </xf>
    <xf numFmtId="0" fontId="102" fillId="4" borderId="0" xfId="0" applyFont="1" applyFill="1" applyAlignment="1" applyProtection="1">
      <alignment vertical="center"/>
      <protection hidden="1"/>
    </xf>
    <xf numFmtId="0" fontId="13" fillId="28" borderId="0" xfId="0" applyFont="1" applyFill="1" applyAlignment="1" applyProtection="1">
      <alignment horizontal="left" vertical="center" wrapText="1"/>
      <protection hidden="1"/>
    </xf>
    <xf numFmtId="0" fontId="27" fillId="2" borderId="0" xfId="0" applyFont="1" applyFill="1" applyAlignment="1" applyProtection="1">
      <alignment vertical="center"/>
      <protection hidden="1"/>
    </xf>
    <xf numFmtId="0" fontId="6" fillId="2" borderId="0" xfId="0" quotePrefix="1" applyFont="1" applyFill="1" applyAlignment="1" applyProtection="1">
      <alignment horizontal="left" vertical="center"/>
      <protection hidden="1"/>
    </xf>
    <xf numFmtId="0" fontId="103" fillId="4" borderId="0" xfId="0" applyFont="1" applyFill="1" applyAlignment="1" applyProtection="1">
      <alignment horizontal="center" vertical="center"/>
      <protection hidden="1"/>
    </xf>
    <xf numFmtId="0" fontId="103" fillId="4" borderId="0" xfId="0" applyFont="1" applyFill="1" applyProtection="1">
      <protection hidden="1"/>
    </xf>
    <xf numFmtId="0" fontId="13" fillId="28" borderId="2" xfId="0" applyFont="1" applyFill="1" applyBorder="1" applyAlignment="1" applyProtection="1">
      <alignment horizontal="center" wrapText="1"/>
      <protection hidden="1"/>
    </xf>
    <xf numFmtId="0" fontId="14" fillId="2" borderId="5" xfId="0" applyFont="1" applyFill="1" applyBorder="1" applyAlignment="1" applyProtection="1">
      <alignment horizontal="center" vertical="center"/>
      <protection locked="0"/>
    </xf>
    <xf numFmtId="0" fontId="42" fillId="6" borderId="18" xfId="0" applyFont="1" applyFill="1" applyBorder="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1" fillId="2" borderId="9" xfId="0" applyFont="1" applyFill="1" applyBorder="1" applyAlignment="1" applyProtection="1">
      <alignment vertical="center"/>
      <protection hidden="1"/>
    </xf>
    <xf numFmtId="0" fontId="6" fillId="2" borderId="9" xfId="0" applyFont="1" applyFill="1" applyBorder="1" applyAlignment="1" applyProtection="1">
      <alignment horizontal="left" vertical="center"/>
      <protection hidden="1"/>
    </xf>
    <xf numFmtId="0" fontId="93" fillId="2" borderId="0" xfId="3" applyNumberFormat="1" applyFont="1" applyFill="1" applyBorder="1" applyAlignment="1" applyProtection="1">
      <alignment horizontal="left" vertical="center"/>
      <protection locked="0"/>
    </xf>
    <xf numFmtId="0" fontId="15" fillId="2" borderId="9" xfId="0" applyFont="1" applyFill="1" applyBorder="1" applyAlignment="1" applyProtection="1">
      <alignment horizontal="center" vertical="center"/>
      <protection hidden="1"/>
    </xf>
    <xf numFmtId="0" fontId="15" fillId="2" borderId="9"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27" fillId="4" borderId="0" xfId="0" applyFont="1" applyFill="1" applyAlignment="1" applyProtection="1">
      <alignment vertical="center"/>
      <protection hidden="1"/>
    </xf>
    <xf numFmtId="0" fontId="27" fillId="4" borderId="0" xfId="0" applyFont="1" applyFill="1" applyAlignment="1" applyProtection="1">
      <alignment horizontal="left" vertical="center"/>
      <protection hidden="1"/>
    </xf>
    <xf numFmtId="0" fontId="14" fillId="2" borderId="9" xfId="0" applyFont="1" applyFill="1" applyBorder="1" applyAlignment="1" applyProtection="1">
      <alignment horizontal="center" vertical="top"/>
      <protection hidden="1"/>
    </xf>
    <xf numFmtId="0" fontId="14" fillId="2" borderId="9" xfId="0" applyFont="1" applyFill="1" applyBorder="1" applyAlignment="1">
      <alignment horizontal="center" vertical="top"/>
    </xf>
    <xf numFmtId="0" fontId="6" fillId="2" borderId="0" xfId="0" applyFont="1" applyFill="1" applyAlignment="1" applyProtection="1">
      <alignment horizontal="center" vertical="top"/>
      <protection hidden="1"/>
    </xf>
    <xf numFmtId="0" fontId="6" fillId="2" borderId="0" xfId="0" applyFont="1" applyFill="1" applyAlignment="1" applyProtection="1">
      <alignment horizontal="right" vertical="top"/>
      <protection hidden="1"/>
    </xf>
    <xf numFmtId="0" fontId="1" fillId="2" borderId="0" xfId="0" applyFont="1" applyFill="1" applyAlignment="1" applyProtection="1">
      <alignment horizontal="center" vertical="top"/>
      <protection hidden="1"/>
    </xf>
    <xf numFmtId="0" fontId="1" fillId="2" borderId="0" xfId="0" applyFont="1" applyFill="1" applyAlignment="1" applyProtection="1">
      <alignment horizontal="right" vertical="top"/>
      <protection hidden="1"/>
    </xf>
    <xf numFmtId="0" fontId="4" fillId="2" borderId="0" xfId="0" applyFont="1" applyFill="1" applyAlignment="1" applyProtection="1">
      <alignment horizontal="center" vertical="center"/>
      <protection locked="0"/>
    </xf>
    <xf numFmtId="0" fontId="1" fillId="2" borderId="8" xfId="0" applyFont="1" applyFill="1" applyBorder="1" applyAlignment="1" applyProtection="1">
      <alignment vertical="center"/>
      <protection hidden="1"/>
    </xf>
    <xf numFmtId="0" fontId="5" fillId="2" borderId="9" xfId="0" applyFont="1" applyFill="1" applyBorder="1" applyAlignment="1" applyProtection="1">
      <alignment horizontal="left" vertical="center"/>
      <protection hidden="1"/>
    </xf>
    <xf numFmtId="0" fontId="5" fillId="2" borderId="9" xfId="0" applyFont="1" applyFill="1" applyBorder="1" applyAlignment="1" applyProtection="1">
      <alignment horizontal="center" vertical="center"/>
      <protection hidden="1"/>
    </xf>
    <xf numFmtId="0" fontId="5" fillId="2" borderId="9" xfId="0" applyFont="1" applyFill="1" applyBorder="1" applyAlignment="1" applyProtection="1">
      <alignment vertical="center"/>
      <protection hidden="1"/>
    </xf>
    <xf numFmtId="0" fontId="5" fillId="2" borderId="10" xfId="0" applyFont="1" applyFill="1" applyBorder="1" applyAlignment="1" applyProtection="1">
      <alignment horizontal="center" vertical="center"/>
      <protection hidden="1"/>
    </xf>
    <xf numFmtId="0" fontId="95" fillId="31" borderId="1" xfId="0" applyFont="1" applyFill="1" applyBorder="1" applyAlignment="1" applyProtection="1">
      <alignment horizontal="justify" vertical="center" wrapText="1"/>
      <protection hidden="1"/>
    </xf>
    <xf numFmtId="0" fontId="13" fillId="28" borderId="0" xfId="0" applyFont="1" applyFill="1" applyAlignment="1" applyProtection="1">
      <alignment horizontal="center" vertical="center" wrapText="1"/>
      <protection hidden="1"/>
    </xf>
    <xf numFmtId="0" fontId="13" fillId="28" borderId="1" xfId="0" applyFont="1" applyFill="1" applyBorder="1" applyAlignment="1" applyProtection="1">
      <alignment horizontal="center" vertical="center" wrapText="1"/>
      <protection hidden="1"/>
    </xf>
    <xf numFmtId="0" fontId="13" fillId="28" borderId="1" xfId="0" applyFont="1" applyFill="1" applyBorder="1" applyAlignment="1" applyProtection="1">
      <alignment horizontal="center" vertical="center"/>
      <protection hidden="1"/>
    </xf>
    <xf numFmtId="0" fontId="13" fillId="36" borderId="6" xfId="0" applyFont="1" applyFill="1" applyBorder="1" applyAlignment="1" applyProtection="1">
      <alignment vertical="center" wrapText="1"/>
      <protection hidden="1"/>
    </xf>
    <xf numFmtId="0" fontId="13" fillId="36" borderId="2" xfId="0" applyFont="1" applyFill="1" applyBorder="1" applyAlignment="1" applyProtection="1">
      <alignment vertical="center"/>
      <protection hidden="1"/>
    </xf>
    <xf numFmtId="0" fontId="13" fillId="10" borderId="23" xfId="0" applyFont="1" applyFill="1" applyBorder="1" applyAlignment="1" applyProtection="1">
      <alignment horizontal="center" vertical="center" wrapText="1"/>
      <protection hidden="1"/>
    </xf>
    <xf numFmtId="0" fontId="13" fillId="10" borderId="1"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top"/>
      <protection hidden="1"/>
    </xf>
    <xf numFmtId="0" fontId="14" fillId="2" borderId="1" xfId="0" applyFont="1" applyFill="1" applyBorder="1" applyAlignment="1" applyProtection="1">
      <alignment horizontal="center" vertical="top"/>
      <protection locked="0"/>
    </xf>
    <xf numFmtId="0" fontId="39" fillId="2" borderId="0" xfId="0" applyFont="1" applyFill="1" applyAlignment="1" applyProtection="1">
      <alignment horizontal="center" vertical="center" wrapText="1"/>
      <protection hidden="1"/>
    </xf>
    <xf numFmtId="0" fontId="0" fillId="25" borderId="1" xfId="0" applyFill="1" applyBorder="1" applyAlignment="1">
      <alignment horizontal="center" vertical="center"/>
    </xf>
    <xf numFmtId="0" fontId="0" fillId="25" borderId="1" xfId="0" applyFill="1" applyBorder="1" applyAlignment="1">
      <alignment horizontal="center" vertical="center" wrapText="1"/>
    </xf>
    <xf numFmtId="0" fontId="0" fillId="25" borderId="1" xfId="0" quotePrefix="1" applyFill="1" applyBorder="1" applyAlignment="1">
      <alignment horizontal="center" vertical="center"/>
    </xf>
    <xf numFmtId="164" fontId="0" fillId="25" borderId="1" xfId="1" applyNumberFormat="1" applyFont="1" applyFill="1" applyBorder="1" applyAlignment="1">
      <alignment horizontal="right" vertical="center"/>
    </xf>
    <xf numFmtId="0" fontId="3" fillId="25" borderId="1" xfId="0" applyFont="1" applyFill="1" applyBorder="1" applyAlignment="1">
      <alignment horizontal="center" vertical="center" wrapText="1"/>
    </xf>
    <xf numFmtId="164" fontId="0" fillId="25" borderId="1" xfId="1" applyNumberFormat="1" applyFont="1" applyFill="1" applyBorder="1" applyAlignment="1">
      <alignment horizontal="center" vertical="center"/>
    </xf>
    <xf numFmtId="0" fontId="0" fillId="25" borderId="1" xfId="0" applyFill="1" applyBorder="1" applyAlignment="1" applyProtection="1">
      <alignment horizontal="center" vertical="center"/>
      <protection hidden="1"/>
    </xf>
    <xf numFmtId="0" fontId="0" fillId="25" borderId="1" xfId="0" applyFill="1" applyBorder="1" applyAlignment="1">
      <alignment horizontal="left" vertical="center" wrapText="1"/>
    </xf>
    <xf numFmtId="0" fontId="0" fillId="25" borderId="0" xfId="0" applyFill="1" applyAlignment="1">
      <alignment horizontal="center" vertical="center"/>
    </xf>
    <xf numFmtId="0" fontId="86" fillId="0" borderId="0" xfId="0" applyFont="1" applyAlignment="1">
      <alignment horizontal="left"/>
    </xf>
    <xf numFmtId="0" fontId="0" fillId="21" borderId="0" xfId="0" applyFill="1" applyAlignment="1">
      <alignment horizontal="left"/>
    </xf>
    <xf numFmtId="0" fontId="19" fillId="0" borderId="1" xfId="0" applyFont="1" applyBorder="1" applyAlignment="1">
      <alignment horizontal="left" vertical="center" wrapText="1"/>
    </xf>
    <xf numFmtId="0" fontId="0" fillId="0" borderId="0" xfId="0" applyAlignment="1">
      <alignment horizontal="right"/>
    </xf>
    <xf numFmtId="166" fontId="14" fillId="2" borderId="9" xfId="0" applyNumberFormat="1" applyFont="1" applyFill="1" applyBorder="1" applyAlignment="1" applyProtection="1">
      <alignment vertical="center"/>
      <protection locked="0"/>
    </xf>
    <xf numFmtId="0" fontId="13" fillId="35" borderId="0" xfId="0" applyFont="1" applyFill="1" applyAlignment="1" applyProtection="1">
      <alignment horizontal="left" vertical="center" wrapText="1"/>
      <protection hidden="1"/>
    </xf>
    <xf numFmtId="0" fontId="35" fillId="2" borderId="9" xfId="0" applyFont="1" applyFill="1" applyBorder="1" applyAlignment="1" applyProtection="1">
      <alignment vertical="center"/>
      <protection hidden="1"/>
    </xf>
    <xf numFmtId="0" fontId="14" fillId="2" borderId="0" xfId="0" applyFont="1" applyFill="1" applyAlignment="1" applyProtection="1">
      <alignment horizontal="center" vertical="center"/>
      <protection locked="0"/>
    </xf>
    <xf numFmtId="0" fontId="13" fillId="24" borderId="0" xfId="0" applyFont="1" applyFill="1" applyAlignment="1" applyProtection="1">
      <alignment horizontal="center" wrapText="1"/>
      <protection hidden="1"/>
    </xf>
    <xf numFmtId="0" fontId="13" fillId="39" borderId="1" xfId="0" applyFont="1" applyFill="1" applyBorder="1" applyAlignment="1" applyProtection="1">
      <alignment wrapText="1"/>
      <protection hidden="1"/>
    </xf>
    <xf numFmtId="0" fontId="13" fillId="39" borderId="1" xfId="0" applyFont="1" applyFill="1" applyBorder="1" applyAlignment="1" applyProtection="1">
      <alignment horizontal="center" vertical="center" wrapText="1"/>
      <protection hidden="1"/>
    </xf>
    <xf numFmtId="0" fontId="13" fillId="19" borderId="1" xfId="0" applyFont="1" applyFill="1" applyBorder="1" applyAlignment="1" applyProtection="1">
      <alignment horizontal="center" vertical="center" wrapText="1"/>
      <protection hidden="1"/>
    </xf>
    <xf numFmtId="0" fontId="6" fillId="2" borderId="0" xfId="0" applyFont="1" applyFill="1" applyAlignment="1" applyProtection="1">
      <alignment horizontal="center"/>
      <protection locked="0"/>
    </xf>
    <xf numFmtId="0" fontId="27" fillId="2" borderId="0" xfId="0" applyFont="1" applyFill="1" applyAlignment="1" applyProtection="1">
      <alignment horizontal="left" vertical="center"/>
      <protection locked="0"/>
    </xf>
    <xf numFmtId="0" fontId="27" fillId="2" borderId="0" xfId="0" applyFont="1" applyFill="1" applyAlignment="1" applyProtection="1">
      <alignment horizontal="center" vertical="center"/>
      <protection locked="0"/>
    </xf>
    <xf numFmtId="0" fontId="1" fillId="2" borderId="0" xfId="0" applyFont="1" applyFill="1" applyAlignment="1" applyProtection="1">
      <alignment horizontal="center" vertical="center" wrapText="1"/>
      <protection locked="0"/>
    </xf>
    <xf numFmtId="0" fontId="27" fillId="2" borderId="0" xfId="0" applyFont="1" applyFill="1" applyAlignment="1" applyProtection="1">
      <alignment vertical="center"/>
      <protection locked="0"/>
    </xf>
    <xf numFmtId="49" fontId="1" fillId="2" borderId="0" xfId="0" applyNumberFormat="1" applyFont="1" applyFill="1" applyAlignment="1" applyProtection="1">
      <alignment horizontal="lef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13" fillId="31" borderId="1" xfId="0" applyFont="1" applyFill="1" applyBorder="1" applyAlignment="1" applyProtection="1">
      <alignment horizontal="center" vertical="center" wrapText="1"/>
      <protection hidden="1"/>
    </xf>
    <xf numFmtId="0" fontId="92"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protection locked="0"/>
    </xf>
    <xf numFmtId="0" fontId="7" fillId="4" borderId="0" xfId="0" applyFont="1" applyFill="1" applyAlignment="1" applyProtection="1">
      <alignment horizontal="left" vertical="center"/>
      <protection hidden="1"/>
    </xf>
    <xf numFmtId="0" fontId="92" fillId="4" borderId="0" xfId="0" applyFont="1" applyFill="1" applyAlignment="1" applyProtection="1">
      <alignment horizontal="center" vertical="center"/>
      <protection locked="0"/>
    </xf>
    <xf numFmtId="0" fontId="14" fillId="4" borderId="1" xfId="0" applyFont="1" applyFill="1" applyBorder="1" applyAlignment="1" applyProtection="1">
      <alignment vertical="center"/>
      <protection locked="0"/>
    </xf>
    <xf numFmtId="0" fontId="35" fillId="4" borderId="0" xfId="0" applyFont="1" applyFill="1" applyAlignment="1" applyProtection="1">
      <alignment vertical="center"/>
      <protection hidden="1"/>
    </xf>
    <xf numFmtId="0" fontId="27" fillId="4" borderId="0" xfId="0" applyFont="1" applyFill="1" applyAlignment="1" applyProtection="1">
      <alignment horizontal="center" vertical="center"/>
      <protection hidden="1"/>
    </xf>
    <xf numFmtId="0" fontId="92" fillId="4" borderId="0" xfId="0" applyFont="1" applyFill="1" applyAlignment="1" applyProtection="1">
      <alignment horizontal="center" vertical="center" wrapText="1"/>
      <protection locked="0"/>
    </xf>
    <xf numFmtId="0" fontId="6" fillId="2" borderId="21" xfId="0" applyFont="1" applyFill="1" applyBorder="1" applyAlignment="1" applyProtection="1">
      <alignment horizontal="center" vertical="center"/>
      <protection hidden="1"/>
    </xf>
    <xf numFmtId="0" fontId="6" fillId="2" borderId="21" xfId="0" applyFont="1" applyFill="1" applyBorder="1" applyAlignment="1" applyProtection="1">
      <alignment horizontal="center" vertical="center" wrapText="1"/>
      <protection hidden="1"/>
    </xf>
    <xf numFmtId="0" fontId="0" fillId="0" borderId="0" xfId="0" applyAlignment="1">
      <alignment horizontal="center"/>
    </xf>
    <xf numFmtId="0" fontId="13" fillId="35" borderId="0" xfId="0" applyFont="1" applyFill="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3" fillId="5" borderId="0" xfId="0" applyFont="1" applyFill="1" applyAlignment="1" applyProtection="1">
      <alignment horizontal="center" vertical="center"/>
      <protection hidden="1"/>
    </xf>
    <xf numFmtId="0" fontId="13" fillId="5" borderId="4" xfId="0" applyFont="1" applyFill="1" applyBorder="1" applyAlignment="1" applyProtection="1">
      <alignment horizontal="center" wrapText="1"/>
      <protection hidden="1"/>
    </xf>
    <xf numFmtId="0" fontId="13" fillId="5" borderId="1" xfId="0" applyFont="1" applyFill="1" applyBorder="1" applyAlignment="1" applyProtection="1">
      <alignment horizontal="center" vertical="center" wrapText="1"/>
      <protection hidden="1"/>
    </xf>
    <xf numFmtId="0" fontId="13" fillId="5" borderId="0" xfId="0" applyFont="1" applyFill="1" applyAlignment="1" applyProtection="1">
      <alignment horizontal="center" vertical="center" wrapText="1"/>
      <protection hidden="1"/>
    </xf>
    <xf numFmtId="0" fontId="13" fillId="14" borderId="0" xfId="0" applyFont="1" applyFill="1" applyAlignment="1" applyProtection="1">
      <alignment horizontal="center" vertical="center" wrapText="1"/>
      <protection hidden="1"/>
    </xf>
    <xf numFmtId="0" fontId="13" fillId="16" borderId="1" xfId="0" applyFont="1" applyFill="1" applyBorder="1" applyAlignment="1" applyProtection="1">
      <alignment wrapText="1"/>
      <protection hidden="1"/>
    </xf>
    <xf numFmtId="0" fontId="13" fillId="5" borderId="0" xfId="0" applyFont="1" applyFill="1" applyAlignment="1" applyProtection="1">
      <alignment vertical="center" wrapText="1"/>
      <protection hidden="1"/>
    </xf>
    <xf numFmtId="0" fontId="7" fillId="26" borderId="1" xfId="0" applyFont="1" applyFill="1" applyBorder="1"/>
    <xf numFmtId="0" fontId="0" fillId="25" borderId="0" xfId="0" applyFill="1"/>
    <xf numFmtId="0" fontId="7" fillId="25" borderId="0" xfId="0" applyFont="1" applyFill="1"/>
    <xf numFmtId="0" fontId="13"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108" fillId="25" borderId="1" xfId="0" applyFont="1" applyFill="1" applyBorder="1" applyAlignment="1" applyProtection="1">
      <alignment horizontal="center" vertical="center" wrapText="1"/>
      <protection hidden="1"/>
    </xf>
    <xf numFmtId="0" fontId="107" fillId="25" borderId="1" xfId="0" applyFont="1" applyFill="1" applyBorder="1" applyAlignment="1" applyProtection="1">
      <alignment horizontal="center" vertical="center" wrapText="1"/>
      <protection hidden="1"/>
    </xf>
    <xf numFmtId="0" fontId="107" fillId="25" borderId="11" xfId="0" quotePrefix="1" applyFont="1" applyFill="1" applyBorder="1" applyAlignment="1" applyProtection="1">
      <alignment horizontal="center" vertical="center" wrapText="1"/>
      <protection hidden="1"/>
    </xf>
    <xf numFmtId="0" fontId="107" fillId="25" borderId="5" xfId="0" quotePrefix="1" applyFont="1" applyFill="1" applyBorder="1" applyAlignment="1" applyProtection="1">
      <alignment horizontal="center" vertical="center" wrapText="1"/>
      <protection hidden="1"/>
    </xf>
    <xf numFmtId="0" fontId="107" fillId="25" borderId="1" xfId="0" quotePrefix="1" applyFont="1" applyFill="1" applyBorder="1" applyAlignment="1" applyProtection="1">
      <alignment horizontal="center" vertical="center" wrapText="1"/>
      <protection hidden="1"/>
    </xf>
    <xf numFmtId="0" fontId="109" fillId="25" borderId="1" xfId="0" applyFont="1" applyFill="1" applyBorder="1" applyAlignment="1" applyProtection="1">
      <alignment horizontal="center" vertical="center" wrapText="1"/>
      <protection hidden="1"/>
    </xf>
    <xf numFmtId="0" fontId="108" fillId="25" borderId="1" xfId="0" quotePrefix="1" applyFont="1" applyFill="1" applyBorder="1" applyAlignment="1" applyProtection="1">
      <alignment horizontal="center" vertical="center" wrapText="1"/>
      <protection hidden="1"/>
    </xf>
    <xf numFmtId="0" fontId="108" fillId="25" borderId="11" xfId="0" applyFont="1" applyFill="1" applyBorder="1" applyAlignment="1" applyProtection="1">
      <alignment horizontal="center" vertical="center" wrapText="1"/>
      <protection hidden="1"/>
    </xf>
    <xf numFmtId="0" fontId="108" fillId="25" borderId="7" xfId="0" applyFont="1" applyFill="1" applyBorder="1" applyAlignment="1" applyProtection="1">
      <alignment horizontal="center" vertical="center" wrapText="1"/>
      <protection hidden="1"/>
    </xf>
    <xf numFmtId="0" fontId="107" fillId="25" borderId="5" xfId="0" applyFont="1" applyFill="1" applyBorder="1" applyAlignment="1" applyProtection="1">
      <alignment horizontal="center" vertical="center" wrapText="1"/>
      <protection hidden="1"/>
    </xf>
    <xf numFmtId="0" fontId="110" fillId="25" borderId="0" xfId="0" applyFont="1" applyFill="1" applyAlignment="1" applyProtection="1">
      <alignment horizontal="center" vertical="center"/>
      <protection hidden="1"/>
    </xf>
    <xf numFmtId="0" fontId="13"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13" fillId="21" borderId="1" xfId="0" applyFont="1" applyFill="1" applyBorder="1" applyAlignment="1" applyProtection="1">
      <alignment horizontal="center" vertical="center" wrapText="1"/>
      <protection hidden="1"/>
    </xf>
    <xf numFmtId="0" fontId="13" fillId="21" borderId="0" xfId="0" applyFont="1" applyFill="1" applyAlignment="1" applyProtection="1">
      <alignment horizontal="right" wrapText="1"/>
      <protection hidden="1"/>
    </xf>
    <xf numFmtId="0" fontId="13" fillId="21" borderId="1"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center" wrapText="1"/>
      <protection hidden="1"/>
    </xf>
    <xf numFmtId="0" fontId="13" fillId="5" borderId="23" xfId="0" applyFont="1" applyFill="1" applyBorder="1" applyAlignment="1" applyProtection="1">
      <alignment horizontal="center" wrapText="1"/>
      <protection hidden="1"/>
    </xf>
    <xf numFmtId="0" fontId="23" fillId="13" borderId="1" xfId="0" applyFont="1" applyFill="1" applyBorder="1" applyAlignment="1" applyProtection="1">
      <alignment wrapText="1"/>
      <protection hidden="1"/>
    </xf>
    <xf numFmtId="0" fontId="13" fillId="42" borderId="1" xfId="0" applyFont="1" applyFill="1" applyBorder="1" applyAlignment="1" applyProtection="1">
      <alignment wrapText="1"/>
      <protection hidden="1"/>
    </xf>
    <xf numFmtId="0" fontId="63" fillId="0" borderId="0" xfId="0" quotePrefix="1" applyFont="1" applyAlignment="1">
      <alignment wrapText="1"/>
    </xf>
    <xf numFmtId="0" fontId="5" fillId="4" borderId="0" xfId="0" applyFont="1" applyFill="1" applyAlignment="1">
      <alignment vertical="top" wrapText="1"/>
    </xf>
    <xf numFmtId="0" fontId="62" fillId="4" borderId="0" xfId="0" applyFont="1" applyFill="1" applyAlignment="1">
      <alignment vertical="top" wrapText="1"/>
    </xf>
    <xf numFmtId="0" fontId="111" fillId="0" borderId="0" xfId="0" applyFont="1"/>
    <xf numFmtId="0" fontId="112" fillId="2" borderId="0" xfId="0" applyFont="1" applyFill="1" applyAlignment="1" applyProtection="1">
      <alignment vertical="top"/>
      <protection hidden="1"/>
    </xf>
    <xf numFmtId="0" fontId="6" fillId="2" borderId="0" xfId="0" applyFont="1" applyFill="1"/>
    <xf numFmtId="0" fontId="13" fillId="10" borderId="0" xfId="0" applyFont="1" applyFill="1" applyAlignment="1" applyProtection="1">
      <alignment horizontal="center" vertical="center" wrapText="1"/>
      <protection hidden="1"/>
    </xf>
    <xf numFmtId="0" fontId="13" fillId="16" borderId="0" xfId="0" applyFont="1" applyFill="1" applyAlignment="1" applyProtection="1">
      <alignment horizontal="center" vertical="center" wrapText="1"/>
      <protection hidden="1"/>
    </xf>
    <xf numFmtId="0" fontId="40" fillId="43" borderId="1" xfId="0" applyFont="1" applyFill="1" applyBorder="1" applyAlignment="1" applyProtection="1">
      <alignment wrapText="1"/>
      <protection hidden="1"/>
    </xf>
    <xf numFmtId="0" fontId="6" fillId="0" borderId="0" xfId="0" applyFont="1"/>
    <xf numFmtId="0" fontId="6" fillId="0" borderId="0" xfId="0" applyFont="1" applyAlignment="1" applyProtection="1">
      <alignment horizontal="left" vertical="top" wrapText="1"/>
      <protection hidden="1"/>
    </xf>
    <xf numFmtId="0" fontId="6" fillId="2" borderId="0" xfId="0" applyFont="1" applyFill="1" applyAlignment="1" applyProtection="1">
      <alignment vertical="top" wrapText="1"/>
      <protection hidden="1"/>
    </xf>
    <xf numFmtId="0" fontId="24" fillId="2" borderId="0" xfId="0" applyFont="1" applyFill="1" applyAlignment="1" applyProtection="1">
      <alignment horizontal="left" vertical="center"/>
      <protection hidden="1"/>
    </xf>
    <xf numFmtId="0" fontId="6" fillId="44" borderId="0" xfId="0" applyFont="1" applyFill="1" applyAlignment="1" applyProtection="1">
      <alignment vertical="top"/>
      <protection hidden="1"/>
    </xf>
    <xf numFmtId="0" fontId="6" fillId="44" borderId="0" xfId="0" applyFont="1" applyFill="1" applyAlignment="1" applyProtection="1">
      <alignment horizontal="center" vertical="top"/>
      <protection hidden="1"/>
    </xf>
    <xf numFmtId="0" fontId="6" fillId="44" borderId="0" xfId="0" applyFont="1" applyFill="1" applyAlignment="1" applyProtection="1">
      <alignment horizontal="right" vertical="top"/>
      <protection hidden="1"/>
    </xf>
    <xf numFmtId="0" fontId="1" fillId="44" borderId="0" xfId="0" applyFont="1" applyFill="1" applyAlignment="1" applyProtection="1">
      <alignment vertical="top"/>
      <protection hidden="1"/>
    </xf>
    <xf numFmtId="0" fontId="1" fillId="44" borderId="0" xfId="0" applyFont="1" applyFill="1" applyAlignment="1" applyProtection="1">
      <alignment horizontal="center" vertical="top"/>
      <protection hidden="1"/>
    </xf>
    <xf numFmtId="0" fontId="1" fillId="44" borderId="0" xfId="0" applyFont="1" applyFill="1" applyAlignment="1" applyProtection="1">
      <alignment horizontal="right" vertical="top"/>
      <protection hidden="1"/>
    </xf>
    <xf numFmtId="0" fontId="10" fillId="2" borderId="0" xfId="0" applyFont="1" applyFill="1" applyAlignment="1" applyProtection="1">
      <alignment horizontal="left" vertical="top" wrapText="1"/>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1" fillId="2" borderId="0" xfId="0" applyFont="1" applyFill="1" applyAlignment="1" applyProtection="1">
      <alignment horizontal="center" vertical="center"/>
      <protection locked="0" hidden="1"/>
    </xf>
    <xf numFmtId="0" fontId="6" fillId="4" borderId="0" xfId="0" applyFont="1" applyFill="1" applyAlignment="1">
      <alignment horizontal="left" wrapText="1"/>
    </xf>
    <xf numFmtId="0" fontId="6" fillId="2" borderId="18" xfId="0" applyFont="1" applyFill="1" applyBorder="1" applyAlignment="1" applyProtection="1">
      <alignment horizontal="left" wrapText="1"/>
      <protection hidden="1"/>
    </xf>
    <xf numFmtId="0" fontId="6" fillId="4" borderId="0" xfId="0" applyFont="1" applyFill="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13" fillId="2" borderId="0" xfId="0" applyFont="1" applyFill="1" applyAlignment="1" applyProtection="1">
      <alignment horizontal="center"/>
      <protection hidden="1"/>
    </xf>
    <xf numFmtId="49" fontId="14" fillId="0" borderId="1" xfId="0" applyNumberFormat="1" applyFont="1" applyBorder="1" applyAlignment="1" applyProtection="1">
      <alignment horizontal="center" vertical="center"/>
      <protection locked="0" hidden="1"/>
    </xf>
    <xf numFmtId="0" fontId="6" fillId="0" borderId="0" xfId="0" applyFont="1" applyAlignment="1" applyProtection="1">
      <alignment horizontal="left" vertical="top"/>
      <protection hidden="1"/>
    </xf>
    <xf numFmtId="49" fontId="14" fillId="0" borderId="0" xfId="0" applyNumberFormat="1" applyFont="1" applyAlignment="1" applyProtection="1">
      <alignment horizontal="center" vertical="center"/>
      <protection locked="0" hidden="1"/>
    </xf>
    <xf numFmtId="49" fontId="1" fillId="0" borderId="0" xfId="0" applyNumberFormat="1" applyFont="1" applyAlignment="1" applyProtection="1">
      <alignment horizontal="left" vertical="center"/>
      <protection hidden="1"/>
    </xf>
    <xf numFmtId="0" fontId="6" fillId="0" borderId="0" xfId="0" applyFont="1" applyProtection="1">
      <protection hidden="1"/>
    </xf>
    <xf numFmtId="0" fontId="15"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16"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top" wrapText="1"/>
      <protection hidden="1"/>
    </xf>
    <xf numFmtId="0" fontId="1" fillId="0" borderId="0" xfId="0" applyFont="1" applyAlignment="1" applyProtection="1">
      <alignment vertical="top"/>
      <protection hidden="1"/>
    </xf>
    <xf numFmtId="0" fontId="88" fillId="0" borderId="0" xfId="0" applyFont="1" applyAlignment="1" applyProtection="1">
      <alignment vertical="top"/>
      <protection hidden="1"/>
    </xf>
    <xf numFmtId="0" fontId="13" fillId="0" borderId="0" xfId="0" applyFont="1" applyAlignment="1" applyProtection="1">
      <alignment vertical="top"/>
      <protection hidden="1"/>
    </xf>
    <xf numFmtId="0" fontId="4" fillId="0" borderId="0" xfId="0" applyFont="1" applyAlignment="1" applyProtection="1">
      <alignment horizontal="center" vertical="top"/>
      <protection hidden="1"/>
    </xf>
    <xf numFmtId="0" fontId="1" fillId="0" borderId="0" xfId="0" applyFont="1" applyAlignment="1" applyProtection="1">
      <alignment horizontal="left" vertical="top"/>
      <protection hidden="1"/>
    </xf>
    <xf numFmtId="0" fontId="4" fillId="0" borderId="1" xfId="0" applyFont="1" applyBorder="1" applyAlignment="1" applyProtection="1">
      <alignment horizontal="center" vertical="top"/>
      <protection locked="0" hidden="1"/>
    </xf>
    <xf numFmtId="0" fontId="13" fillId="0" borderId="0" xfId="0" applyFont="1" applyProtection="1">
      <protection hidden="1"/>
    </xf>
    <xf numFmtId="0" fontId="4" fillId="0" borderId="0" xfId="0" applyFont="1" applyAlignment="1" applyProtection="1">
      <alignment vertical="top"/>
      <protection hidden="1"/>
    </xf>
    <xf numFmtId="0" fontId="1" fillId="0" borderId="0" xfId="0" applyFont="1" applyAlignment="1" applyProtection="1">
      <alignment horizontal="center" vertical="top"/>
      <protection locked="0" hidden="1"/>
    </xf>
    <xf numFmtId="0" fontId="4" fillId="0" borderId="0" xfId="0" applyFont="1" applyAlignment="1" applyProtection="1">
      <alignment horizontal="left" vertical="top"/>
      <protection hidden="1"/>
    </xf>
    <xf numFmtId="0" fontId="35"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14" fillId="0" borderId="1" xfId="0" applyFont="1" applyBorder="1" applyAlignment="1" applyProtection="1">
      <alignment horizontal="center" vertical="center"/>
      <protection locked="0"/>
    </xf>
    <xf numFmtId="0" fontId="5" fillId="0" borderId="0" xfId="0" applyFont="1" applyAlignment="1" applyProtection="1">
      <alignment vertical="center"/>
      <protection hidden="1"/>
    </xf>
    <xf numFmtId="0" fontId="68" fillId="0" borderId="0" xfId="0" applyFont="1" applyAlignment="1" applyProtection="1">
      <alignment vertical="top"/>
      <protection hidden="1"/>
    </xf>
    <xf numFmtId="0" fontId="68" fillId="0" borderId="0" xfId="0" applyFont="1" applyAlignment="1" applyProtection="1">
      <alignment horizontal="left" vertical="top"/>
      <protection hidden="1"/>
    </xf>
    <xf numFmtId="0" fontId="1" fillId="0" borderId="0" xfId="0" applyFont="1" applyAlignment="1" applyProtection="1">
      <alignment vertical="center"/>
      <protection hidden="1"/>
    </xf>
    <xf numFmtId="0" fontId="14" fillId="0" borderId="0" xfId="0" applyFont="1" applyAlignment="1" applyProtection="1">
      <alignment horizontal="center" vertical="center"/>
      <protection locked="0"/>
    </xf>
    <xf numFmtId="0" fontId="1" fillId="0" borderId="0" xfId="0" applyFont="1" applyAlignment="1" applyProtection="1">
      <alignment horizontal="center" vertical="center"/>
      <protection hidden="1"/>
    </xf>
    <xf numFmtId="0" fontId="6" fillId="0" borderId="14" xfId="0" applyFont="1" applyBorder="1" applyAlignment="1" applyProtection="1">
      <alignment vertical="center"/>
      <protection hidden="1"/>
    </xf>
    <xf numFmtId="0" fontId="1" fillId="0" borderId="14" xfId="0" applyFont="1" applyBorder="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0" fontId="6" fillId="0" borderId="0" xfId="0" applyFont="1" applyAlignment="1" applyProtection="1">
      <alignment horizontal="right" vertical="center"/>
      <protection hidden="1"/>
    </xf>
    <xf numFmtId="0" fontId="15"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4" fillId="0" borderId="0" xfId="0" applyFont="1" applyAlignment="1" applyProtection="1">
      <alignment vertical="center"/>
      <protection hidden="1"/>
    </xf>
    <xf numFmtId="0" fontId="27" fillId="0" borderId="0" xfId="0" applyFont="1" applyAlignment="1" applyProtection="1">
      <alignment horizontal="left" vertical="center"/>
      <protection locked="0"/>
    </xf>
    <xf numFmtId="0" fontId="10" fillId="0" borderId="0" xfId="0" applyFont="1" applyAlignment="1" applyProtection="1">
      <alignment horizontal="center" vertical="center"/>
      <protection locked="0" hidden="1"/>
    </xf>
    <xf numFmtId="0" fontId="10" fillId="0" borderId="0" xfId="0" applyFont="1" applyAlignment="1" applyProtection="1">
      <alignment horizontal="center" vertical="center" wrapText="1"/>
      <protection locked="0" hidden="1"/>
    </xf>
    <xf numFmtId="0" fontId="6" fillId="0" borderId="0" xfId="0" applyFont="1" applyAlignment="1" applyProtection="1">
      <alignment vertical="top"/>
      <protection hidden="1"/>
    </xf>
    <xf numFmtId="0" fontId="14" fillId="0" borderId="1" xfId="0" applyFont="1" applyBorder="1" applyAlignment="1" applyProtection="1">
      <alignment horizontal="center" vertical="top"/>
      <protection locked="0" hidden="1"/>
    </xf>
    <xf numFmtId="0" fontId="6" fillId="0" borderId="0" xfId="0" applyFont="1" applyAlignment="1" applyProtection="1">
      <alignment horizontal="center"/>
      <protection hidden="1"/>
    </xf>
    <xf numFmtId="49" fontId="1" fillId="0" borderId="0" xfId="0" applyNumberFormat="1" applyFont="1" applyAlignment="1" applyProtection="1">
      <alignment horizontal="center" vertical="center"/>
      <protection hidden="1"/>
    </xf>
    <xf numFmtId="49" fontId="1" fillId="0" borderId="0" xfId="0" applyNumberFormat="1" applyFont="1" applyAlignment="1" applyProtection="1">
      <alignment vertical="center"/>
      <protection hidden="1"/>
    </xf>
    <xf numFmtId="0" fontId="6" fillId="0" borderId="7" xfId="0" applyFont="1" applyBorder="1" applyAlignment="1" applyProtection="1">
      <alignment horizontal="center"/>
      <protection hidden="1"/>
    </xf>
    <xf numFmtId="49" fontId="1" fillId="0" borderId="14" xfId="0" applyNumberFormat="1" applyFont="1" applyBorder="1" applyAlignment="1" applyProtection="1">
      <alignment vertical="center"/>
      <protection hidden="1"/>
    </xf>
    <xf numFmtId="0" fontId="68" fillId="2" borderId="0" xfId="0" applyFont="1" applyFill="1" applyAlignment="1" applyProtection="1">
      <alignment horizontal="center" vertical="top"/>
      <protection hidden="1"/>
    </xf>
    <xf numFmtId="0" fontId="96" fillId="2" borderId="0" xfId="0" applyFont="1" applyFill="1" applyAlignment="1" applyProtection="1">
      <alignment vertical="top"/>
      <protection hidden="1"/>
    </xf>
    <xf numFmtId="0" fontId="68" fillId="2" borderId="1" xfId="0" applyFont="1" applyFill="1" applyBorder="1" applyAlignment="1" applyProtection="1">
      <alignment horizontal="center" vertical="center"/>
      <protection hidden="1"/>
    </xf>
    <xf numFmtId="0" fontId="12" fillId="0" borderId="0" xfId="2"/>
    <xf numFmtId="0" fontId="6" fillId="2" borderId="0" xfId="0" quotePrefix="1" applyFont="1" applyFill="1" applyProtection="1">
      <protection hidden="1"/>
    </xf>
    <xf numFmtId="0" fontId="68" fillId="2" borderId="0" xfId="0" applyFont="1" applyFill="1" applyAlignment="1" applyProtection="1">
      <alignment horizontal="left"/>
      <protection hidden="1"/>
    </xf>
    <xf numFmtId="0" fontId="68" fillId="2" borderId="0" xfId="0" applyFont="1" applyFill="1" applyProtection="1">
      <protection hidden="1"/>
    </xf>
    <xf numFmtId="0" fontId="117" fillId="2" borderId="1" xfId="0" applyFont="1" applyFill="1" applyBorder="1" applyAlignment="1" applyProtection="1">
      <alignment horizontal="center" vertical="center"/>
      <protection locked="0" hidden="1"/>
    </xf>
    <xf numFmtId="0" fontId="117" fillId="0" borderId="1" xfId="0" applyFont="1" applyBorder="1" applyAlignment="1" applyProtection="1">
      <alignment horizontal="center" vertical="center"/>
      <protection locked="0" hidden="1"/>
    </xf>
    <xf numFmtId="0" fontId="117" fillId="2" borderId="1" xfId="0" applyFont="1" applyFill="1" applyBorder="1" applyProtection="1">
      <protection locked="0" hidden="1"/>
    </xf>
    <xf numFmtId="0" fontId="1" fillId="2" borderId="0" xfId="0" applyFont="1" applyFill="1" applyProtection="1">
      <protection hidden="1"/>
    </xf>
    <xf numFmtId="0" fontId="60" fillId="9" borderId="29" xfId="0" applyFont="1" applyFill="1" applyBorder="1" applyProtection="1">
      <protection hidden="1"/>
    </xf>
    <xf numFmtId="0" fontId="60" fillId="2" borderId="0" xfId="0" applyFont="1" applyFill="1" applyProtection="1">
      <protection hidden="1"/>
    </xf>
    <xf numFmtId="0" fontId="6" fillId="4" borderId="18" xfId="0" applyFont="1" applyFill="1" applyBorder="1" applyProtection="1">
      <protection hidden="1"/>
    </xf>
    <xf numFmtId="0" fontId="30" fillId="2" borderId="0" xfId="0" applyFont="1" applyFill="1" applyProtection="1">
      <protection locked="0" hidden="1"/>
    </xf>
    <xf numFmtId="0" fontId="14" fillId="2" borderId="19" xfId="0" applyFont="1" applyFill="1" applyBorder="1" applyAlignment="1" applyProtection="1">
      <alignment horizontal="center" vertical="center"/>
      <protection hidden="1"/>
    </xf>
    <xf numFmtId="0" fontId="42" fillId="6" borderId="18" xfId="0" applyFont="1" applyFill="1" applyBorder="1" applyAlignment="1" applyProtection="1">
      <alignment horizontal="center" vertical="center" wrapText="1"/>
      <protection hidden="1"/>
    </xf>
    <xf numFmtId="0" fontId="42" fillId="6" borderId="0" xfId="0" applyFont="1" applyFill="1" applyAlignment="1" applyProtection="1">
      <alignment horizontal="center" vertical="center" wrapText="1"/>
      <protection hidden="1"/>
    </xf>
    <xf numFmtId="0" fontId="42" fillId="6" borderId="19" xfId="0" applyFont="1" applyFill="1" applyBorder="1" applyAlignment="1" applyProtection="1">
      <alignment horizontal="center" vertical="center" wrapText="1"/>
      <protection hidden="1"/>
    </xf>
    <xf numFmtId="0" fontId="69" fillId="2" borderId="0" xfId="0" applyFont="1" applyFill="1" applyAlignment="1" applyProtection="1">
      <alignment horizontal="center" vertical="center" wrapText="1"/>
      <protection hidden="1"/>
    </xf>
    <xf numFmtId="0" fontId="71" fillId="2" borderId="0" xfId="0" applyFont="1" applyFill="1" applyAlignment="1" applyProtection="1">
      <alignment horizontal="left" vertical="center" wrapText="1"/>
      <protection hidden="1"/>
    </xf>
    <xf numFmtId="0" fontId="6" fillId="2" borderId="0" xfId="0" applyFont="1" applyFill="1" applyAlignment="1" applyProtection="1">
      <alignment horizontal="center" vertical="center" wrapText="1"/>
      <protection hidden="1"/>
    </xf>
    <xf numFmtId="0" fontId="0" fillId="0" borderId="0" xfId="0" quotePrefix="1"/>
    <xf numFmtId="0" fontId="0" fillId="2" borderId="0" xfId="0" applyFill="1" applyAlignment="1" applyProtection="1">
      <alignment horizontal="justify" vertical="center" wrapText="1"/>
      <protection hidden="1"/>
    </xf>
    <xf numFmtId="0" fontId="0" fillId="2" borderId="0" xfId="0" quotePrefix="1" applyFill="1" applyAlignment="1" applyProtection="1">
      <alignment horizontal="justify" vertical="center" wrapText="1"/>
      <protection hidden="1"/>
    </xf>
    <xf numFmtId="0" fontId="0" fillId="2" borderId="0" xfId="0" applyFill="1" applyAlignment="1" applyProtection="1">
      <alignment horizontal="justify" vertical="justify" wrapText="1"/>
      <protection hidden="1"/>
    </xf>
    <xf numFmtId="0" fontId="6" fillId="2" borderId="0" xfId="0" applyFont="1" applyFill="1" applyAlignment="1" applyProtection="1">
      <alignment horizontal="left" vertical="center" wrapText="1"/>
      <protection hidden="1"/>
    </xf>
    <xf numFmtId="0" fontId="2" fillId="2" borderId="21" xfId="0" applyFont="1" applyFill="1" applyBorder="1" applyAlignment="1" applyProtection="1">
      <alignment horizontal="center"/>
      <protection hidden="1"/>
    </xf>
    <xf numFmtId="0" fontId="16" fillId="2" borderId="21" xfId="0" applyFont="1" applyFill="1" applyBorder="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0" fontId="6" fillId="2" borderId="2"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49" fontId="1" fillId="0" borderId="0" xfId="0" applyNumberFormat="1" applyFont="1" applyAlignment="1" applyProtection="1">
      <alignment horizontal="left" vertical="center" wrapText="1"/>
      <protection locked="0" hidden="1"/>
    </xf>
    <xf numFmtId="0" fontId="6" fillId="0" borderId="0" xfId="0" applyFont="1" applyAlignment="1" applyProtection="1">
      <alignment horizontal="left" vertical="center" wrapText="1"/>
      <protection hidden="1"/>
    </xf>
    <xf numFmtId="0" fontId="5" fillId="4" borderId="0" xfId="0" applyFont="1" applyFill="1" applyAlignment="1">
      <alignment horizontal="left" vertical="center" wrapText="1"/>
    </xf>
    <xf numFmtId="0" fontId="5" fillId="4" borderId="0" xfId="0" applyFont="1" applyFill="1" applyAlignment="1">
      <alignment horizontal="left" vertical="top" wrapText="1"/>
    </xf>
    <xf numFmtId="0" fontId="6" fillId="2" borderId="14" xfId="0" applyFont="1" applyFill="1" applyBorder="1" applyAlignment="1" applyProtection="1">
      <alignment horizontal="left" vertical="top" wrapText="1"/>
      <protection hidden="1"/>
    </xf>
    <xf numFmtId="0" fontId="6" fillId="2" borderId="0" xfId="0" applyFont="1" applyFill="1" applyAlignment="1" applyProtection="1">
      <alignment horizontal="left" vertical="top" wrapText="1"/>
      <protection hidden="1"/>
    </xf>
    <xf numFmtId="0" fontId="6" fillId="0" borderId="2"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2" borderId="7" xfId="0" applyFont="1" applyFill="1" applyBorder="1" applyAlignment="1" applyProtection="1">
      <alignment horizontal="center"/>
      <protection locked="0"/>
    </xf>
    <xf numFmtId="0" fontId="2" fillId="2" borderId="42" xfId="0" applyFont="1" applyFill="1" applyBorder="1" applyAlignment="1" applyProtection="1">
      <alignment horizontal="center"/>
      <protection hidden="1"/>
    </xf>
    <xf numFmtId="0" fontId="16" fillId="10" borderId="43" xfId="0" applyFont="1" applyFill="1" applyBorder="1" applyAlignment="1" applyProtection="1">
      <alignment horizontal="center" vertical="center" wrapText="1"/>
      <protection hidden="1"/>
    </xf>
    <xf numFmtId="0" fontId="16" fillId="10" borderId="44" xfId="0" applyFont="1" applyFill="1" applyBorder="1" applyAlignment="1" applyProtection="1">
      <alignment horizontal="center" vertical="center" wrapText="1"/>
      <protection hidden="1"/>
    </xf>
    <xf numFmtId="0" fontId="16" fillId="10" borderId="45" xfId="0" applyFont="1" applyFill="1" applyBorder="1" applyAlignment="1" applyProtection="1">
      <alignment horizontal="center" vertical="center" wrapText="1"/>
      <protection hidden="1"/>
    </xf>
    <xf numFmtId="0" fontId="6" fillId="2" borderId="16" xfId="0" applyFont="1" applyFill="1" applyBorder="1" applyAlignment="1" applyProtection="1">
      <alignment horizontal="left" vertical="center" wrapText="1"/>
      <protection hidden="1"/>
    </xf>
    <xf numFmtId="0" fontId="42" fillId="6" borderId="15" xfId="0" applyFont="1" applyFill="1" applyBorder="1" applyAlignment="1" applyProtection="1">
      <alignment horizontal="center" vertical="center"/>
      <protection hidden="1"/>
    </xf>
    <xf numFmtId="0" fontId="42" fillId="6" borderId="16" xfId="0" applyFont="1" applyFill="1" applyBorder="1" applyAlignment="1" applyProtection="1">
      <alignment horizontal="center" vertical="center"/>
      <protection hidden="1"/>
    </xf>
    <xf numFmtId="0" fontId="42" fillId="6" borderId="17" xfId="0" applyFont="1" applyFill="1" applyBorder="1" applyAlignment="1" applyProtection="1">
      <alignment horizontal="center" vertical="center"/>
      <protection hidden="1"/>
    </xf>
    <xf numFmtId="0" fontId="24" fillId="2" borderId="0" xfId="0" applyFont="1" applyFill="1" applyAlignment="1" applyProtection="1">
      <alignment horizontal="center" vertical="center" wrapText="1"/>
      <protection hidden="1"/>
    </xf>
    <xf numFmtId="0" fontId="12" fillId="2" borderId="0" xfId="2" applyFill="1" applyBorder="1" applyAlignment="1" applyProtection="1">
      <alignment horizontal="center" vertical="center" wrapText="1"/>
      <protection locked="0" hidden="1"/>
    </xf>
    <xf numFmtId="0" fontId="6" fillId="2" borderId="2" xfId="0" applyFont="1" applyFill="1" applyBorder="1" applyAlignment="1" applyProtection="1">
      <alignment horizontal="center" vertical="top" wrapText="1"/>
      <protection hidden="1"/>
    </xf>
    <xf numFmtId="0" fontId="6" fillId="2" borderId="6" xfId="0" applyFont="1" applyFill="1" applyBorder="1" applyAlignment="1" applyProtection="1">
      <alignment horizontal="center" vertical="top" wrapText="1"/>
      <protection hidden="1"/>
    </xf>
    <xf numFmtId="0" fontId="6" fillId="2" borderId="3" xfId="0" applyFont="1" applyFill="1" applyBorder="1" applyAlignment="1" applyProtection="1">
      <alignment horizontal="center" vertical="top" wrapText="1"/>
      <protection hidden="1"/>
    </xf>
    <xf numFmtId="0" fontId="6" fillId="2" borderId="14" xfId="0" applyFont="1" applyFill="1" applyBorder="1" applyAlignment="1" applyProtection="1">
      <alignment horizontal="left" vertical="center" wrapText="1"/>
      <protection hidden="1"/>
    </xf>
    <xf numFmtId="0" fontId="6" fillId="0" borderId="11" xfId="0" applyFont="1" applyBorder="1" applyAlignment="1" applyProtection="1">
      <alignment horizontal="center" vertical="center" wrapText="1"/>
      <protection hidden="1"/>
    </xf>
    <xf numFmtId="0" fontId="6" fillId="0" borderId="0" xfId="0" applyFont="1" applyAlignment="1" applyProtection="1">
      <alignment horizontal="justify" vertical="top" wrapText="1"/>
      <protection hidden="1"/>
    </xf>
    <xf numFmtId="0" fontId="6" fillId="2" borderId="0" xfId="0" applyFont="1" applyFill="1" applyAlignment="1" applyProtection="1">
      <alignment horizontal="justify" vertical="top" wrapText="1"/>
      <protection hidden="1"/>
    </xf>
    <xf numFmtId="0" fontId="6" fillId="2" borderId="21" xfId="0" applyFont="1" applyFill="1" applyBorder="1" applyAlignment="1" applyProtection="1">
      <alignment horizontal="left" vertical="center" wrapText="1"/>
      <protection hidden="1"/>
    </xf>
    <xf numFmtId="0" fontId="6" fillId="0" borderId="0" xfId="0" applyFont="1" applyAlignment="1" applyProtection="1">
      <alignment horizontal="center" vertical="center" wrapText="1"/>
      <protection hidden="1"/>
    </xf>
    <xf numFmtId="0" fontId="35" fillId="2" borderId="0" xfId="0" applyFont="1" applyFill="1" applyAlignment="1" applyProtection="1">
      <alignment horizontal="left" vertical="center"/>
      <protection hidden="1"/>
    </xf>
    <xf numFmtId="0" fontId="35" fillId="2" borderId="13" xfId="0" applyFont="1" applyFill="1" applyBorder="1" applyAlignment="1" applyProtection="1">
      <alignment horizontal="left" vertical="center"/>
      <protection hidden="1"/>
    </xf>
    <xf numFmtId="0" fontId="60" fillId="9" borderId="2" xfId="0" applyFont="1" applyFill="1" applyBorder="1" applyAlignment="1" applyProtection="1">
      <alignment horizontal="center"/>
      <protection hidden="1"/>
    </xf>
    <xf numFmtId="0" fontId="60" fillId="9" borderId="6" xfId="0" applyFont="1" applyFill="1" applyBorder="1" applyAlignment="1" applyProtection="1">
      <alignment horizontal="center"/>
      <protection hidden="1"/>
    </xf>
    <xf numFmtId="0" fontId="60" fillId="9" borderId="3" xfId="0" applyFont="1" applyFill="1" applyBorder="1" applyAlignment="1" applyProtection="1">
      <alignment horizontal="center"/>
      <protection hidden="1"/>
    </xf>
    <xf numFmtId="0" fontId="6" fillId="2" borderId="0" xfId="0" applyFont="1" applyFill="1" applyAlignment="1" applyProtection="1">
      <alignment horizontal="left"/>
      <protection hidden="1"/>
    </xf>
    <xf numFmtId="0" fontId="6" fillId="2" borderId="13" xfId="0" applyFont="1" applyFill="1" applyBorder="1" applyAlignment="1" applyProtection="1">
      <alignment horizontal="left"/>
      <protection hidden="1"/>
    </xf>
    <xf numFmtId="0" fontId="62" fillId="2" borderId="0" xfId="0" applyFont="1" applyFill="1" applyAlignment="1" applyProtection="1">
      <alignment horizontal="left" vertical="center" wrapText="1"/>
      <protection hidden="1"/>
    </xf>
    <xf numFmtId="0" fontId="12" fillId="2" borderId="0" xfId="2" applyFill="1" applyBorder="1" applyAlignment="1" applyProtection="1">
      <alignment horizontal="center" vertical="center" wrapText="1"/>
      <protection hidden="1"/>
    </xf>
    <xf numFmtId="0" fontId="30" fillId="2" borderId="7" xfId="0" applyFont="1" applyFill="1" applyBorder="1" applyAlignment="1" applyProtection="1">
      <alignment horizontal="center"/>
      <protection locked="0" hidden="1"/>
    </xf>
    <xf numFmtId="0" fontId="6" fillId="0" borderId="0" xfId="0" applyFont="1" applyAlignment="1" applyProtection="1">
      <alignment horizontal="center" vertical="top" wrapText="1"/>
      <protection hidden="1"/>
    </xf>
    <xf numFmtId="0" fontId="6" fillId="0" borderId="7" xfId="0" applyFont="1" applyBorder="1" applyAlignment="1" applyProtection="1">
      <alignment horizontal="center" vertical="top" wrapText="1"/>
      <protection locked="0" hidden="1"/>
    </xf>
    <xf numFmtId="0" fontId="30" fillId="2" borderId="7" xfId="0" applyFont="1" applyFill="1" applyBorder="1" applyAlignment="1" applyProtection="1">
      <alignment horizontal="left"/>
      <protection locked="0" hidden="1"/>
    </xf>
    <xf numFmtId="0" fontId="1" fillId="2" borderId="0" xfId="0" applyFont="1" applyFill="1" applyAlignment="1" applyProtection="1">
      <alignment horizontal="center"/>
      <protection hidden="1"/>
    </xf>
    <xf numFmtId="0" fontId="3" fillId="7" borderId="8" xfId="0" applyFont="1" applyFill="1" applyBorder="1" applyAlignment="1" applyProtection="1">
      <alignment horizontal="left" vertical="center" wrapText="1"/>
      <protection hidden="1"/>
    </xf>
    <xf numFmtId="0" fontId="3" fillId="7" borderId="9" xfId="0" applyFont="1" applyFill="1" applyBorder="1" applyAlignment="1" applyProtection="1">
      <alignment horizontal="left" vertical="center" wrapText="1"/>
      <protection hidden="1"/>
    </xf>
    <xf numFmtId="0" fontId="3" fillId="7" borderId="10" xfId="0" applyFont="1" applyFill="1" applyBorder="1" applyAlignment="1" applyProtection="1">
      <alignment horizontal="left" vertical="center" wrapText="1"/>
      <protection hidden="1"/>
    </xf>
    <xf numFmtId="0" fontId="3" fillId="7" borderId="11" xfId="0" applyFont="1" applyFill="1" applyBorder="1" applyAlignment="1" applyProtection="1">
      <alignment horizontal="left" vertical="center" wrapText="1"/>
      <protection hidden="1"/>
    </xf>
    <xf numFmtId="0" fontId="3" fillId="7" borderId="7" xfId="0" applyFont="1" applyFill="1" applyBorder="1" applyAlignment="1" applyProtection="1">
      <alignment horizontal="left" vertical="center" wrapText="1"/>
      <protection hidden="1"/>
    </xf>
    <xf numFmtId="0" fontId="3" fillId="7" borderId="12" xfId="0" applyFont="1" applyFill="1" applyBorder="1" applyAlignment="1" applyProtection="1">
      <alignment horizontal="left" vertical="center" wrapText="1"/>
      <protection hidden="1"/>
    </xf>
    <xf numFmtId="0" fontId="0" fillId="0" borderId="0" xfId="0" applyAlignment="1">
      <alignment horizontal="center" vertical="center" textRotation="255" wrapText="1"/>
    </xf>
    <xf numFmtId="0" fontId="46" fillId="6" borderId="2" xfId="0" applyFont="1" applyFill="1" applyBorder="1" applyAlignment="1" applyProtection="1">
      <alignment horizontal="center" vertical="center"/>
      <protection hidden="1"/>
    </xf>
    <xf numFmtId="0" fontId="46" fillId="6" borderId="6" xfId="0" applyFont="1" applyFill="1" applyBorder="1" applyAlignment="1" applyProtection="1">
      <alignment horizontal="center" vertical="center"/>
      <protection hidden="1"/>
    </xf>
    <xf numFmtId="0" fontId="46" fillId="6" borderId="3" xfId="0" applyFont="1" applyFill="1" applyBorder="1" applyAlignment="1" applyProtection="1">
      <alignment horizontal="center" vertical="center"/>
      <protection hidden="1"/>
    </xf>
    <xf numFmtId="0" fontId="0" fillId="7" borderId="1" xfId="0" applyFill="1" applyBorder="1" applyAlignment="1">
      <alignment horizontal="center" vertical="center"/>
    </xf>
    <xf numFmtId="0" fontId="6" fillId="7" borderId="1" xfId="0"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6" fillId="0" borderId="1" xfId="0" applyFont="1" applyBorder="1" applyAlignment="1" applyProtection="1">
      <alignment horizontal="center" vertical="center" wrapText="1"/>
      <protection hidden="1"/>
    </xf>
    <xf numFmtId="0" fontId="3" fillId="0" borderId="8"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12" xfId="0" applyFont="1" applyBorder="1" applyAlignment="1" applyProtection="1">
      <alignment horizontal="left" vertical="center" wrapText="1"/>
      <protection hidden="1"/>
    </xf>
    <xf numFmtId="0" fontId="0" fillId="0" borderId="14" xfId="0" applyBorder="1" applyAlignment="1">
      <alignment horizontal="center" vertical="center" wrapText="1"/>
    </xf>
    <xf numFmtId="0" fontId="53" fillId="6" borderId="8" xfId="0" quotePrefix="1" applyFont="1" applyFill="1" applyBorder="1" applyAlignment="1" applyProtection="1">
      <alignment horizontal="center" vertical="center" wrapText="1"/>
      <protection hidden="1"/>
    </xf>
    <xf numFmtId="0" fontId="53" fillId="6" borderId="14" xfId="0" quotePrefix="1" applyFont="1" applyFill="1" applyBorder="1" applyAlignment="1" applyProtection="1">
      <alignment horizontal="center" vertical="center" wrapText="1"/>
      <protection hidden="1"/>
    </xf>
    <xf numFmtId="0" fontId="53" fillId="6" borderId="11" xfId="0" quotePrefix="1" applyFont="1" applyFill="1" applyBorder="1" applyAlignment="1" applyProtection="1">
      <alignment horizontal="center" vertical="center" wrapText="1"/>
      <protection hidden="1"/>
    </xf>
    <xf numFmtId="0" fontId="56" fillId="6" borderId="2" xfId="0" applyFont="1" applyFill="1" applyBorder="1" applyAlignment="1" applyProtection="1">
      <alignment horizontal="center" vertical="center"/>
      <protection hidden="1"/>
    </xf>
    <xf numFmtId="0" fontId="56" fillId="6" borderId="6" xfId="0" applyFont="1" applyFill="1" applyBorder="1" applyAlignment="1" applyProtection="1">
      <alignment horizontal="center" vertical="center"/>
      <protection hidden="1"/>
    </xf>
    <xf numFmtId="0" fontId="56" fillId="6" borderId="3" xfId="0" applyFont="1" applyFill="1" applyBorder="1" applyAlignment="1" applyProtection="1">
      <alignment horizontal="center" vertical="center"/>
      <protection hidden="1"/>
    </xf>
    <xf numFmtId="0" fontId="57" fillId="6" borderId="2" xfId="0" applyFont="1" applyFill="1" applyBorder="1" applyAlignment="1" applyProtection="1">
      <alignment horizontal="center" vertical="center"/>
      <protection hidden="1"/>
    </xf>
    <xf numFmtId="0" fontId="57" fillId="6" borderId="6" xfId="0" applyFont="1" applyFill="1" applyBorder="1" applyAlignment="1" applyProtection="1">
      <alignment horizontal="center" vertical="center"/>
      <protection hidden="1"/>
    </xf>
    <xf numFmtId="0" fontId="57" fillId="6" borderId="3" xfId="0" applyFont="1" applyFill="1" applyBorder="1" applyAlignment="1" applyProtection="1">
      <alignment horizontal="center" vertical="center"/>
      <protection hidden="1"/>
    </xf>
    <xf numFmtId="0" fontId="54" fillId="6" borderId="8" xfId="0" applyFont="1" applyFill="1" applyBorder="1" applyAlignment="1" applyProtection="1">
      <alignment horizontal="center" vertical="center" wrapText="1"/>
      <protection hidden="1"/>
    </xf>
    <xf numFmtId="0" fontId="54" fillId="6" borderId="9" xfId="0" applyFont="1" applyFill="1" applyBorder="1" applyAlignment="1" applyProtection="1">
      <alignment horizontal="center" vertical="center" wrapText="1"/>
      <protection hidden="1"/>
    </xf>
    <xf numFmtId="0" fontId="54" fillId="6" borderId="14" xfId="0" applyFont="1" applyFill="1" applyBorder="1" applyAlignment="1" applyProtection="1">
      <alignment horizontal="center" vertical="center" wrapText="1"/>
      <protection hidden="1"/>
    </xf>
    <xf numFmtId="0" fontId="54" fillId="6" borderId="0" xfId="0" applyFont="1" applyFill="1" applyAlignment="1" applyProtection="1">
      <alignment horizontal="center" vertical="center" wrapText="1"/>
      <protection hidden="1"/>
    </xf>
    <xf numFmtId="0" fontId="54" fillId="6" borderId="11" xfId="0" applyFont="1" applyFill="1" applyBorder="1" applyAlignment="1" applyProtection="1">
      <alignment horizontal="center" vertical="center" wrapText="1"/>
      <protection hidden="1"/>
    </xf>
    <xf numFmtId="0" fontId="54" fillId="6" borderId="7" xfId="0" applyFont="1" applyFill="1" applyBorder="1" applyAlignment="1" applyProtection="1">
      <alignment horizontal="center" vertical="center" wrapText="1"/>
      <protection hidden="1"/>
    </xf>
    <xf numFmtId="0" fontId="53" fillId="6" borderId="4" xfId="0" applyFont="1" applyFill="1" applyBorder="1" applyAlignment="1" applyProtection="1">
      <alignment horizontal="center" vertical="center" wrapText="1"/>
      <protection hidden="1"/>
    </xf>
    <xf numFmtId="0" fontId="53" fillId="6" borderId="23" xfId="0" applyFont="1" applyFill="1" applyBorder="1" applyAlignment="1" applyProtection="1">
      <alignment horizontal="center" vertical="center" wrapText="1"/>
      <protection hidden="1"/>
    </xf>
    <xf numFmtId="0" fontId="53" fillId="6" borderId="5" xfId="0" applyFont="1" applyFill="1" applyBorder="1" applyAlignment="1" applyProtection="1">
      <alignment horizontal="center" vertical="center" wrapText="1"/>
      <protection hidden="1"/>
    </xf>
    <xf numFmtId="0" fontId="53" fillId="6" borderId="4" xfId="0" quotePrefix="1" applyFont="1" applyFill="1" applyBorder="1" applyAlignment="1" applyProtection="1">
      <alignment horizontal="center" vertical="center" wrapText="1"/>
      <protection hidden="1"/>
    </xf>
    <xf numFmtId="0" fontId="53" fillId="6" borderId="5" xfId="0" quotePrefix="1" applyFont="1" applyFill="1" applyBorder="1" applyAlignment="1" applyProtection="1">
      <alignment horizontal="center" vertical="center" wrapText="1"/>
      <protection hidden="1"/>
    </xf>
    <xf numFmtId="0" fontId="53" fillId="6" borderId="1" xfId="0" applyFont="1" applyFill="1" applyBorder="1" applyAlignment="1" applyProtection="1">
      <alignment horizontal="center" vertical="center"/>
      <protection hidden="1"/>
    </xf>
    <xf numFmtId="0" fontId="53" fillId="6" borderId="1" xfId="0" applyFont="1" applyFill="1" applyBorder="1" applyAlignment="1" applyProtection="1">
      <alignment horizontal="center" vertical="center" wrapText="1"/>
      <protection hidden="1"/>
    </xf>
    <xf numFmtId="0" fontId="54" fillId="6" borderId="1"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textRotation="90"/>
      <protection hidden="1"/>
    </xf>
    <xf numFmtId="0" fontId="0" fillId="0" borderId="4" xfId="0" applyBorder="1" applyAlignment="1">
      <alignment horizontal="center" vertical="center"/>
    </xf>
    <xf numFmtId="0" fontId="0" fillId="0" borderId="23" xfId="0" applyBorder="1" applyAlignment="1">
      <alignment horizontal="center" vertical="center"/>
    </xf>
    <xf numFmtId="0" fontId="0" fillId="0" borderId="5" xfId="0" applyBorder="1" applyAlignment="1">
      <alignment horizontal="center" vertical="center"/>
    </xf>
    <xf numFmtId="0" fontId="13" fillId="0" borderId="1" xfId="0" applyFont="1" applyBorder="1" applyAlignment="1" applyProtection="1">
      <alignment horizontal="center" vertical="center" wrapText="1"/>
      <protection hidden="1"/>
    </xf>
    <xf numFmtId="0" fontId="13" fillId="3" borderId="0" xfId="0" applyFont="1" applyFill="1" applyAlignment="1" applyProtection="1">
      <alignment horizontal="center" wrapText="1"/>
      <protection hidden="1"/>
    </xf>
    <xf numFmtId="0" fontId="13" fillId="0" borderId="2" xfId="0" applyFont="1" applyBorder="1" applyAlignment="1" applyProtection="1">
      <alignment horizontal="center" wrapText="1"/>
      <protection hidden="1"/>
    </xf>
    <xf numFmtId="0" fontId="13" fillId="0" borderId="3" xfId="0" applyFont="1" applyBorder="1" applyAlignment="1" applyProtection="1">
      <alignment horizontal="center" wrapText="1"/>
      <protection hidden="1"/>
    </xf>
    <xf numFmtId="0" fontId="13" fillId="0" borderId="14"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36" borderId="6" xfId="0" applyFont="1" applyFill="1" applyBorder="1" applyAlignment="1" applyProtection="1">
      <alignment horizontal="center" vertical="center" wrapText="1"/>
      <protection hidden="1"/>
    </xf>
    <xf numFmtId="0" fontId="13" fillId="36" borderId="3" xfId="0" applyFont="1" applyFill="1" applyBorder="1" applyAlignment="1" applyProtection="1">
      <alignment horizontal="center" vertical="center" wrapText="1"/>
      <protection hidden="1"/>
    </xf>
    <xf numFmtId="0" fontId="113" fillId="0" borderId="0" xfId="0" applyFont="1" applyAlignment="1" applyProtection="1">
      <alignment horizontal="center" vertical="center" wrapText="1"/>
      <protection hidden="1"/>
    </xf>
    <xf numFmtId="0" fontId="13" fillId="3" borderId="1" xfId="0" applyFont="1" applyFill="1" applyBorder="1" applyAlignment="1" applyProtection="1">
      <alignment horizontal="center" wrapText="1"/>
      <protection hidden="1"/>
    </xf>
    <xf numFmtId="0" fontId="13" fillId="13" borderId="14" xfId="0" applyFont="1" applyFill="1" applyBorder="1" applyAlignment="1" applyProtection="1">
      <alignment horizontal="center" vertical="center" wrapText="1"/>
      <protection hidden="1"/>
    </xf>
    <xf numFmtId="0" fontId="13" fillId="12" borderId="1" xfId="0" applyFont="1" applyFill="1" applyBorder="1" applyAlignment="1" applyProtection="1">
      <alignment horizontal="center" wrapText="1"/>
      <protection hidden="1"/>
    </xf>
    <xf numFmtId="0" fontId="99" fillId="38" borderId="0" xfId="0" applyFont="1" applyFill="1" applyAlignment="1">
      <alignment horizontal="center"/>
    </xf>
    <xf numFmtId="0" fontId="40" fillId="38" borderId="0" xfId="0" applyFont="1" applyFill="1" applyAlignment="1">
      <alignment horizontal="center"/>
    </xf>
    <xf numFmtId="0" fontId="6" fillId="38" borderId="1"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5" xfId="0" applyFont="1" applyBorder="1" applyAlignment="1">
      <alignment horizontal="center" vertical="center" wrapText="1"/>
    </xf>
    <xf numFmtId="0" fontId="18" fillId="3" borderId="1" xfId="0" applyFont="1" applyFill="1" applyBorder="1" applyAlignment="1">
      <alignment horizontal="center" vertical="center" wrapText="1"/>
    </xf>
    <xf numFmtId="0" fontId="18" fillId="0" borderId="0" xfId="0" applyFont="1" applyAlignment="1">
      <alignment horizontal="center" vertical="center" wrapText="1"/>
    </xf>
    <xf numFmtId="0" fontId="59" fillId="3" borderId="1" xfId="0" applyFont="1" applyFill="1" applyBorder="1" applyAlignment="1">
      <alignment horizontal="center" vertical="center" wrapText="1"/>
    </xf>
    <xf numFmtId="0" fontId="19" fillId="0" borderId="0" xfId="0" applyFont="1" applyAlignment="1">
      <alignment horizontal="center" vertical="center" wrapText="1"/>
    </xf>
    <xf numFmtId="0" fontId="3" fillId="0" borderId="1" xfId="0" applyFont="1" applyBorder="1" applyAlignment="1" applyProtection="1">
      <alignment horizontal="left"/>
      <protection hidden="1"/>
    </xf>
    <xf numFmtId="0" fontId="0" fillId="0" borderId="2"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68" fillId="2" borderId="0" xfId="0" applyFont="1" applyFill="1" applyAlignment="1" applyProtection="1">
      <alignment horizontal="left" vertical="top"/>
      <protection hidden="1"/>
    </xf>
    <xf numFmtId="0" fontId="77" fillId="0" borderId="1" xfId="0" applyFont="1" applyBorder="1" applyAlignment="1" applyProtection="1">
      <alignment horizontal="center" vertical="center" wrapText="1"/>
      <protection hidden="1"/>
    </xf>
    <xf numFmtId="169" fontId="77" fillId="0" borderId="8" xfId="0" applyNumberFormat="1" applyFont="1" applyBorder="1" applyAlignment="1" applyProtection="1">
      <alignment horizontal="center" vertical="center" wrapText="1"/>
      <protection hidden="1"/>
    </xf>
    <xf numFmtId="0" fontId="77" fillId="0" borderId="9" xfId="0" applyFont="1" applyBorder="1" applyAlignment="1" applyProtection="1">
      <alignment horizontal="center" vertical="center" wrapText="1"/>
      <protection hidden="1"/>
    </xf>
    <xf numFmtId="0" fontId="77" fillId="0" borderId="10" xfId="0" applyFont="1" applyBorder="1" applyAlignment="1" applyProtection="1">
      <alignment horizontal="center" vertical="center" wrapText="1"/>
      <protection hidden="1"/>
    </xf>
    <xf numFmtId="0" fontId="77" fillId="0" borderId="11" xfId="0" applyFont="1" applyBorder="1" applyAlignment="1" applyProtection="1">
      <alignment horizontal="center" vertical="center" wrapText="1"/>
      <protection hidden="1"/>
    </xf>
    <xf numFmtId="0" fontId="77" fillId="0" borderId="7" xfId="0" applyFont="1" applyBorder="1" applyAlignment="1" applyProtection="1">
      <alignment horizontal="center" vertical="center" wrapText="1"/>
      <protection hidden="1"/>
    </xf>
    <xf numFmtId="0" fontId="77" fillId="0" borderId="12" xfId="0" applyFont="1" applyBorder="1" applyAlignment="1" applyProtection="1">
      <alignment horizontal="center" vertical="center" wrapText="1"/>
      <protection hidden="1"/>
    </xf>
    <xf numFmtId="0" fontId="77" fillId="0" borderId="8" xfId="0" applyFont="1" applyBorder="1" applyAlignment="1" applyProtection="1">
      <alignment horizontal="center" vertical="center"/>
      <protection hidden="1"/>
    </xf>
    <xf numFmtId="0" fontId="77" fillId="0" borderId="9" xfId="0"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7" fillId="0" borderId="11" xfId="0" applyFont="1" applyBorder="1" applyAlignment="1" applyProtection="1">
      <alignment horizontal="center" vertical="center"/>
      <protection hidden="1"/>
    </xf>
    <xf numFmtId="0" fontId="77" fillId="0" borderId="7" xfId="0" applyFont="1" applyBorder="1" applyAlignment="1" applyProtection="1">
      <alignment horizontal="center" vertical="center"/>
      <protection hidden="1"/>
    </xf>
    <xf numFmtId="0" fontId="77" fillId="0" borderId="12" xfId="0" applyFont="1" applyBorder="1" applyAlignment="1" applyProtection="1">
      <alignment horizontal="center" vertical="center"/>
      <protection hidden="1"/>
    </xf>
    <xf numFmtId="0" fontId="4" fillId="0" borderId="0" xfId="0" applyFont="1" applyAlignment="1" applyProtection="1">
      <alignment horizontal="center" vertical="top"/>
      <protection hidden="1"/>
    </xf>
    <xf numFmtId="0" fontId="114" fillId="0" borderId="2" xfId="0" applyFont="1" applyBorder="1" applyAlignment="1" applyProtection="1">
      <alignment horizontal="center" vertical="center" wrapText="1"/>
      <protection hidden="1"/>
    </xf>
    <xf numFmtId="0" fontId="114" fillId="0" borderId="6" xfId="0" applyFont="1" applyBorder="1" applyAlignment="1" applyProtection="1">
      <alignment horizontal="center" vertical="center" wrapText="1"/>
      <protection hidden="1"/>
    </xf>
    <xf numFmtId="0" fontId="114" fillId="0" borderId="3" xfId="0" applyFont="1" applyBorder="1" applyAlignment="1" applyProtection="1">
      <alignment horizontal="center" vertical="center" wrapText="1"/>
      <protection hidden="1"/>
    </xf>
    <xf numFmtId="0" fontId="114" fillId="0" borderId="1" xfId="0" applyFont="1" applyBorder="1" applyAlignment="1" applyProtection="1">
      <alignment horizontal="center" vertical="center" wrapText="1"/>
      <protection hidden="1"/>
    </xf>
    <xf numFmtId="0" fontId="77" fillId="0" borderId="8" xfId="0" applyFont="1" applyBorder="1" applyAlignment="1" applyProtection="1">
      <alignment horizontal="center" vertical="center" wrapText="1"/>
      <protection hidden="1"/>
    </xf>
    <xf numFmtId="0" fontId="68" fillId="2" borderId="0" xfId="0" applyFont="1" applyFill="1" applyAlignment="1" applyProtection="1">
      <alignment horizontal="center" vertical="top"/>
      <protection hidden="1"/>
    </xf>
    <xf numFmtId="0" fontId="6" fillId="2" borderId="0" xfId="0" quotePrefix="1" applyFont="1" applyFill="1" applyAlignment="1" applyProtection="1">
      <alignment horizontal="left" vertical="top" wrapText="1"/>
      <protection hidden="1"/>
    </xf>
    <xf numFmtId="0" fontId="6" fillId="2" borderId="0" xfId="0" applyFont="1" applyFill="1" applyAlignment="1" applyProtection="1">
      <alignment horizontal="left" vertical="top"/>
      <protection hidden="1"/>
    </xf>
    <xf numFmtId="0" fontId="6" fillId="2" borderId="13" xfId="0" applyFont="1" applyFill="1" applyBorder="1" applyAlignment="1" applyProtection="1">
      <alignment horizontal="left" vertical="top"/>
      <protection hidden="1"/>
    </xf>
    <xf numFmtId="0" fontId="6" fillId="2" borderId="0" xfId="0" quotePrefix="1" applyFont="1" applyFill="1" applyAlignment="1" applyProtection="1">
      <alignment horizontal="left" vertical="center"/>
      <protection hidden="1"/>
    </xf>
    <xf numFmtId="0" fontId="12" fillId="2" borderId="0" xfId="2" applyFill="1" applyBorder="1" applyAlignment="1" applyProtection="1">
      <alignment horizontal="left" wrapText="1"/>
      <protection hidden="1"/>
    </xf>
    <xf numFmtId="0" fontId="2" fillId="2" borderId="32" xfId="0"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73" fillId="2" borderId="0" xfId="0" applyFont="1" applyFill="1" applyAlignment="1" applyProtection="1">
      <alignment horizontal="left"/>
      <protection hidden="1"/>
    </xf>
    <xf numFmtId="0" fontId="2" fillId="2" borderId="28" xfId="0" applyFont="1" applyFill="1" applyBorder="1" applyAlignment="1" applyProtection="1">
      <alignment horizontal="left" vertical="center"/>
      <protection hidden="1"/>
    </xf>
    <xf numFmtId="0" fontId="2" fillId="2" borderId="29" xfId="0" applyFont="1" applyFill="1" applyBorder="1" applyAlignment="1" applyProtection="1">
      <alignment horizontal="left" vertical="center"/>
      <protection hidden="1"/>
    </xf>
    <xf numFmtId="0" fontId="2" fillId="2" borderId="30" xfId="0" applyFont="1" applyFill="1" applyBorder="1" applyAlignment="1" applyProtection="1">
      <alignment horizontal="left" vertical="center"/>
      <protection hidden="1"/>
    </xf>
    <xf numFmtId="0" fontId="72" fillId="2" borderId="28" xfId="0" applyFont="1" applyFill="1" applyBorder="1" applyAlignment="1" applyProtection="1">
      <alignment horizontal="center" vertical="center"/>
      <protection hidden="1"/>
    </xf>
    <xf numFmtId="0" fontId="72" fillId="2" borderId="29" xfId="0" applyFont="1" applyFill="1" applyBorder="1" applyAlignment="1" applyProtection="1">
      <alignment horizontal="center" vertical="center"/>
      <protection hidden="1"/>
    </xf>
    <xf numFmtId="0" fontId="72" fillId="2" borderId="30" xfId="0" applyFont="1" applyFill="1" applyBorder="1" applyAlignment="1" applyProtection="1">
      <alignment horizontal="center" vertical="center"/>
      <protection hidden="1"/>
    </xf>
    <xf numFmtId="0" fontId="76" fillId="2" borderId="0" xfId="0" applyFont="1" applyFill="1" applyAlignment="1" applyProtection="1">
      <alignment horizontal="center"/>
      <protection hidden="1"/>
    </xf>
    <xf numFmtId="0" fontId="13" fillId="2" borderId="2" xfId="0" applyFont="1" applyFill="1" applyBorder="1" applyAlignment="1" applyProtection="1">
      <alignment horizontal="center"/>
      <protection hidden="1"/>
    </xf>
    <xf numFmtId="0" fontId="13" fillId="2" borderId="6" xfId="0" applyFont="1" applyFill="1" applyBorder="1" applyAlignment="1" applyProtection="1">
      <alignment horizontal="center"/>
      <protection hidden="1"/>
    </xf>
    <xf numFmtId="0" fontId="13" fillId="2" borderId="3" xfId="0" applyFont="1" applyFill="1" applyBorder="1" applyAlignment="1" applyProtection="1">
      <alignment horizontal="center"/>
      <protection hidden="1"/>
    </xf>
    <xf numFmtId="0" fontId="1" fillId="2" borderId="0" xfId="0" applyFont="1" applyFill="1" applyAlignment="1" applyProtection="1">
      <alignment horizontal="center" vertical="center"/>
      <protection locked="0" hidden="1"/>
    </xf>
    <xf numFmtId="0" fontId="2" fillId="40" borderId="1" xfId="0" applyFont="1" applyFill="1" applyBorder="1" applyAlignment="1" applyProtection="1">
      <alignment horizontal="center"/>
      <protection hidden="1"/>
    </xf>
    <xf numFmtId="0" fontId="60" fillId="9" borderId="28" xfId="0" applyFont="1" applyFill="1" applyBorder="1" applyAlignment="1" applyProtection="1">
      <alignment horizontal="center"/>
      <protection hidden="1"/>
    </xf>
    <xf numFmtId="0" fontId="60" fillId="9" borderId="29" xfId="0" applyFont="1" applyFill="1" applyBorder="1" applyAlignment="1" applyProtection="1">
      <alignment horizontal="center"/>
      <protection hidden="1"/>
    </xf>
    <xf numFmtId="0" fontId="60" fillId="9" borderId="30" xfId="0" applyFont="1" applyFill="1" applyBorder="1" applyAlignment="1" applyProtection="1">
      <alignment horizontal="center"/>
      <protection hidden="1"/>
    </xf>
    <xf numFmtId="0" fontId="15" fillId="2" borderId="28" xfId="0" applyFont="1" applyFill="1" applyBorder="1" applyAlignment="1" applyProtection="1">
      <alignment horizontal="center" vertical="center"/>
      <protection hidden="1"/>
    </xf>
    <xf numFmtId="0" fontId="15" fillId="2" borderId="29" xfId="0" applyFont="1" applyFill="1" applyBorder="1" applyAlignment="1" applyProtection="1">
      <alignment horizontal="center" vertical="center"/>
      <protection hidden="1"/>
    </xf>
    <xf numFmtId="0" fontId="15" fillId="2" borderId="30" xfId="0" applyFont="1" applyFill="1" applyBorder="1" applyAlignment="1" applyProtection="1">
      <alignment horizontal="center" vertical="center"/>
      <protection hidden="1"/>
    </xf>
    <xf numFmtId="0" fontId="6" fillId="2" borderId="31" xfId="0" applyFont="1" applyFill="1" applyBorder="1" applyAlignment="1" applyProtection="1">
      <alignment horizontal="left" vertical="center"/>
      <protection hidden="1"/>
    </xf>
    <xf numFmtId="0" fontId="6" fillId="2" borderId="28" xfId="0" applyFont="1" applyFill="1" applyBorder="1" applyAlignment="1" applyProtection="1">
      <alignment horizontal="left" vertical="center"/>
      <protection hidden="1"/>
    </xf>
    <xf numFmtId="0" fontId="6" fillId="2" borderId="29" xfId="0" applyFont="1" applyFill="1" applyBorder="1" applyAlignment="1" applyProtection="1">
      <alignment horizontal="left" vertical="center"/>
      <protection hidden="1"/>
    </xf>
    <xf numFmtId="0" fontId="6" fillId="2" borderId="30" xfId="0" applyFont="1" applyFill="1" applyBorder="1" applyAlignment="1" applyProtection="1">
      <alignment horizontal="left" vertical="center"/>
      <protection hidden="1"/>
    </xf>
    <xf numFmtId="0" fontId="33" fillId="2" borderId="31" xfId="0" applyFont="1" applyFill="1" applyBorder="1" applyAlignment="1" applyProtection="1">
      <alignment horizontal="center" vertical="center" wrapText="1"/>
      <protection locked="0" hidden="1"/>
    </xf>
    <xf numFmtId="0" fontId="33" fillId="2" borderId="31" xfId="0" applyFont="1" applyFill="1" applyBorder="1" applyAlignment="1" applyProtection="1">
      <alignment horizontal="center" vertical="center" wrapText="1"/>
      <protection hidden="1"/>
    </xf>
    <xf numFmtId="0" fontId="24" fillId="2" borderId="0" xfId="0" applyFont="1" applyFill="1" applyAlignment="1" applyProtection="1">
      <alignment horizontal="left" vertical="center"/>
      <protection hidden="1"/>
    </xf>
    <xf numFmtId="0" fontId="67" fillId="2" borderId="31" xfId="0" applyFont="1" applyFill="1" applyBorder="1" applyAlignment="1" applyProtection="1">
      <alignment horizontal="center" vertical="center" wrapText="1"/>
      <protection hidden="1"/>
    </xf>
    <xf numFmtId="169" fontId="64" fillId="2" borderId="31" xfId="0" applyNumberFormat="1" applyFont="1" applyFill="1" applyBorder="1" applyAlignment="1" applyProtection="1">
      <alignment horizontal="center" vertical="center"/>
      <protection locked="0"/>
    </xf>
    <xf numFmtId="0" fontId="9" fillId="2" borderId="31" xfId="0" applyFont="1" applyFill="1" applyBorder="1" applyAlignment="1" applyProtection="1">
      <alignment horizontal="center" vertical="center" wrapText="1"/>
      <protection hidden="1"/>
    </xf>
    <xf numFmtId="0" fontId="23" fillId="4" borderId="0" xfId="0" applyFont="1" applyFill="1" applyAlignment="1" applyProtection="1">
      <alignment horizontal="left" vertical="top" wrapText="1"/>
      <protection hidden="1"/>
    </xf>
    <xf numFmtId="0" fontId="4" fillId="2" borderId="31" xfId="0" applyFont="1" applyFill="1" applyBorder="1" applyAlignment="1" applyProtection="1">
      <alignment horizontal="center" vertical="center" wrapText="1"/>
      <protection hidden="1"/>
    </xf>
    <xf numFmtId="0" fontId="1" fillId="2" borderId="49" xfId="0" applyFont="1" applyFill="1" applyBorder="1" applyAlignment="1" applyProtection="1">
      <alignment horizontal="center" vertical="center"/>
      <protection locked="0" hidden="1"/>
    </xf>
    <xf numFmtId="0" fontId="1" fillId="2" borderId="33" xfId="0" applyFont="1" applyFill="1" applyBorder="1" applyAlignment="1" applyProtection="1">
      <alignment horizontal="center" vertical="center"/>
      <protection locked="0" hidden="1"/>
    </xf>
    <xf numFmtId="0" fontId="1" fillId="2" borderId="50" xfId="0" applyFont="1" applyFill="1" applyBorder="1" applyAlignment="1" applyProtection="1">
      <alignment horizontal="center" vertical="center"/>
      <protection locked="0" hidden="1"/>
    </xf>
    <xf numFmtId="0" fontId="1" fillId="2" borderId="46" xfId="0" applyFont="1" applyFill="1" applyBorder="1" applyAlignment="1" applyProtection="1">
      <alignment horizontal="center" vertical="center"/>
      <protection locked="0" hidden="1"/>
    </xf>
    <xf numFmtId="0" fontId="1" fillId="2" borderId="47" xfId="0" applyFont="1" applyFill="1" applyBorder="1" applyAlignment="1" applyProtection="1">
      <alignment horizontal="center" vertical="center"/>
      <protection locked="0" hidden="1"/>
    </xf>
    <xf numFmtId="0" fontId="1" fillId="2" borderId="48" xfId="0" applyFont="1" applyFill="1" applyBorder="1" applyAlignment="1" applyProtection="1">
      <alignment horizontal="center" vertical="center"/>
      <protection locked="0" hidden="1"/>
    </xf>
    <xf numFmtId="0" fontId="77" fillId="2" borderId="31" xfId="0" applyFont="1" applyFill="1" applyBorder="1" applyAlignment="1" applyProtection="1">
      <alignment horizontal="left" vertical="center" wrapText="1"/>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6" fillId="0" borderId="14" xfId="0"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14" fillId="2" borderId="7" xfId="0" applyFont="1" applyFill="1" applyBorder="1" applyAlignment="1" applyProtection="1">
      <alignment horizontal="left" vertical="center"/>
      <protection locked="0"/>
    </xf>
    <xf numFmtId="166" fontId="14" fillId="2" borderId="7" xfId="0" applyNumberFormat="1" applyFont="1" applyFill="1" applyBorder="1" applyAlignment="1" applyProtection="1">
      <alignment horizontal="left" vertical="center"/>
      <protection locked="0"/>
    </xf>
    <xf numFmtId="0" fontId="91" fillId="2" borderId="1"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vertical="center" wrapText="1"/>
      <protection locked="0"/>
    </xf>
    <xf numFmtId="0" fontId="90" fillId="2" borderId="9" xfId="0" applyFont="1" applyFill="1" applyBorder="1" applyAlignment="1" applyProtection="1">
      <alignment horizontal="center" vertical="center" wrapText="1"/>
      <protection locked="0"/>
    </xf>
    <xf numFmtId="0" fontId="90" fillId="2" borderId="10" xfId="0" applyFont="1" applyFill="1" applyBorder="1" applyAlignment="1" applyProtection="1">
      <alignment horizontal="center" vertical="center" wrapText="1"/>
      <protection locked="0"/>
    </xf>
    <xf numFmtId="0" fontId="90" fillId="2" borderId="11" xfId="0"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protection locked="0"/>
    </xf>
    <xf numFmtId="0" fontId="91" fillId="2" borderId="1" xfId="0" applyFont="1" applyFill="1" applyBorder="1" applyAlignment="1" applyProtection="1">
      <alignment horizontal="left" vertical="center"/>
      <protection locked="0"/>
    </xf>
    <xf numFmtId="0" fontId="27" fillId="2" borderId="7" xfId="0" applyFont="1" applyFill="1" applyBorder="1" applyAlignment="1" applyProtection="1">
      <alignment horizontal="center" vertical="center"/>
      <protection locked="0"/>
    </xf>
    <xf numFmtId="169" fontId="91" fillId="2" borderId="1" xfId="0" applyNumberFormat="1"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wrapText="1"/>
      <protection hidden="1"/>
    </xf>
    <xf numFmtId="0" fontId="91" fillId="2" borderId="1" xfId="0" applyFont="1" applyFill="1" applyBorder="1" applyAlignment="1" applyProtection="1">
      <alignment horizontal="center" vertical="center" wrapText="1"/>
      <protection locked="0"/>
    </xf>
    <xf numFmtId="0" fontId="15" fillId="9" borderId="28" xfId="0" applyFont="1" applyFill="1" applyBorder="1" applyAlignment="1" applyProtection="1">
      <alignment horizontal="center" vertical="center"/>
      <protection hidden="1"/>
    </xf>
    <xf numFmtId="0" fontId="15" fillId="9" borderId="29" xfId="0" applyFont="1" applyFill="1" applyBorder="1" applyAlignment="1" applyProtection="1">
      <alignment horizontal="center" vertical="center"/>
      <protection hidden="1"/>
    </xf>
    <xf numFmtId="0" fontId="15" fillId="9" borderId="30" xfId="0" applyFont="1" applyFill="1" applyBorder="1" applyAlignment="1" applyProtection="1">
      <alignment horizontal="center" vertical="center"/>
      <protection hidden="1"/>
    </xf>
    <xf numFmtId="0" fontId="90" fillId="2" borderId="1"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left" vertical="center"/>
      <protection locked="0"/>
    </xf>
    <xf numFmtId="0" fontId="33" fillId="2" borderId="1" xfId="0" applyFont="1" applyFill="1" applyBorder="1" applyAlignment="1" applyProtection="1">
      <alignment horizontal="center" vertical="center" wrapText="1"/>
      <protection hidden="1"/>
    </xf>
    <xf numFmtId="0" fontId="33" fillId="2" borderId="1" xfId="0" applyFont="1" applyFill="1" applyBorder="1" applyAlignment="1" applyProtection="1">
      <alignment horizontal="center" vertical="center"/>
      <protection hidden="1"/>
    </xf>
    <xf numFmtId="0" fontId="67" fillId="2" borderId="1" xfId="0" applyFont="1" applyFill="1" applyBorder="1" applyAlignment="1" applyProtection="1">
      <alignment horizontal="center" vertical="center" wrapText="1"/>
      <protection hidden="1"/>
    </xf>
    <xf numFmtId="169" fontId="9" fillId="2" borderId="1" xfId="0" applyNumberFormat="1" applyFont="1" applyFill="1" applyBorder="1" applyAlignment="1" applyProtection="1">
      <alignment horizontal="center" vertical="center"/>
      <protection hidden="1"/>
    </xf>
    <xf numFmtId="0" fontId="10" fillId="2" borderId="1" xfId="0" applyFont="1" applyFill="1" applyBorder="1" applyAlignment="1" applyProtection="1">
      <alignment horizontal="center" vertical="center"/>
      <protection hidden="1"/>
    </xf>
    <xf numFmtId="0" fontId="25" fillId="2" borderId="0" xfId="0" applyFont="1" applyFill="1" applyAlignment="1" applyProtection="1">
      <alignment horizontal="justify" vertical="center" wrapText="1"/>
      <protection hidden="1"/>
    </xf>
    <xf numFmtId="0" fontId="4" fillId="9" borderId="0" xfId="0" applyFont="1" applyFill="1" applyAlignment="1" applyProtection="1">
      <alignment horizontal="left" vertical="center"/>
      <protection hidden="1"/>
    </xf>
    <xf numFmtId="0" fontId="34" fillId="2" borderId="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wrapText="1"/>
      <protection hidden="1"/>
    </xf>
    <xf numFmtId="0" fontId="14" fillId="2" borderId="37" xfId="0" applyFont="1" applyFill="1" applyBorder="1" applyAlignment="1" applyProtection="1">
      <alignment horizontal="left" vertical="center"/>
      <protection locked="0"/>
    </xf>
    <xf numFmtId="0" fontId="14" fillId="2" borderId="6" xfId="0"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hidden="1"/>
    </xf>
    <xf numFmtId="0" fontId="14" fillId="2" borderId="7" xfId="0" applyFont="1" applyFill="1" applyBorder="1" applyAlignment="1" applyProtection="1">
      <alignment horizontal="left" vertical="center"/>
      <protection locked="0" hidden="1"/>
    </xf>
    <xf numFmtId="0" fontId="14" fillId="2" borderId="6" xfId="0" quotePrefix="1" applyFont="1" applyFill="1" applyBorder="1" applyAlignment="1" applyProtection="1">
      <alignment horizontal="center" vertical="center"/>
      <protection locked="0" hidden="1"/>
    </xf>
    <xf numFmtId="0" fontId="14" fillId="2" borderId="6" xfId="0" applyFont="1" applyFill="1" applyBorder="1" applyAlignment="1" applyProtection="1">
      <alignment horizontal="left" vertical="center"/>
      <protection locked="0" hidden="1"/>
    </xf>
    <xf numFmtId="0" fontId="75" fillId="2" borderId="7" xfId="3" applyNumberFormat="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center" vertical="center"/>
      <protection locked="0" hidden="1"/>
    </xf>
    <xf numFmtId="0" fontId="28" fillId="4" borderId="0" xfId="0" applyFont="1" applyFill="1" applyAlignment="1" applyProtection="1">
      <alignment horizontal="center" vertical="center"/>
      <protection hidden="1"/>
    </xf>
    <xf numFmtId="165" fontId="14" fillId="2" borderId="7" xfId="0" applyNumberFormat="1" applyFont="1" applyFill="1" applyBorder="1" applyAlignment="1" applyProtection="1">
      <alignment horizontal="left" vertical="center"/>
      <protection locked="0"/>
    </xf>
    <xf numFmtId="166" fontId="14" fillId="2" borderId="6"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center" vertical="center"/>
      <protection locked="0"/>
    </xf>
    <xf numFmtId="0" fontId="92" fillId="2" borderId="24" xfId="0" applyFont="1" applyFill="1" applyBorder="1" applyAlignment="1" applyProtection="1">
      <alignment horizontal="center" vertical="center"/>
      <protection hidden="1"/>
    </xf>
    <xf numFmtId="0" fontId="92" fillId="2" borderId="25" xfId="0" applyFont="1" applyFill="1" applyBorder="1" applyAlignment="1" applyProtection="1">
      <alignment horizontal="center" vertical="center"/>
      <protection hidden="1"/>
    </xf>
    <xf numFmtId="0" fontId="92" fillId="2" borderId="26" xfId="0" applyFont="1" applyFill="1" applyBorder="1" applyAlignment="1" applyProtection="1">
      <alignment horizontal="center" vertical="center"/>
      <protection hidden="1"/>
    </xf>
    <xf numFmtId="0" fontId="34" fillId="2" borderId="1" xfId="0" applyFont="1" applyFill="1" applyBorder="1" applyAlignment="1" applyProtection="1">
      <alignment horizontal="left" vertical="center"/>
      <protection hidden="1"/>
    </xf>
    <xf numFmtId="0" fontId="5" fillId="4" borderId="0" xfId="0" applyFont="1" applyFill="1" applyAlignment="1" applyProtection="1">
      <alignment horizontal="left" vertical="center" wrapText="1"/>
      <protection hidden="1"/>
    </xf>
    <xf numFmtId="165" fontId="14" fillId="2" borderId="7" xfId="0" applyNumberFormat="1" applyFont="1" applyFill="1" applyBorder="1" applyAlignment="1" applyProtection="1">
      <alignment horizontal="left" vertical="center"/>
      <protection locked="0" hidden="1"/>
    </xf>
    <xf numFmtId="0" fontId="24" fillId="2" borderId="0" xfId="0" applyFont="1" applyFill="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6" fillId="2" borderId="9" xfId="0" applyFont="1" applyFill="1" applyBorder="1" applyAlignment="1" applyProtection="1">
      <alignment horizontal="center" vertical="center"/>
      <protection hidden="1"/>
    </xf>
    <xf numFmtId="0" fontId="75" fillId="2" borderId="7" xfId="3" applyNumberFormat="1" applyFont="1" applyFill="1" applyBorder="1" applyAlignment="1" applyProtection="1">
      <alignment horizontal="left" vertical="center"/>
      <protection locked="0"/>
    </xf>
    <xf numFmtId="0" fontId="33" fillId="2" borderId="2" xfId="0" applyFont="1" applyFill="1" applyBorder="1" applyAlignment="1" applyProtection="1">
      <alignment horizontal="center" vertical="center"/>
      <protection hidden="1"/>
    </xf>
    <xf numFmtId="0" fontId="33" fillId="2" borderId="6" xfId="0" applyFont="1" applyFill="1" applyBorder="1" applyAlignment="1" applyProtection="1">
      <alignment horizontal="center" vertical="center"/>
      <protection hidden="1"/>
    </xf>
    <xf numFmtId="0" fontId="33" fillId="2" borderId="3" xfId="0" applyFont="1" applyFill="1" applyBorder="1" applyAlignment="1" applyProtection="1">
      <alignment horizontal="center" vertical="center"/>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1" fillId="2" borderId="7" xfId="0" applyFont="1" applyFill="1" applyBorder="1" applyAlignment="1" applyProtection="1">
      <alignment horizontal="center" vertical="center"/>
      <protection locked="0" hidden="1"/>
    </xf>
    <xf numFmtId="0" fontId="1" fillId="2" borderId="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locked="0" hidden="1"/>
    </xf>
    <xf numFmtId="0" fontId="6" fillId="2" borderId="1" xfId="0"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15" fillId="2" borderId="1"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protection locked="0"/>
    </xf>
    <xf numFmtId="0" fontId="41" fillId="2" borderId="14" xfId="2" applyFont="1" applyFill="1" applyBorder="1" applyAlignment="1" applyProtection="1">
      <alignment horizontal="left" vertical="center"/>
      <protection locked="0" hidden="1"/>
    </xf>
    <xf numFmtId="0" fontId="41" fillId="2" borderId="0" xfId="2" applyFont="1" applyFill="1" applyBorder="1" applyAlignment="1" applyProtection="1">
      <alignment horizontal="left" vertical="center"/>
      <protection locked="0" hidden="1"/>
    </xf>
    <xf numFmtId="0" fontId="6" fillId="2" borderId="13" xfId="0" applyFont="1" applyFill="1" applyBorder="1" applyAlignment="1" applyProtection="1">
      <alignment horizontal="left" vertical="center"/>
      <protection hidden="1"/>
    </xf>
    <xf numFmtId="0" fontId="6" fillId="2" borderId="1" xfId="0" applyFont="1" applyFill="1" applyBorder="1" applyAlignment="1" applyProtection="1">
      <alignment horizontal="justify" vertical="center"/>
      <protection locked="0"/>
    </xf>
    <xf numFmtId="0" fontId="27" fillId="2" borderId="2" xfId="0" applyFont="1" applyFill="1" applyBorder="1" applyAlignment="1" applyProtection="1">
      <alignment horizontal="center" vertical="center"/>
      <protection locked="0"/>
    </xf>
    <xf numFmtId="0" fontId="27" fillId="2" borderId="6" xfId="0" applyFont="1" applyFill="1" applyBorder="1" applyAlignment="1" applyProtection="1">
      <alignment horizontal="center" vertical="center"/>
      <protection locked="0"/>
    </xf>
    <xf numFmtId="0" fontId="27" fillId="2" borderId="3"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42" fillId="6" borderId="18" xfId="0" applyFont="1" applyFill="1" applyBorder="1" applyAlignment="1" applyProtection="1">
      <alignment horizontal="center" vertical="center"/>
      <protection hidden="1"/>
    </xf>
    <xf numFmtId="0" fontId="42" fillId="6" borderId="0" xfId="0" applyFont="1" applyFill="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xf numFmtId="0" fontId="27"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wrapText="1"/>
      <protection hidden="1"/>
    </xf>
    <xf numFmtId="0" fontId="1" fillId="2" borderId="0" xfId="0" applyFont="1" applyFill="1" applyAlignment="1" applyProtection="1">
      <alignment horizontal="left" vertical="center"/>
      <protection hidden="1"/>
    </xf>
    <xf numFmtId="0" fontId="6" fillId="2" borderId="1" xfId="0"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locked="0"/>
    </xf>
    <xf numFmtId="0" fontId="1" fillId="4" borderId="6"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protection locked="0" hidden="1"/>
    </xf>
    <xf numFmtId="0" fontId="6" fillId="2" borderId="0" xfId="0" applyFont="1" applyFill="1" applyAlignment="1" applyProtection="1">
      <alignment horizontal="right" vertical="center"/>
      <protection hidden="1"/>
    </xf>
    <xf numFmtId="0" fontId="27" fillId="2" borderId="6" xfId="0" applyFont="1" applyFill="1" applyBorder="1" applyAlignment="1" applyProtection="1">
      <alignment vertical="center"/>
      <protection hidden="1"/>
    </xf>
    <xf numFmtId="0" fontId="68" fillId="0" borderId="0" xfId="0" applyFont="1" applyAlignment="1" applyProtection="1">
      <alignment horizontal="center" vertical="top"/>
      <protection hidden="1"/>
    </xf>
    <xf numFmtId="0" fontId="27" fillId="2" borderId="1" xfId="0" applyFont="1" applyFill="1" applyBorder="1" applyAlignment="1" applyProtection="1">
      <alignment horizontal="center" vertical="center"/>
      <protection locked="0"/>
    </xf>
    <xf numFmtId="0" fontId="25" fillId="0" borderId="8"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25" fillId="0" borderId="10" xfId="0" applyFont="1" applyBorder="1" applyAlignment="1" applyProtection="1">
      <alignment horizontal="left"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0" fontId="1" fillId="2" borderId="7" xfId="0" applyFont="1" applyFill="1" applyBorder="1" applyAlignment="1" applyProtection="1">
      <alignment horizontal="center" vertical="center"/>
      <protection locked="0"/>
    </xf>
    <xf numFmtId="170" fontId="27" fillId="2" borderId="7" xfId="1" applyNumberFormat="1" applyFont="1" applyFill="1" applyBorder="1" applyAlignment="1" applyProtection="1">
      <alignment horizontal="center" vertical="center"/>
      <protection locked="0"/>
    </xf>
    <xf numFmtId="0" fontId="25" fillId="0" borderId="11" xfId="0" applyFont="1" applyBorder="1" applyAlignment="1" applyProtection="1">
      <alignment horizontal="justify" vertical="center" wrapText="1"/>
      <protection hidden="1"/>
    </xf>
    <xf numFmtId="0" fontId="25" fillId="0" borderId="7" xfId="0" applyFont="1" applyBorder="1" applyAlignment="1" applyProtection="1">
      <alignment horizontal="justify" vertical="center" wrapText="1"/>
      <protection hidden="1"/>
    </xf>
    <xf numFmtId="0" fontId="25" fillId="0" borderId="12" xfId="0" applyFont="1" applyBorder="1" applyAlignment="1" applyProtection="1">
      <alignment horizontal="justify" vertical="center" wrapText="1"/>
      <protection hidden="1"/>
    </xf>
    <xf numFmtId="0" fontId="1" fillId="2" borderId="21" xfId="0" applyFont="1" applyFill="1" applyBorder="1" applyAlignment="1" applyProtection="1">
      <alignment horizontal="center" vertical="center"/>
      <protection hidden="1"/>
    </xf>
    <xf numFmtId="0" fontId="1" fillId="2" borderId="1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center" vertical="center"/>
      <protection locked="0"/>
    </xf>
    <xf numFmtId="0" fontId="104" fillId="2" borderId="7" xfId="0" applyFont="1" applyFill="1" applyBorder="1" applyAlignment="1" applyProtection="1">
      <alignment horizontal="center" vertical="center" wrapText="1"/>
      <protection locked="0"/>
    </xf>
    <xf numFmtId="0" fontId="41" fillId="2" borderId="33" xfId="2" applyFont="1" applyFill="1" applyBorder="1" applyAlignment="1" applyProtection="1">
      <alignment horizontal="center" vertical="center"/>
      <protection hidden="1"/>
    </xf>
    <xf numFmtId="4" fontId="27" fillId="2" borderId="6" xfId="0" applyNumberFormat="1" applyFont="1" applyFill="1" applyBorder="1" applyAlignment="1" applyProtection="1">
      <alignment horizontal="center" vertical="center"/>
      <protection locked="0"/>
    </xf>
    <xf numFmtId="0" fontId="33" fillId="9" borderId="21" xfId="0" applyFont="1" applyFill="1" applyBorder="1" applyAlignment="1" applyProtection="1">
      <alignment horizontal="left" vertical="center"/>
      <protection hidden="1"/>
    </xf>
    <xf numFmtId="168" fontId="9" fillId="2" borderId="1" xfId="0" applyNumberFormat="1" applyFont="1" applyFill="1" applyBorder="1" applyAlignment="1" applyProtection="1">
      <alignment horizontal="center" vertical="center" wrapText="1"/>
      <protection hidden="1"/>
    </xf>
    <xf numFmtId="0" fontId="41" fillId="2" borderId="14" xfId="2" applyFont="1" applyFill="1" applyBorder="1" applyAlignment="1" applyProtection="1">
      <alignment horizontal="center" vertical="center"/>
      <protection locked="0" hidden="1"/>
    </xf>
    <xf numFmtId="0" fontId="41" fillId="2" borderId="0" xfId="2" applyFont="1" applyFill="1" applyBorder="1" applyAlignment="1" applyProtection="1">
      <alignment horizontal="center" vertical="center"/>
      <protection locked="0" hidden="1"/>
    </xf>
    <xf numFmtId="0" fontId="6" fillId="2" borderId="1" xfId="0" applyFont="1" applyFill="1" applyBorder="1" applyAlignment="1" applyProtection="1">
      <alignment horizontal="justify" vertical="center"/>
      <protection locked="0" hidden="1"/>
    </xf>
    <xf numFmtId="0" fontId="15" fillId="9" borderId="49" xfId="0" applyFont="1" applyFill="1" applyBorder="1" applyAlignment="1" applyProtection="1">
      <alignment horizontal="center" vertical="center"/>
      <protection hidden="1"/>
    </xf>
    <xf numFmtId="0" fontId="15" fillId="9" borderId="33" xfId="0" applyFont="1" applyFill="1" applyBorder="1" applyAlignment="1" applyProtection="1">
      <alignment horizontal="center" vertical="center"/>
      <protection hidden="1"/>
    </xf>
    <xf numFmtId="0" fontId="15" fillId="9" borderId="50" xfId="0" applyFont="1" applyFill="1" applyBorder="1" applyAlignment="1" applyProtection="1">
      <alignment horizontal="center" vertical="center"/>
      <protection hidden="1"/>
    </xf>
    <xf numFmtId="0" fontId="15" fillId="9" borderId="38" xfId="0" applyFont="1" applyFill="1" applyBorder="1" applyAlignment="1" applyProtection="1">
      <alignment horizontal="center" vertical="center"/>
      <protection hidden="1"/>
    </xf>
    <xf numFmtId="0" fontId="15" fillId="9" borderId="39" xfId="0" applyFont="1" applyFill="1" applyBorder="1" applyAlignment="1" applyProtection="1">
      <alignment horizontal="center" vertical="center"/>
      <protection hidden="1"/>
    </xf>
    <xf numFmtId="0" fontId="15" fillId="9" borderId="40" xfId="0" applyFont="1" applyFill="1" applyBorder="1" applyAlignment="1" applyProtection="1">
      <alignment horizontal="center" vertical="center"/>
      <protection hidden="1"/>
    </xf>
    <xf numFmtId="0" fontId="41" fillId="2" borderId="33" xfId="2" applyFont="1" applyFill="1" applyBorder="1" applyAlignment="1" applyProtection="1">
      <alignment horizontal="left" vertical="center" wrapText="1"/>
      <protection hidden="1"/>
    </xf>
    <xf numFmtId="0" fontId="14" fillId="2" borderId="37" xfId="0" applyFont="1" applyFill="1" applyBorder="1" applyAlignment="1" applyProtection="1">
      <alignment horizontal="center" vertical="center"/>
      <protection locked="0"/>
    </xf>
    <xf numFmtId="166" fontId="14" fillId="2" borderId="6" xfId="0" applyNumberFormat="1" applyFont="1" applyFill="1" applyBorder="1" applyAlignment="1" applyProtection="1">
      <alignment horizontal="center" vertical="center"/>
      <protection locked="0"/>
    </xf>
    <xf numFmtId="165" fontId="14" fillId="2" borderId="7" xfId="0" applyNumberFormat="1" applyFont="1" applyFill="1" applyBorder="1" applyAlignment="1" applyProtection="1">
      <alignment horizontal="center" vertical="center"/>
      <protection locked="0"/>
    </xf>
    <xf numFmtId="0" fontId="14" fillId="2" borderId="6" xfId="0" applyFont="1" applyFill="1" applyBorder="1" applyAlignment="1" applyProtection="1">
      <alignment horizontal="center" vertical="center"/>
      <protection locked="0"/>
    </xf>
    <xf numFmtId="0" fontId="75" fillId="2" borderId="7" xfId="3" applyNumberFormat="1" applyFont="1" applyFill="1" applyBorder="1" applyAlignment="1" applyProtection="1">
      <alignment horizontal="center" vertical="center"/>
      <protection locked="0"/>
    </xf>
    <xf numFmtId="0" fontId="14" fillId="2" borderId="6" xfId="0" quotePrefix="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left" vertical="center"/>
      <protection locked="0" hidden="1"/>
    </xf>
    <xf numFmtId="166" fontId="14" fillId="2" borderId="7" xfId="0" applyNumberFormat="1" applyFont="1" applyFill="1" applyBorder="1" applyAlignment="1" applyProtection="1">
      <alignment horizontal="center" vertical="center"/>
      <protection locked="0"/>
    </xf>
    <xf numFmtId="0" fontId="27" fillId="0" borderId="7" xfId="0" applyFont="1" applyBorder="1" applyAlignment="1" applyProtection="1">
      <alignment horizontal="left" vertical="center"/>
      <protection locked="0"/>
    </xf>
    <xf numFmtId="0" fontId="91" fillId="2" borderId="2" xfId="0" applyFont="1" applyFill="1" applyBorder="1" applyAlignment="1" applyProtection="1">
      <alignment horizontal="center" vertical="center"/>
      <protection locked="0"/>
    </xf>
    <xf numFmtId="0" fontId="91" fillId="2" borderId="6" xfId="0" applyFont="1" applyFill="1" applyBorder="1" applyAlignment="1" applyProtection="1">
      <alignment horizontal="center" vertical="center"/>
      <protection locked="0"/>
    </xf>
    <xf numFmtId="0" fontId="91" fillId="2" borderId="3" xfId="0" applyFont="1" applyFill="1" applyBorder="1" applyAlignment="1" applyProtection="1">
      <alignment horizontal="center" vertical="center"/>
      <protection locked="0"/>
    </xf>
    <xf numFmtId="0" fontId="91" fillId="2" borderId="2" xfId="0" applyFont="1" applyFill="1" applyBorder="1" applyAlignment="1" applyProtection="1">
      <alignment horizontal="center" vertical="center" wrapText="1"/>
      <protection locked="0"/>
    </xf>
    <xf numFmtId="0" fontId="91" fillId="2" borderId="6" xfId="0" applyFont="1" applyFill="1" applyBorder="1" applyAlignment="1" applyProtection="1">
      <alignment horizontal="center" vertical="center" wrapText="1"/>
      <protection locked="0"/>
    </xf>
    <xf numFmtId="0" fontId="91" fillId="2" borderId="3" xfId="0" applyFont="1"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protection hidden="1"/>
    </xf>
    <xf numFmtId="0" fontId="34" fillId="2" borderId="6"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protection hidden="1"/>
    </xf>
    <xf numFmtId="0" fontId="34" fillId="2" borderId="2" xfId="0" applyFont="1" applyFill="1" applyBorder="1" applyAlignment="1" applyProtection="1">
      <alignment horizontal="left" vertical="center"/>
      <protection hidden="1"/>
    </xf>
    <xf numFmtId="0" fontId="34" fillId="2" borderId="6" xfId="0" applyFont="1" applyFill="1" applyBorder="1" applyAlignment="1" applyProtection="1">
      <alignment horizontal="left" vertical="center"/>
      <protection hidden="1"/>
    </xf>
    <xf numFmtId="0" fontId="34" fillId="2" borderId="3" xfId="0" applyFont="1" applyFill="1" applyBorder="1" applyAlignment="1" applyProtection="1">
      <alignment horizontal="left" vertical="center"/>
      <protection hidden="1"/>
    </xf>
    <xf numFmtId="0" fontId="14" fillId="2" borderId="7" xfId="0" applyFont="1" applyFill="1" applyBorder="1" applyAlignment="1" applyProtection="1">
      <alignment vertical="center"/>
      <protection locked="0"/>
    </xf>
    <xf numFmtId="0" fontId="27" fillId="2" borderId="7" xfId="0" applyFont="1" applyFill="1" applyBorder="1" applyAlignment="1" applyProtection="1">
      <alignment vertical="center"/>
      <protection locked="0"/>
    </xf>
    <xf numFmtId="0" fontId="6" fillId="2" borderId="0" xfId="0" applyFont="1" applyFill="1" applyAlignment="1" applyProtection="1">
      <alignment horizontal="center" vertical="center"/>
      <protection hidden="1"/>
    </xf>
    <xf numFmtId="0" fontId="35" fillId="2" borderId="0" xfId="0" applyFont="1" applyFill="1" applyAlignment="1" applyProtection="1">
      <alignment horizontal="center" vertical="center"/>
      <protection hidden="1"/>
    </xf>
    <xf numFmtId="0" fontId="14" fillId="2" borderId="21" xfId="0" applyFont="1" applyFill="1" applyBorder="1" applyAlignment="1" applyProtection="1">
      <alignment horizontal="left" vertical="center"/>
      <protection locked="0"/>
    </xf>
    <xf numFmtId="0" fontId="35" fillId="2" borderId="0" xfId="0" applyFont="1" applyFill="1" applyAlignment="1" applyProtection="1">
      <alignment horizontal="left" vertical="center"/>
      <protection locked="0"/>
    </xf>
    <xf numFmtId="0" fontId="33" fillId="9" borderId="0" xfId="0" applyFont="1" applyFill="1" applyAlignment="1" applyProtection="1">
      <alignment horizontal="left" vertical="center"/>
      <protection hidden="1"/>
    </xf>
    <xf numFmtId="0" fontId="14" fillId="2" borderId="24" xfId="0" applyFont="1" applyFill="1" applyBorder="1" applyAlignment="1" applyProtection="1">
      <alignment horizontal="center" vertical="center"/>
      <protection hidden="1"/>
    </xf>
    <xf numFmtId="0" fontId="14" fillId="2" borderId="25" xfId="0" applyFont="1" applyFill="1" applyBorder="1" applyAlignment="1" applyProtection="1">
      <alignment horizontal="center" vertical="center"/>
      <protection hidden="1"/>
    </xf>
    <xf numFmtId="0" fontId="14" fillId="2" borderId="26" xfId="0" applyFont="1" applyFill="1" applyBorder="1" applyAlignment="1" applyProtection="1">
      <alignment horizontal="center" vertical="center"/>
      <protection hidden="1"/>
    </xf>
    <xf numFmtId="0" fontId="34" fillId="2" borderId="2" xfId="0" applyFont="1" applyFill="1" applyBorder="1" applyAlignment="1" applyProtection="1">
      <alignment horizontal="center" vertical="center" wrapText="1"/>
      <protection hidden="1"/>
    </xf>
    <xf numFmtId="0" fontId="34" fillId="2" borderId="6" xfId="0" applyFont="1" applyFill="1" applyBorder="1" applyAlignment="1" applyProtection="1">
      <alignment horizontal="center" vertical="center" wrapText="1"/>
      <protection hidden="1"/>
    </xf>
    <xf numFmtId="0" fontId="34" fillId="2" borderId="3" xfId="0" applyFont="1" applyFill="1" applyBorder="1" applyAlignment="1" applyProtection="1">
      <alignment horizontal="center" vertical="center" wrapText="1"/>
      <protection hidden="1"/>
    </xf>
    <xf numFmtId="0" fontId="27" fillId="2" borderId="1" xfId="0" applyFont="1" applyFill="1" applyBorder="1" applyAlignment="1" applyProtection="1">
      <alignment vertical="center"/>
      <protection locked="0"/>
    </xf>
    <xf numFmtId="0" fontId="1" fillId="2" borderId="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27" fillId="2" borderId="3" xfId="0" applyFont="1" applyFill="1" applyBorder="1" applyAlignment="1" applyProtection="1">
      <alignment vertical="center"/>
      <protection locked="0"/>
    </xf>
    <xf numFmtId="0" fontId="35" fillId="0" borderId="0" xfId="0" applyFont="1" applyAlignment="1" applyProtection="1">
      <alignment horizontal="justify" vertical="center" wrapText="1"/>
      <protection hidden="1"/>
    </xf>
    <xf numFmtId="0" fontId="1" fillId="2" borderId="0" xfId="0" applyFont="1" applyFill="1" applyAlignment="1" applyProtection="1">
      <alignment horizontal="justify" vertical="center" wrapText="1"/>
      <protection hidden="1"/>
    </xf>
    <xf numFmtId="0" fontId="51" fillId="0" borderId="0" xfId="0" applyFont="1" applyAlignment="1" applyProtection="1">
      <alignment horizontal="justify" vertical="center" wrapText="1"/>
      <protection hidden="1"/>
    </xf>
    <xf numFmtId="0" fontId="15" fillId="9" borderId="28" xfId="0" applyFont="1" applyFill="1" applyBorder="1" applyAlignment="1" applyProtection="1">
      <alignment horizontal="center" vertical="top" wrapText="1"/>
      <protection hidden="1"/>
    </xf>
    <xf numFmtId="0" fontId="15" fillId="9" borderId="29" xfId="0" applyFont="1" applyFill="1" applyBorder="1" applyAlignment="1" applyProtection="1">
      <alignment horizontal="center" vertical="top" wrapText="1"/>
      <protection hidden="1"/>
    </xf>
    <xf numFmtId="0" fontId="15" fillId="9" borderId="30" xfId="0" applyFont="1" applyFill="1" applyBorder="1" applyAlignment="1" applyProtection="1">
      <alignment horizontal="center" vertical="top" wrapText="1"/>
      <protection hidden="1"/>
    </xf>
    <xf numFmtId="0" fontId="35" fillId="0" borderId="9" xfId="0" applyFont="1" applyBorder="1" applyAlignment="1" applyProtection="1">
      <alignment horizontal="justify" vertical="center" wrapText="1"/>
      <protection hidden="1"/>
    </xf>
    <xf numFmtId="0" fontId="25" fillId="0" borderId="8" xfId="0" applyFont="1" applyBorder="1" applyAlignment="1" applyProtection="1">
      <alignment horizontal="justify" vertical="center" wrapText="1"/>
      <protection hidden="1"/>
    </xf>
    <xf numFmtId="0" fontId="25" fillId="0" borderId="9" xfId="0" applyFont="1" applyBorder="1" applyAlignment="1" applyProtection="1">
      <alignment horizontal="justify" vertical="center" wrapText="1"/>
      <protection hidden="1"/>
    </xf>
    <xf numFmtId="0" fontId="25" fillId="0" borderId="10" xfId="0" applyFont="1" applyBorder="1" applyAlignment="1" applyProtection="1">
      <alignment horizontal="justify" vertical="center" wrapText="1"/>
      <protection hidden="1"/>
    </xf>
    <xf numFmtId="0" fontId="92" fillId="2" borderId="1"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hidden="1"/>
    </xf>
    <xf numFmtId="0" fontId="92" fillId="2" borderId="1"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protection locked="0"/>
    </xf>
    <xf numFmtId="0" fontId="9" fillId="2" borderId="2" xfId="0" applyFont="1" applyFill="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hidden="1"/>
    </xf>
    <xf numFmtId="0" fontId="9" fillId="2" borderId="3" xfId="0" applyFont="1" applyFill="1" applyBorder="1" applyAlignment="1" applyProtection="1">
      <alignment horizontal="center" vertical="center" wrapText="1"/>
      <protection hidden="1"/>
    </xf>
    <xf numFmtId="0" fontId="10" fillId="2" borderId="8" xfId="0" applyFont="1" applyFill="1" applyBorder="1" applyAlignment="1" applyProtection="1">
      <alignment horizontal="center" vertical="center"/>
      <protection hidden="1"/>
    </xf>
    <xf numFmtId="0" fontId="10" fillId="2" borderId="9"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0" fontId="10" fillId="2" borderId="7"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hidden="1"/>
    </xf>
    <xf numFmtId="0" fontId="25" fillId="0" borderId="8" xfId="0" quotePrefix="1" applyFont="1" applyBorder="1" applyAlignment="1" applyProtection="1">
      <alignment horizontal="justify" vertical="center" wrapText="1"/>
      <protection hidden="1"/>
    </xf>
    <xf numFmtId="0" fontId="5" fillId="2" borderId="0" xfId="0" applyFont="1" applyFill="1" applyAlignment="1" applyProtection="1">
      <alignment horizontal="center" vertical="center"/>
      <protection locked="0" hidden="1"/>
    </xf>
    <xf numFmtId="0" fontId="15" fillId="9" borderId="46" xfId="0" applyFont="1" applyFill="1" applyBorder="1" applyAlignment="1" applyProtection="1">
      <alignment horizontal="center" vertical="top" wrapText="1"/>
      <protection hidden="1"/>
    </xf>
    <xf numFmtId="0" fontId="15" fillId="9" borderId="47" xfId="0" applyFont="1" applyFill="1" applyBorder="1" applyAlignment="1" applyProtection="1">
      <alignment horizontal="center" vertical="top" wrapText="1"/>
      <protection hidden="1"/>
    </xf>
    <xf numFmtId="0" fontId="15" fillId="9" borderId="48" xfId="0" applyFont="1" applyFill="1" applyBorder="1" applyAlignment="1" applyProtection="1">
      <alignment horizontal="center" vertical="top" wrapText="1"/>
      <protection hidden="1"/>
    </xf>
    <xf numFmtId="0" fontId="33" fillId="9" borderId="19" xfId="0" applyFont="1" applyFill="1" applyBorder="1" applyAlignment="1" applyProtection="1">
      <alignment horizontal="left" vertical="center"/>
      <protection hidden="1"/>
    </xf>
    <xf numFmtId="0" fontId="1" fillId="2" borderId="16" xfId="0" applyFont="1" applyFill="1" applyBorder="1" applyAlignment="1" applyProtection="1">
      <alignment horizontal="justify" vertical="center" wrapText="1"/>
      <protection hidden="1"/>
    </xf>
    <xf numFmtId="0" fontId="14" fillId="2" borderId="7" xfId="0" applyFont="1" applyFill="1" applyBorder="1" applyAlignment="1" applyProtection="1">
      <alignment horizontal="center" vertical="center"/>
      <protection locked="0" hidden="1"/>
    </xf>
    <xf numFmtId="0" fontId="24" fillId="2" borderId="33" xfId="0" applyFont="1" applyFill="1" applyBorder="1" applyAlignment="1" applyProtection="1">
      <alignment horizontal="center" vertical="center"/>
      <protection hidden="1"/>
    </xf>
    <xf numFmtId="0" fontId="24" fillId="2" borderId="35" xfId="0" applyFont="1" applyFill="1" applyBorder="1" applyAlignment="1" applyProtection="1">
      <alignment horizontal="center" vertical="center"/>
      <protection hidden="1"/>
    </xf>
    <xf numFmtId="0" fontId="6" fillId="2" borderId="33" xfId="0" applyFont="1" applyFill="1" applyBorder="1" applyAlignment="1" applyProtection="1">
      <alignment horizontal="left" vertical="center"/>
      <protection hidden="1"/>
    </xf>
    <xf numFmtId="0" fontId="6" fillId="2" borderId="33" xfId="0" applyFont="1" applyFill="1" applyBorder="1" applyAlignment="1" applyProtection="1">
      <alignment horizontal="left" vertical="center"/>
      <protection locked="0"/>
    </xf>
    <xf numFmtId="0" fontId="15" fillId="2" borderId="2"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4" borderId="2" xfId="0" applyFont="1" applyFill="1" applyBorder="1" applyAlignment="1" applyProtection="1">
      <alignment horizontal="center" vertical="center" wrapText="1"/>
      <protection hidden="1"/>
    </xf>
    <xf numFmtId="0" fontId="15" fillId="4" borderId="6" xfId="0" applyFont="1" applyFill="1" applyBorder="1" applyAlignment="1" applyProtection="1">
      <alignment horizontal="center" vertical="center" wrapText="1"/>
      <protection hidden="1"/>
    </xf>
    <xf numFmtId="0" fontId="15" fillId="4" borderId="3"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top"/>
      <protection locked="0"/>
    </xf>
    <xf numFmtId="0" fontId="14" fillId="2" borderId="6" xfId="0" applyFont="1" applyFill="1" applyBorder="1" applyAlignment="1" applyProtection="1">
      <alignment horizontal="center" vertical="top"/>
      <protection locked="0"/>
    </xf>
    <xf numFmtId="0" fontId="14" fillId="2" borderId="3" xfId="0" applyFont="1" applyFill="1" applyBorder="1" applyAlignment="1" applyProtection="1">
      <alignment horizontal="center" vertical="top"/>
      <protection locked="0"/>
    </xf>
    <xf numFmtId="0" fontId="14" fillId="2" borderId="1" xfId="0" applyFont="1" applyFill="1" applyBorder="1" applyAlignment="1" applyProtection="1">
      <alignment horizontal="center" vertical="top"/>
      <protection locked="0"/>
    </xf>
    <xf numFmtId="165" fontId="27" fillId="2" borderId="6" xfId="0" applyNumberFormat="1" applyFont="1" applyFill="1" applyBorder="1" applyAlignment="1" applyProtection="1">
      <alignment horizontal="center" vertical="center"/>
      <protection locked="0"/>
    </xf>
    <xf numFmtId="0" fontId="93" fillId="2" borderId="7" xfId="3" applyNumberFormat="1" applyFont="1" applyFill="1" applyBorder="1" applyAlignment="1" applyProtection="1">
      <alignment horizontal="left" vertical="center"/>
      <protection locked="0"/>
    </xf>
    <xf numFmtId="0" fontId="105" fillId="2" borderId="7" xfId="0" applyFont="1" applyFill="1" applyBorder="1" applyAlignment="1" applyProtection="1">
      <alignment vertical="center"/>
      <protection locked="0"/>
    </xf>
    <xf numFmtId="0" fontId="1" fillId="2" borderId="9" xfId="0" applyFont="1" applyFill="1" applyBorder="1" applyAlignment="1" applyProtection="1">
      <alignment horizontal="left" vertical="center"/>
      <protection hidden="1"/>
    </xf>
    <xf numFmtId="0" fontId="6" fillId="2" borderId="9" xfId="0" applyFont="1" applyFill="1" applyBorder="1" applyAlignment="1" applyProtection="1">
      <alignment horizontal="left" vertical="center"/>
      <protection hidden="1"/>
    </xf>
    <xf numFmtId="0" fontId="6" fillId="2" borderId="6" xfId="0" applyFont="1" applyFill="1" applyBorder="1" applyAlignment="1" applyProtection="1">
      <alignment horizontal="center" vertical="center"/>
      <protection locked="0"/>
    </xf>
    <xf numFmtId="0" fontId="14" fillId="2" borderId="6" xfId="0" quotePrefix="1"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top"/>
      <protection locked="0"/>
    </xf>
    <xf numFmtId="0" fontId="6" fillId="2" borderId="0" xfId="0" applyFont="1" applyFill="1" applyAlignment="1" applyProtection="1">
      <alignment horizontal="center" vertical="top"/>
      <protection hidden="1"/>
    </xf>
    <xf numFmtId="0" fontId="15" fillId="2" borderId="1" xfId="0" applyFont="1" applyFill="1" applyBorder="1" applyAlignment="1" applyProtection="1">
      <alignment horizontal="center" vertical="center"/>
      <protection hidden="1"/>
    </xf>
    <xf numFmtId="0" fontId="6" fillId="2" borderId="7" xfId="0" applyFont="1" applyFill="1" applyBorder="1" applyAlignment="1" applyProtection="1">
      <alignment horizontal="left" vertical="top"/>
      <protection hidden="1"/>
    </xf>
    <xf numFmtId="0" fontId="15" fillId="2" borderId="1" xfId="0" applyFont="1" applyFill="1" applyBorder="1" applyAlignment="1">
      <alignment horizontal="center" vertical="center" wrapText="1"/>
    </xf>
    <xf numFmtId="0" fontId="27" fillId="2" borderId="37" xfId="0" applyFont="1" applyFill="1" applyBorder="1" applyAlignment="1" applyProtection="1">
      <alignment horizontal="center" vertical="center"/>
      <protection locked="0"/>
    </xf>
    <xf numFmtId="0" fontId="6" fillId="2" borderId="37"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hidden="1"/>
    </xf>
    <xf numFmtId="0" fontId="4" fillId="2" borderId="9" xfId="0" applyFont="1" applyFill="1" applyBorder="1" applyAlignment="1" applyProtection="1">
      <alignment horizontal="center" vertical="center"/>
      <protection hidden="1"/>
    </xf>
    <xf numFmtId="0" fontId="4" fillId="2" borderId="10" xfId="0" applyFont="1" applyFill="1" applyBorder="1" applyAlignment="1" applyProtection="1">
      <alignment horizontal="center" vertical="center"/>
      <protection hidden="1"/>
    </xf>
    <xf numFmtId="0" fontId="4" fillId="2" borderId="11" xfId="0" applyFont="1" applyFill="1" applyBorder="1" applyAlignment="1" applyProtection="1">
      <alignment horizontal="center" vertical="center"/>
      <protection hidden="1"/>
    </xf>
    <xf numFmtId="0" fontId="4" fillId="2" borderId="7"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15" fillId="2" borderId="2"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14" fillId="2" borderId="6"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 fillId="2" borderId="0" xfId="0" applyFont="1" applyFill="1" applyAlignment="1" applyProtection="1">
      <alignment horizontal="left" vertical="center" wrapText="1"/>
      <protection locked="0"/>
    </xf>
    <xf numFmtId="0" fontId="14" fillId="2" borderId="0" xfId="0" applyFont="1" applyFill="1" applyAlignment="1" applyProtection="1">
      <alignment horizontal="center" vertical="center"/>
      <protection locked="0"/>
    </xf>
    <xf numFmtId="0" fontId="6" fillId="2" borderId="14" xfId="0" applyFont="1" applyFill="1" applyBorder="1" applyAlignment="1" applyProtection="1">
      <alignment horizontal="left" vertical="center"/>
      <protection hidden="1"/>
    </xf>
    <xf numFmtId="0" fontId="6" fillId="2" borderId="14"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79" fillId="2" borderId="7"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hidden="1"/>
    </xf>
    <xf numFmtId="0" fontId="6" fillId="2" borderId="1" xfId="0" quotePrefix="1"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79" fillId="2" borderId="7" xfId="0" applyFont="1" applyFill="1" applyBorder="1" applyAlignment="1" applyProtection="1">
      <alignment horizontal="center" vertical="center"/>
      <protection locked="0"/>
    </xf>
    <xf numFmtId="0" fontId="94" fillId="2" borderId="7" xfId="3" applyNumberFormat="1" applyFont="1" applyFill="1" applyBorder="1" applyAlignment="1" applyProtection="1">
      <alignment horizontal="left" vertical="center"/>
      <protection locked="0"/>
    </xf>
    <xf numFmtId="0" fontId="33" fillId="2" borderId="2" xfId="0" applyFont="1" applyFill="1" applyBorder="1" applyAlignment="1" applyProtection="1">
      <alignment horizontal="center" vertical="center" wrapText="1"/>
      <protection hidden="1"/>
    </xf>
    <xf numFmtId="0" fontId="33" fillId="2" borderId="6" xfId="0"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1" fillId="2" borderId="0" xfId="0" applyFont="1" applyFill="1" applyAlignment="1" applyProtection="1">
      <alignment horizontal="left" vertical="top" wrapText="1"/>
      <protection hidden="1"/>
    </xf>
    <xf numFmtId="0" fontId="9" fillId="2" borderId="1" xfId="0" applyFont="1" applyFill="1" applyBorder="1" applyAlignment="1" applyProtection="1">
      <alignment horizontal="left" vertical="center" wrapText="1"/>
      <protection hidden="1"/>
    </xf>
    <xf numFmtId="2" fontId="9" fillId="2" borderId="1" xfId="0" applyNumberFormat="1"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wrapText="1"/>
      <protection hidden="1"/>
    </xf>
    <xf numFmtId="0" fontId="9" fillId="2" borderId="9" xfId="0" applyFont="1" applyFill="1" applyBorder="1" applyAlignment="1" applyProtection="1">
      <alignment horizontal="center" vertical="center" wrapText="1"/>
      <protection hidden="1"/>
    </xf>
    <xf numFmtId="0" fontId="9" fillId="2" borderId="10" xfId="0" applyFont="1" applyFill="1" applyBorder="1" applyAlignment="1" applyProtection="1">
      <alignment horizontal="center" vertical="center" wrapText="1"/>
      <protection hidden="1"/>
    </xf>
    <xf numFmtId="0" fontId="9" fillId="2" borderId="11" xfId="0" applyFont="1" applyFill="1" applyBorder="1" applyAlignment="1" applyProtection="1">
      <alignment horizontal="center" vertical="center" wrapText="1"/>
      <protection hidden="1"/>
    </xf>
    <xf numFmtId="0" fontId="9" fillId="2" borderId="7" xfId="0" applyFont="1" applyFill="1" applyBorder="1" applyAlignment="1" applyProtection="1">
      <alignment horizontal="center" vertical="center" wrapText="1"/>
      <protection hidden="1"/>
    </xf>
    <xf numFmtId="0" fontId="9" fillId="2" borderId="12" xfId="0" applyFont="1" applyFill="1" applyBorder="1" applyAlignment="1" applyProtection="1">
      <alignment horizontal="center" vertical="center" wrapText="1"/>
      <protection hidden="1"/>
    </xf>
    <xf numFmtId="0" fontId="1" fillId="2" borderId="0" xfId="0" applyFont="1" applyFill="1" applyAlignment="1" applyProtection="1">
      <alignment horizontal="justify" vertical="justify" wrapText="1"/>
      <protection hidden="1"/>
    </xf>
    <xf numFmtId="0" fontId="1" fillId="2" borderId="0" xfId="0" applyFont="1" applyFill="1" applyAlignment="1" applyProtection="1">
      <alignment horizontal="justify" vertical="justify"/>
      <protection hidden="1"/>
    </xf>
    <xf numFmtId="0" fontId="60" fillId="2" borderId="0" xfId="0" applyFont="1" applyFill="1" applyAlignment="1" applyProtection="1">
      <alignment horizontal="center" vertical="center" wrapText="1"/>
      <protection hidden="1"/>
    </xf>
    <xf numFmtId="0" fontId="1" fillId="2" borderId="0" xfId="0" applyFont="1" applyFill="1" applyAlignment="1" applyProtection="1">
      <alignment horizontal="justify" vertical="top" wrapText="1"/>
      <protection hidden="1"/>
    </xf>
    <xf numFmtId="0" fontId="2" fillId="2" borderId="1" xfId="0" applyFont="1" applyFill="1" applyBorder="1" applyAlignment="1" applyProtection="1">
      <alignment horizontal="center" vertical="center"/>
      <protection hidden="1"/>
    </xf>
    <xf numFmtId="0" fontId="39" fillId="2" borderId="0" xfId="0" applyFont="1" applyFill="1" applyAlignment="1" applyProtection="1">
      <alignment horizontal="center" vertical="center" wrapText="1"/>
      <protection hidden="1"/>
    </xf>
    <xf numFmtId="14" fontId="87" fillId="2" borderId="0" xfId="0" applyNumberFormat="1" applyFont="1" applyFill="1" applyAlignment="1" applyProtection="1">
      <alignment horizontal="left" vertical="center"/>
      <protection hidden="1"/>
    </xf>
    <xf numFmtId="49" fontId="6" fillId="2" borderId="1" xfId="0" applyNumberFormat="1" applyFont="1" applyFill="1" applyBorder="1" applyAlignment="1" applyProtection="1">
      <alignment horizontal="left" vertical="center" wrapText="1"/>
      <protection hidden="1"/>
    </xf>
    <xf numFmtId="0" fontId="6" fillId="2" borderId="1" xfId="0" applyFont="1" applyFill="1" applyBorder="1" applyAlignment="1" applyProtection="1">
      <alignment horizontal="left" vertical="top" wrapText="1"/>
      <protection hidden="1"/>
    </xf>
    <xf numFmtId="0" fontId="6" fillId="2" borderId="1" xfId="0" applyFont="1" applyFill="1" applyBorder="1" applyAlignment="1" applyProtection="1">
      <alignment horizontal="left" vertical="center" wrapText="1"/>
      <protection hidden="1"/>
    </xf>
    <xf numFmtId="0" fontId="15" fillId="9" borderId="28" xfId="0" applyFont="1" applyFill="1" applyBorder="1" applyAlignment="1" applyProtection="1">
      <alignment horizontal="center" vertical="center"/>
      <protection locked="0" hidden="1"/>
    </xf>
    <xf numFmtId="0" fontId="15" fillId="9" borderId="29" xfId="0" applyFont="1" applyFill="1" applyBorder="1" applyAlignment="1" applyProtection="1">
      <alignment horizontal="center" vertical="center"/>
      <protection locked="0" hidden="1"/>
    </xf>
    <xf numFmtId="0" fontId="15" fillId="9" borderId="30" xfId="0" applyFont="1" applyFill="1" applyBorder="1" applyAlignment="1" applyProtection="1">
      <alignment horizontal="center" vertical="center"/>
      <protection locked="0" hidden="1"/>
    </xf>
    <xf numFmtId="0" fontId="76" fillId="2" borderId="0" xfId="0" applyFont="1" applyFill="1" applyAlignment="1" applyProtection="1">
      <alignment horizontal="left" vertical="center" wrapText="1"/>
      <protection locked="0" hidden="1"/>
    </xf>
    <xf numFmtId="0" fontId="0" fillId="2" borderId="0" xfId="0" applyFill="1" applyAlignment="1" applyProtection="1">
      <alignment horizontal="center" vertical="center"/>
      <protection locked="0" hidden="1"/>
    </xf>
    <xf numFmtId="0" fontId="10" fillId="2" borderId="1" xfId="0" applyFont="1" applyFill="1" applyBorder="1" applyAlignment="1" applyProtection="1">
      <alignment horizontal="center" vertical="center"/>
      <protection locked="0" hidden="1"/>
    </xf>
    <xf numFmtId="0" fontId="10" fillId="2" borderId="1" xfId="0" applyFont="1" applyFill="1" applyBorder="1" applyAlignment="1" applyProtection="1">
      <alignment horizontal="center" vertical="center" wrapText="1"/>
      <protection locked="0" hidden="1"/>
    </xf>
    <xf numFmtId="0" fontId="10" fillId="2" borderId="2" xfId="0" applyFont="1" applyFill="1" applyBorder="1" applyAlignment="1" applyProtection="1">
      <alignment horizontal="center" vertical="center"/>
      <protection locked="0" hidden="1"/>
    </xf>
    <xf numFmtId="0" fontId="10" fillId="2" borderId="6" xfId="0" applyFont="1" applyFill="1" applyBorder="1" applyAlignment="1" applyProtection="1">
      <alignment horizontal="center" vertical="center"/>
      <protection locked="0" hidden="1"/>
    </xf>
    <xf numFmtId="0" fontId="10" fillId="2" borderId="3" xfId="0" applyFont="1" applyFill="1" applyBorder="1" applyAlignment="1" applyProtection="1">
      <alignment horizontal="center" vertical="center"/>
      <protection locked="0" hidden="1"/>
    </xf>
    <xf numFmtId="0" fontId="33" fillId="2" borderId="1" xfId="0" applyFont="1" applyFill="1" applyBorder="1" applyAlignment="1" applyProtection="1">
      <alignment horizontal="center" vertical="center"/>
      <protection locked="0" hidden="1"/>
    </xf>
    <xf numFmtId="0" fontId="33" fillId="2" borderId="1" xfId="0" applyFont="1" applyFill="1" applyBorder="1" applyAlignment="1" applyProtection="1">
      <alignment horizontal="center" vertical="center" wrapText="1"/>
      <protection locked="0" hidden="1"/>
    </xf>
    <xf numFmtId="0" fontId="33" fillId="2" borderId="2" xfId="0" applyFont="1" applyFill="1" applyBorder="1" applyAlignment="1" applyProtection="1">
      <alignment horizontal="center" vertical="center"/>
      <protection locked="0" hidden="1"/>
    </xf>
    <xf numFmtId="0" fontId="33" fillId="2" borderId="6" xfId="0" applyFont="1" applyFill="1" applyBorder="1" applyAlignment="1" applyProtection="1">
      <alignment horizontal="center" vertical="center"/>
      <protection locked="0" hidden="1"/>
    </xf>
    <xf numFmtId="0" fontId="33" fillId="2" borderId="3"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left" vertical="top" wrapText="1"/>
      <protection locked="0" hidden="1"/>
    </xf>
    <xf numFmtId="0" fontId="10" fillId="2" borderId="9" xfId="0" applyFont="1" applyFill="1" applyBorder="1" applyAlignment="1" applyProtection="1">
      <alignment horizontal="left" vertical="top" wrapText="1"/>
      <protection locked="0" hidden="1"/>
    </xf>
    <xf numFmtId="0" fontId="10" fillId="2" borderId="10" xfId="0" applyFont="1" applyFill="1" applyBorder="1" applyAlignment="1" applyProtection="1">
      <alignment horizontal="left" vertical="top" wrapText="1"/>
      <protection locked="0" hidden="1"/>
    </xf>
    <xf numFmtId="0" fontId="10" fillId="2" borderId="14"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top" wrapText="1"/>
      <protection locked="0" hidden="1"/>
    </xf>
    <xf numFmtId="0" fontId="10" fillId="2" borderId="13" xfId="0" applyFont="1" applyFill="1" applyBorder="1" applyAlignment="1" applyProtection="1">
      <alignment horizontal="left" vertical="top" wrapText="1"/>
      <protection locked="0" hidden="1"/>
    </xf>
    <xf numFmtId="0" fontId="10" fillId="2" borderId="11" xfId="0" applyFont="1" applyFill="1" applyBorder="1" applyAlignment="1" applyProtection="1">
      <alignment horizontal="left" vertical="top" wrapText="1"/>
      <protection locked="0" hidden="1"/>
    </xf>
    <xf numFmtId="0" fontId="10" fillId="2" borderId="7" xfId="0" applyFont="1" applyFill="1" applyBorder="1" applyAlignment="1" applyProtection="1">
      <alignment horizontal="left" vertical="top" wrapText="1"/>
      <protection locked="0" hidden="1"/>
    </xf>
    <xf numFmtId="0" fontId="10" fillId="2" borderId="12"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center" wrapText="1"/>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2" fillId="2" borderId="2" xfId="0" applyFont="1" applyFill="1" applyBorder="1" applyAlignment="1" applyProtection="1">
      <alignment horizontal="center" vertical="center"/>
      <protection hidden="1"/>
    </xf>
  </cellXfs>
  <cellStyles count="5">
    <cellStyle name="Hiperlink 2" xfId="3"/>
    <cellStyle name="Hyperlink" xfId="2" builtinId="8"/>
    <cellStyle name="Normal" xfId="0" builtinId="0"/>
    <cellStyle name="Separador de milhares" xfId="1" builtinId="3"/>
    <cellStyle name="Vírgula 2" xfId="4"/>
  </cellStyles>
  <dxfs count="9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00ACA8"/>
      <color rgb="FFFFC1C1"/>
      <color rgb="FFFFAFAF"/>
      <color rgb="FFFF9999"/>
      <color rgb="FFCCECFF"/>
      <color rgb="FF64C6A8"/>
      <color rgb="FFFFFF00"/>
      <color rgb="FF006666"/>
      <color rgb="FFE5FFFF"/>
      <color rgb="FF00D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11" Type="http://schemas.openxmlformats.org/officeDocument/2006/relationships/hyperlink" Target="#'Tela 11- Adicionais'!Area_de_impressao"/><Relationship Id="rId5" Type="http://schemas.openxmlformats.org/officeDocument/2006/relationships/hyperlink" Target="#'Tela 5 - LAS RAS'!Area_de_impressao"/><Relationship Id="rId10" Type="http://schemas.openxmlformats.org/officeDocument/2006/relationships/hyperlink" Target="#'Tela 10 - Dispensa'!Area_de_impressao"/><Relationship Id="rId4" Type="http://schemas.openxmlformats.org/officeDocument/2006/relationships/hyperlink" Target="#'Tela 4 - LAS Cadastro'!Area_de_impressao"/><Relationship Id="rId9" Type="http://schemas.openxmlformats.org/officeDocument/2006/relationships/hyperlink" Target="#'Tela 9 - Documentos'!Area_de_impressao"/></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xmlns="" id="{51EA9391-2E08-4F7E-BF70-D83DCAA5EAB1}"/>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EB4B5545-6D4A-41EB-81BD-D4AB8EA5EA54}"/>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xmlns="" id="{1ECEC6C0-ACF1-4D1A-ADCE-09AD63A797D4}"/>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xmlns="" id="{8C7AF0A4-9388-482E-BB92-9E4B73B19BF8}"/>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xmlns="" id="{08C03C75-955B-416B-8761-9EFB9FD1DCFA}"/>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xmlns="" id="{13C8EF3E-21F3-494D-9350-177E44FBC66A}"/>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xmlns="" id="{0775A78F-0423-4EF9-B9F6-A7C5004B4CA7}"/>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xmlns="" id="{0E130276-6AE2-4E99-B095-35F8475F886B}"/>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0</xdr:rowOff>
    </xdr:from>
    <xdr:to>
      <xdr:col>12</xdr:col>
      <xdr:colOff>9525</xdr:colOff>
      <xdr:row>15</xdr:row>
      <xdr:rowOff>486000</xdr:rowOff>
    </xdr:to>
    <xdr:sp macro="" textlink="">
      <xdr:nvSpPr>
        <xdr:cNvPr id="12" name="Retângulo: Cantos Arredondados 11">
          <a:hlinkClick xmlns:r="http://schemas.openxmlformats.org/officeDocument/2006/relationships" r:id="rId9"/>
          <a:extLst>
            <a:ext uri="{FF2B5EF4-FFF2-40B4-BE49-F238E27FC236}">
              <a16:creationId xmlns:a16="http://schemas.microsoft.com/office/drawing/2014/main" xmlns="" id="{FCC78F48-95F8-4E87-A1D4-7DBACA097767}"/>
            </a:ext>
          </a:extLst>
        </xdr:cNvPr>
        <xdr:cNvSpPr/>
      </xdr:nvSpPr>
      <xdr:spPr>
        <a:xfrm>
          <a:off x="247650" y="65341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9: </a:t>
          </a:r>
          <a:br>
            <a:rPr lang="pt-BR" sz="1100" baseline="0"/>
          </a:br>
          <a:r>
            <a:rPr lang="pt-BR" sz="1100" baseline="0"/>
            <a:t>Relação de documentos</a:t>
          </a:r>
        </a:p>
        <a:p>
          <a:pPr algn="l"/>
          <a:endParaRPr lang="pt-BR" sz="1100"/>
        </a:p>
      </xdr:txBody>
    </xdr:sp>
    <xdr:clientData/>
  </xdr:twoCellAnchor>
  <xdr:twoCellAnchor>
    <xdr:from>
      <xdr:col>2</xdr:col>
      <xdr:colOff>0</xdr:colOff>
      <xdr:row>16</xdr:row>
      <xdr:rowOff>9300</xdr:rowOff>
    </xdr:from>
    <xdr:to>
      <xdr:col>12</xdr:col>
      <xdr:colOff>9525</xdr:colOff>
      <xdr:row>16</xdr:row>
      <xdr:rowOff>495300</xdr:rowOff>
    </xdr:to>
    <xdr:sp macro="" textlink="">
      <xdr:nvSpPr>
        <xdr:cNvPr id="13" name="Retângulo: Cantos Arredondados 12">
          <a:hlinkClick xmlns:r="http://schemas.openxmlformats.org/officeDocument/2006/relationships" r:id="rId10"/>
          <a:extLst>
            <a:ext uri="{FF2B5EF4-FFF2-40B4-BE49-F238E27FC236}">
              <a16:creationId xmlns:a16="http://schemas.microsoft.com/office/drawing/2014/main" xmlns="" id="{E695D44E-8BC6-49B4-A26C-5663D798BE12}"/>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17</xdr:row>
      <xdr:rowOff>0</xdr:rowOff>
    </xdr:from>
    <xdr:to>
      <xdr:col>12</xdr:col>
      <xdr:colOff>0</xdr:colOff>
      <xdr:row>17</xdr:row>
      <xdr:rowOff>486000</xdr:rowOff>
    </xdr:to>
    <xdr:sp macro="" textlink="">
      <xdr:nvSpPr>
        <xdr:cNvPr id="14" name="Retângulo: Cantos Arredondados 13">
          <a:hlinkClick xmlns:r="http://schemas.openxmlformats.org/officeDocument/2006/relationships" r:id="rId11"/>
          <a:extLst>
            <a:ext uri="{FF2B5EF4-FFF2-40B4-BE49-F238E27FC236}">
              <a16:creationId xmlns:a16="http://schemas.microsoft.com/office/drawing/2014/main" xmlns="" id="{394F0C20-EA7F-43EF-9EEA-8583AA49E1C2}"/>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xmlns="" id="{00000000-0008-0000-0400-000002000000}"/>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xmlns="" id="{00000000-0008-0000-0400-000003000000}"/>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xmlns="" id="{00000000-0008-0000-0400-000004000000}"/>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xmlns="" id="{00000000-0008-0000-0400-000005000000}"/>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xmlns="" id="{00000000-0008-0000-0400-000006000000}"/>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xmlns="" id="{00000000-0008-0000-0500-00000400000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xmlns="" id="{00000000-0008-0000-0500-000005000000}"/>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xmlns="" id="{00000000-0008-0000-0600-000003000000}"/>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xmlns="" id="{00000000-0008-0000-0600-00000200000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xmlns="" id="{00000000-0008-0000-0600-000004000000}"/>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xmlns="" id="{00000000-0008-0000-0600-000005000000}"/>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r>
            <a:rPr lang="pt-BR" sz="1100"/>
            <a:t/>
          </a: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xmlns="" id="{00000000-0008-0000-0700-000003000000}"/>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xmlns="" id="{00000000-0008-0000-0800-000004000000}"/>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xmlns="" id="{00000000-0008-0000-0800-00000500000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xmlns="" id="{00000000-0008-0000-0800-000006000000}"/>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xmlns="" id="{00000000-0008-0000-0800-000007000000}"/>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59532</xdr:colOff>
      <xdr:row>48</xdr:row>
      <xdr:rowOff>34017</xdr:rowOff>
    </xdr:from>
    <xdr:to>
      <xdr:col>6</xdr:col>
      <xdr:colOff>101714</xdr:colOff>
      <xdr:row>51</xdr:row>
      <xdr:rowOff>20070</xdr:rowOff>
    </xdr:to>
    <xdr:pic>
      <xdr:nvPicPr>
        <xdr:cNvPr id="2" name="Imagem 1">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7182" y="9759042"/>
          <a:ext cx="804182" cy="748053"/>
        </a:xfrm>
        <a:prstGeom prst="rect">
          <a:avLst/>
        </a:prstGeom>
        <a:solidFill>
          <a:srgbClr val="FFFFFF"/>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xmlns="" id="{6C1AAA9C-C51F-490F-9076-506C5CB23F8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dimension ref="B2:Y45"/>
  <sheetViews>
    <sheetView showGridLines="0" workbookViewId="0">
      <selection activeCell="B2" sqref="B2:Q2"/>
    </sheetView>
  </sheetViews>
  <sheetFormatPr defaultColWidth="9.140625" defaultRowHeight="12.75"/>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c r="B2" s="674" t="s">
        <v>2105</v>
      </c>
      <c r="C2" s="675"/>
      <c r="D2" s="675"/>
      <c r="E2" s="675"/>
      <c r="F2" s="675"/>
      <c r="G2" s="675"/>
      <c r="H2" s="675"/>
      <c r="I2" s="675"/>
      <c r="J2" s="675"/>
      <c r="K2" s="675"/>
      <c r="L2" s="675"/>
      <c r="M2" s="675"/>
      <c r="N2" s="675"/>
      <c r="O2" s="675"/>
      <c r="P2" s="675"/>
      <c r="Q2" s="676"/>
    </row>
    <row r="3" spans="2:18" ht="15" customHeight="1">
      <c r="B3" s="217"/>
      <c r="C3" s="677"/>
      <c r="D3" s="677"/>
      <c r="E3" s="677"/>
      <c r="F3" s="677"/>
      <c r="G3" s="677"/>
      <c r="H3" s="677"/>
      <c r="I3" s="677"/>
      <c r="J3" s="677"/>
      <c r="K3" s="677"/>
      <c r="L3" s="677"/>
      <c r="M3" s="677"/>
      <c r="N3" s="677"/>
      <c r="O3" s="677"/>
      <c r="P3" s="677"/>
      <c r="Q3" s="218"/>
    </row>
    <row r="4" spans="2:18" ht="15" customHeight="1">
      <c r="B4" s="217"/>
      <c r="C4" s="358" t="s">
        <v>2107</v>
      </c>
      <c r="D4" s="359"/>
      <c r="E4" s="359"/>
      <c r="F4" s="359"/>
      <c r="G4" s="359"/>
      <c r="H4" s="359"/>
      <c r="I4" s="359"/>
      <c r="J4" s="359"/>
      <c r="K4" s="359"/>
      <c r="L4" s="359"/>
      <c r="M4" s="359"/>
      <c r="N4" s="359"/>
      <c r="O4" s="359"/>
      <c r="P4" s="359"/>
      <c r="Q4" s="218"/>
    </row>
    <row r="5" spans="2:18" ht="15" customHeight="1">
      <c r="B5" s="217"/>
      <c r="C5" s="357"/>
      <c r="D5" s="221"/>
      <c r="E5" s="20"/>
      <c r="F5" s="221"/>
      <c r="G5" s="20"/>
      <c r="H5" s="678"/>
      <c r="I5" s="678"/>
      <c r="J5" s="678"/>
      <c r="K5" s="678"/>
      <c r="L5" s="678"/>
      <c r="M5" s="219"/>
      <c r="N5" s="679"/>
      <c r="O5" s="679"/>
      <c r="P5" s="679"/>
      <c r="Q5" s="218"/>
    </row>
    <row r="6" spans="2:18" ht="24.95" customHeight="1">
      <c r="B6" s="220"/>
      <c r="C6" s="681" t="s">
        <v>2123</v>
      </c>
      <c r="D6" s="681"/>
      <c r="E6" s="681"/>
      <c r="F6" s="681"/>
      <c r="G6" s="681"/>
      <c r="H6" s="681"/>
      <c r="I6" s="681"/>
      <c r="J6" s="681"/>
      <c r="K6" s="681"/>
      <c r="L6" s="681"/>
      <c r="M6" s="681"/>
      <c r="N6" s="681"/>
      <c r="O6" s="681"/>
      <c r="P6" s="681"/>
      <c r="Q6" s="222"/>
      <c r="R6" s="69"/>
    </row>
    <row r="7" spans="2:18" ht="48.75" customHeight="1">
      <c r="B7" s="220"/>
      <c r="C7" s="680"/>
      <c r="D7" s="680"/>
      <c r="E7" s="680"/>
      <c r="F7" s="680"/>
      <c r="G7" s="680"/>
      <c r="H7" s="680"/>
      <c r="I7" s="680"/>
      <c r="J7" s="680"/>
      <c r="K7" s="680"/>
      <c r="L7" s="680"/>
      <c r="M7" s="680"/>
      <c r="N7" s="680"/>
      <c r="O7" s="680"/>
      <c r="P7" s="680"/>
      <c r="Q7" s="222"/>
      <c r="R7" s="69"/>
    </row>
    <row r="8" spans="2:18" ht="63" customHeight="1">
      <c r="B8" s="220"/>
      <c r="C8" s="680"/>
      <c r="D8" s="680"/>
      <c r="E8" s="680"/>
      <c r="F8" s="680"/>
      <c r="G8" s="680"/>
      <c r="H8" s="680"/>
      <c r="I8" s="680"/>
      <c r="J8" s="680"/>
      <c r="K8" s="680"/>
      <c r="L8" s="680"/>
      <c r="M8" s="680"/>
      <c r="N8" s="680"/>
      <c r="O8" s="680"/>
      <c r="P8" s="680"/>
      <c r="Q8" s="222"/>
      <c r="R8" s="69"/>
    </row>
    <row r="9" spans="2:18" ht="43.5" customHeight="1">
      <c r="B9" s="220"/>
      <c r="C9" s="680"/>
      <c r="D9" s="680"/>
      <c r="E9" s="680"/>
      <c r="F9" s="680"/>
      <c r="G9" s="680"/>
      <c r="H9" s="680"/>
      <c r="I9" s="680"/>
      <c r="J9" s="680"/>
      <c r="K9" s="680"/>
      <c r="L9" s="680"/>
      <c r="M9" s="680"/>
      <c r="N9" s="680"/>
      <c r="O9" s="680"/>
      <c r="P9" s="680"/>
      <c r="Q9" s="222"/>
      <c r="R9" s="69"/>
    </row>
    <row r="10" spans="2:18" ht="22.5" customHeight="1">
      <c r="B10" s="220"/>
      <c r="C10" s="682" t="s">
        <v>2108</v>
      </c>
      <c r="D10" s="682"/>
      <c r="E10" s="682"/>
      <c r="F10" s="682"/>
      <c r="G10" s="682"/>
      <c r="H10" s="682"/>
      <c r="I10" s="682"/>
      <c r="J10" s="682"/>
      <c r="K10" s="682"/>
      <c r="L10" s="682"/>
      <c r="M10" s="682"/>
      <c r="N10" s="682"/>
      <c r="O10" s="682"/>
      <c r="P10" s="682"/>
      <c r="Q10" s="222"/>
      <c r="R10" s="69"/>
    </row>
    <row r="11" spans="2:18" ht="43.5" customHeight="1">
      <c r="B11" s="220"/>
      <c r="C11" s="680"/>
      <c r="D11" s="680"/>
      <c r="E11" s="680"/>
      <c r="F11" s="680"/>
      <c r="G11" s="680"/>
      <c r="H11" s="680"/>
      <c r="I11" s="680"/>
      <c r="J11" s="680"/>
      <c r="K11" s="680"/>
      <c r="L11" s="680"/>
      <c r="M11" s="680"/>
      <c r="N11" s="680"/>
      <c r="O11" s="680"/>
      <c r="P11" s="680"/>
      <c r="Q11" s="222"/>
      <c r="R11" s="69"/>
    </row>
    <row r="12" spans="2:18" ht="46.5" customHeight="1">
      <c r="B12" s="220"/>
      <c r="C12" s="680"/>
      <c r="D12" s="680"/>
      <c r="E12" s="680"/>
      <c r="F12" s="680"/>
      <c r="G12" s="680"/>
      <c r="H12" s="680"/>
      <c r="I12" s="680"/>
      <c r="J12" s="680"/>
      <c r="K12" s="680"/>
      <c r="L12" s="680"/>
      <c r="M12" s="680"/>
      <c r="N12" s="680"/>
      <c r="O12" s="680"/>
      <c r="P12" s="680"/>
      <c r="Q12" s="222"/>
      <c r="R12" s="69"/>
    </row>
    <row r="13" spans="2:18" ht="39.75" customHeight="1">
      <c r="B13" s="220"/>
      <c r="C13" s="680"/>
      <c r="D13" s="680"/>
      <c r="E13" s="680"/>
      <c r="F13" s="680"/>
      <c r="G13" s="680"/>
      <c r="H13" s="680"/>
      <c r="I13" s="680"/>
      <c r="J13" s="680"/>
      <c r="K13" s="680"/>
      <c r="L13" s="680"/>
      <c r="M13" s="680"/>
      <c r="N13" s="680"/>
      <c r="O13" s="680"/>
      <c r="P13" s="680"/>
      <c r="Q13" s="222"/>
      <c r="R13" s="69"/>
    </row>
    <row r="14" spans="2:18" ht="48" customHeight="1">
      <c r="B14" s="220"/>
      <c r="C14" s="680"/>
      <c r="D14" s="680"/>
      <c r="E14" s="680"/>
      <c r="F14" s="680"/>
      <c r="G14" s="680"/>
      <c r="H14" s="680"/>
      <c r="I14" s="680"/>
      <c r="J14" s="680"/>
      <c r="K14" s="680"/>
      <c r="L14" s="680"/>
      <c r="M14" s="680"/>
      <c r="N14" s="680"/>
      <c r="O14" s="680"/>
      <c r="P14" s="680"/>
      <c r="Q14" s="222"/>
      <c r="R14" s="69"/>
    </row>
    <row r="15" spans="2:18" ht="43.5" customHeight="1">
      <c r="B15" s="220"/>
      <c r="C15" s="680"/>
      <c r="D15" s="680"/>
      <c r="E15" s="680"/>
      <c r="F15" s="680"/>
      <c r="G15" s="680"/>
      <c r="H15" s="680"/>
      <c r="I15" s="680"/>
      <c r="J15" s="680"/>
      <c r="K15" s="680"/>
      <c r="L15" s="680"/>
      <c r="M15" s="680"/>
      <c r="N15" s="680"/>
      <c r="O15" s="680"/>
      <c r="P15" s="680"/>
      <c r="Q15" s="222"/>
      <c r="R15" s="69"/>
    </row>
    <row r="16" spans="2:18" ht="42" customHeight="1">
      <c r="B16" s="220"/>
      <c r="C16" s="680"/>
      <c r="D16" s="680"/>
      <c r="E16" s="680"/>
      <c r="F16" s="680"/>
      <c r="G16" s="680"/>
      <c r="H16" s="680"/>
      <c r="I16" s="680"/>
      <c r="J16" s="680"/>
      <c r="K16" s="680"/>
      <c r="L16" s="680"/>
      <c r="M16" s="680"/>
      <c r="N16" s="680"/>
      <c r="O16" s="680"/>
      <c r="P16" s="680"/>
      <c r="Q16" s="222"/>
      <c r="R16" s="69"/>
    </row>
    <row r="17" spans="2:25" ht="45.75" customHeight="1">
      <c r="B17" s="220"/>
      <c r="C17" s="680"/>
      <c r="D17" s="680"/>
      <c r="E17" s="680"/>
      <c r="F17" s="680"/>
      <c r="G17" s="680"/>
      <c r="H17" s="680"/>
      <c r="I17" s="680"/>
      <c r="J17" s="680"/>
      <c r="K17" s="680"/>
      <c r="L17" s="680"/>
      <c r="M17" s="680"/>
      <c r="N17" s="680"/>
      <c r="O17" s="680"/>
      <c r="P17" s="680"/>
      <c r="Q17" s="222"/>
      <c r="R17" s="69"/>
    </row>
    <row r="18" spans="2:25" ht="45" customHeight="1">
      <c r="B18" s="220"/>
      <c r="C18" s="680"/>
      <c r="D18" s="680"/>
      <c r="E18" s="680"/>
      <c r="F18" s="680"/>
      <c r="G18" s="680"/>
      <c r="H18" s="680"/>
      <c r="I18" s="680"/>
      <c r="J18" s="680"/>
      <c r="K18" s="680"/>
      <c r="L18" s="680"/>
      <c r="M18" s="680"/>
      <c r="N18" s="680"/>
      <c r="O18" s="680"/>
      <c r="P18" s="680"/>
      <c r="Q18" s="222"/>
      <c r="R18" s="69"/>
    </row>
    <row r="19" spans="2:25" ht="5.0999999999999996" customHeight="1">
      <c r="B19" s="220"/>
      <c r="C19" s="160"/>
      <c r="D19" s="221"/>
      <c r="E19" s="20"/>
      <c r="F19" s="221"/>
      <c r="G19" s="20"/>
      <c r="H19" s="20"/>
      <c r="I19" s="20"/>
      <c r="J19" s="20"/>
      <c r="K19" s="108"/>
      <c r="L19" s="356"/>
      <c r="M19" s="219"/>
      <c r="N19" s="679"/>
      <c r="O19" s="679"/>
      <c r="P19" s="679"/>
      <c r="Q19" s="222"/>
      <c r="R19" s="69"/>
    </row>
    <row r="20" spans="2:25" ht="123" customHeight="1">
      <c r="B20" s="220"/>
      <c r="C20" s="683" t="s">
        <v>2124</v>
      </c>
      <c r="D20" s="683"/>
      <c r="E20" s="683"/>
      <c r="F20" s="683"/>
      <c r="G20" s="683"/>
      <c r="H20" s="683"/>
      <c r="I20" s="683"/>
      <c r="J20" s="683"/>
      <c r="K20" s="683"/>
      <c r="L20" s="683"/>
      <c r="M20" s="683"/>
      <c r="N20" s="683"/>
      <c r="O20" s="683"/>
      <c r="P20" s="683"/>
      <c r="Q20" s="222"/>
      <c r="R20" s="69"/>
    </row>
    <row r="21" spans="2:25" ht="34.5" customHeight="1">
      <c r="B21" s="220"/>
      <c r="C21" s="681" t="s">
        <v>2109</v>
      </c>
      <c r="D21" s="681"/>
      <c r="E21" s="681"/>
      <c r="F21" s="681"/>
      <c r="G21" s="681"/>
      <c r="H21" s="681"/>
      <c r="I21" s="681"/>
      <c r="J21" s="681"/>
      <c r="K21" s="681"/>
      <c r="L21" s="681"/>
      <c r="M21" s="681"/>
      <c r="N21" s="681"/>
      <c r="O21" s="681"/>
      <c r="P21" s="681"/>
      <c r="Q21" s="222"/>
      <c r="R21" s="69"/>
    </row>
    <row r="22" spans="2:25" ht="15" customHeight="1">
      <c r="B22" s="220"/>
      <c r="C22" s="160"/>
      <c r="D22" s="221"/>
      <c r="E22" s="20"/>
      <c r="F22" s="221"/>
      <c r="G22" s="20"/>
      <c r="H22" s="20"/>
      <c r="I22" s="20"/>
      <c r="J22" s="20"/>
      <c r="K22" s="108"/>
      <c r="L22" s="356"/>
      <c r="M22" s="356"/>
      <c r="N22" s="356"/>
      <c r="O22" s="356"/>
      <c r="P22" s="356"/>
      <c r="Q22" s="222"/>
      <c r="R22" s="69"/>
    </row>
    <row r="23" spans="2:25" ht="15" customHeight="1">
      <c r="B23" s="220"/>
      <c r="C23" s="160"/>
      <c r="D23" s="684"/>
      <c r="E23" s="684"/>
      <c r="F23" s="684"/>
      <c r="G23" s="684"/>
      <c r="H23" s="684"/>
      <c r="I23" s="684"/>
      <c r="J23" s="684"/>
      <c r="K23" s="684"/>
      <c r="L23" s="684"/>
      <c r="M23" s="684"/>
      <c r="N23" s="684"/>
      <c r="O23" s="684"/>
      <c r="P23" s="684"/>
      <c r="Q23" s="222"/>
      <c r="R23" s="69"/>
    </row>
    <row r="24" spans="2:25" ht="15" customHeight="1">
      <c r="B24" s="220"/>
      <c r="C24" s="160"/>
      <c r="D24" s="221"/>
      <c r="E24" s="20"/>
      <c r="F24" s="221"/>
      <c r="G24" s="20"/>
      <c r="H24" s="20"/>
      <c r="I24" s="20"/>
      <c r="J24" s="20"/>
      <c r="K24" s="108"/>
      <c r="L24" s="356"/>
      <c r="M24" s="219"/>
      <c r="N24" s="158"/>
      <c r="O24" s="158"/>
      <c r="P24" s="158"/>
      <c r="Q24" s="222"/>
      <c r="R24" s="69"/>
      <c r="S24" s="74"/>
      <c r="T24" s="74"/>
      <c r="U24" s="74"/>
      <c r="V24" s="74"/>
      <c r="W24" s="74"/>
      <c r="X24" s="74"/>
      <c r="Y24" s="74"/>
    </row>
    <row r="25" spans="2:25" ht="15" customHeight="1">
      <c r="B25" s="220"/>
      <c r="C25" s="160"/>
      <c r="D25" s="221"/>
      <c r="E25" s="20"/>
      <c r="F25" s="221"/>
      <c r="G25" s="20"/>
      <c r="H25" s="20"/>
      <c r="I25" s="20"/>
      <c r="J25" s="20"/>
      <c r="K25" s="108"/>
      <c r="L25" s="356"/>
      <c r="M25" s="356"/>
      <c r="N25" s="356"/>
      <c r="O25" s="356"/>
      <c r="P25" s="356"/>
      <c r="Q25" s="222"/>
      <c r="R25" s="69"/>
    </row>
    <row r="26" spans="2:25" ht="15" customHeight="1">
      <c r="B26" s="220"/>
      <c r="C26" s="160"/>
      <c r="D26" s="221"/>
      <c r="E26" s="20"/>
      <c r="F26" s="221"/>
      <c r="G26" s="20"/>
      <c r="H26" s="20"/>
      <c r="I26" s="20"/>
      <c r="J26" s="20"/>
      <c r="K26" s="108"/>
      <c r="L26" s="356"/>
      <c r="M26" s="356"/>
      <c r="N26" s="356"/>
      <c r="O26" s="356"/>
      <c r="P26" s="356"/>
      <c r="Q26" s="222"/>
      <c r="R26" s="69"/>
    </row>
    <row r="27" spans="2:25" ht="15" customHeight="1">
      <c r="B27" s="220"/>
      <c r="C27" s="160"/>
      <c r="D27" s="684"/>
      <c r="E27" s="684"/>
      <c r="F27" s="684"/>
      <c r="G27" s="684"/>
      <c r="H27" s="684"/>
      <c r="I27" s="684"/>
      <c r="J27" s="684"/>
      <c r="K27" s="684"/>
      <c r="L27" s="684"/>
      <c r="M27" s="684"/>
      <c r="N27" s="684"/>
      <c r="O27" s="684"/>
      <c r="P27" s="684"/>
      <c r="Q27" s="222"/>
      <c r="R27" s="69"/>
    </row>
    <row r="28" spans="2:25" ht="15" customHeight="1">
      <c r="B28" s="220"/>
      <c r="C28" s="160"/>
      <c r="D28" s="221"/>
      <c r="E28" s="20"/>
      <c r="F28" s="221"/>
      <c r="G28" s="20"/>
      <c r="H28" s="20"/>
      <c r="I28" s="20"/>
      <c r="J28" s="20"/>
      <c r="K28" s="108"/>
      <c r="L28" s="356"/>
      <c r="M28" s="219"/>
      <c r="N28" s="679"/>
      <c r="O28" s="679"/>
      <c r="P28" s="679"/>
      <c r="Q28" s="222"/>
      <c r="R28" s="69"/>
    </row>
    <row r="29" spans="2:25" ht="15" customHeight="1">
      <c r="B29" s="220"/>
      <c r="C29" s="160"/>
      <c r="D29" s="221"/>
      <c r="E29" s="20"/>
      <c r="F29" s="221"/>
      <c r="G29" s="20"/>
      <c r="H29" s="20"/>
      <c r="I29" s="20"/>
      <c r="J29" s="20"/>
      <c r="K29" s="108"/>
      <c r="L29" s="356"/>
      <c r="M29" s="356"/>
      <c r="N29" s="356"/>
      <c r="O29" s="356"/>
      <c r="P29" s="356"/>
      <c r="Q29" s="222"/>
      <c r="R29" s="69"/>
    </row>
    <row r="30" spans="2:25" ht="15" customHeight="1">
      <c r="B30" s="220"/>
      <c r="C30" s="160"/>
      <c r="D30" s="684"/>
      <c r="E30" s="684"/>
      <c r="F30" s="684"/>
      <c r="G30" s="684"/>
      <c r="H30" s="684"/>
      <c r="I30" s="684"/>
      <c r="J30" s="684"/>
      <c r="K30" s="684"/>
      <c r="L30" s="684"/>
      <c r="M30" s="684"/>
      <c r="N30" s="684"/>
      <c r="O30" s="684"/>
      <c r="P30" s="684"/>
      <c r="Q30" s="222"/>
      <c r="R30" s="69"/>
    </row>
    <row r="31" spans="2:25" ht="5.0999999999999996" customHeight="1">
      <c r="B31" s="220"/>
      <c r="C31" s="160"/>
      <c r="D31" s="221"/>
      <c r="E31" s="20"/>
      <c r="F31" s="221"/>
      <c r="G31" s="20"/>
      <c r="H31" s="20"/>
      <c r="I31" s="20"/>
      <c r="J31" s="20"/>
      <c r="K31" s="108"/>
      <c r="L31" s="356"/>
      <c r="M31" s="356"/>
      <c r="N31" s="356"/>
      <c r="O31" s="356"/>
      <c r="P31" s="356"/>
      <c r="Q31" s="222"/>
      <c r="R31" s="69"/>
    </row>
    <row r="32" spans="2:25" ht="15" customHeight="1">
      <c r="B32" s="220"/>
      <c r="C32" s="160"/>
      <c r="D32" s="684"/>
      <c r="E32" s="684"/>
      <c r="F32" s="684"/>
      <c r="G32" s="684"/>
      <c r="H32" s="684"/>
      <c r="I32" s="684"/>
      <c r="J32" s="684"/>
      <c r="K32" s="684"/>
      <c r="L32" s="684"/>
      <c r="M32" s="684"/>
      <c r="N32" s="684"/>
      <c r="O32" s="684"/>
      <c r="P32" s="684"/>
      <c r="Q32" s="222"/>
      <c r="R32" s="69"/>
    </row>
    <row r="33" spans="2:18" ht="15" customHeight="1">
      <c r="B33" s="220"/>
      <c r="C33" s="160"/>
      <c r="D33" s="221"/>
      <c r="E33" s="20"/>
      <c r="F33" s="221"/>
      <c r="G33" s="20"/>
      <c r="H33" s="20"/>
      <c r="I33" s="20"/>
      <c r="J33" s="20"/>
      <c r="K33" s="108"/>
      <c r="L33" s="356"/>
      <c r="M33" s="219"/>
      <c r="N33" s="679"/>
      <c r="O33" s="679"/>
      <c r="P33" s="679"/>
      <c r="Q33" s="222"/>
      <c r="R33" s="69"/>
    </row>
    <row r="34" spans="2:18" ht="5.0999999999999996" customHeight="1">
      <c r="B34" s="220"/>
      <c r="C34" s="160"/>
      <c r="D34" s="221"/>
      <c r="E34" s="20"/>
      <c r="F34" s="221"/>
      <c r="G34" s="20"/>
      <c r="H34" s="20"/>
      <c r="I34" s="20"/>
      <c r="J34" s="20"/>
      <c r="K34" s="108"/>
      <c r="L34" s="356"/>
      <c r="M34" s="356"/>
      <c r="N34" s="356"/>
      <c r="O34" s="356"/>
      <c r="P34" s="356"/>
      <c r="Q34" s="222"/>
      <c r="R34" s="69"/>
    </row>
    <row r="35" spans="2:18" ht="15" customHeight="1">
      <c r="B35" s="220"/>
      <c r="C35" s="160"/>
      <c r="D35" s="684"/>
      <c r="E35" s="684"/>
      <c r="F35" s="684"/>
      <c r="G35" s="684"/>
      <c r="H35" s="684"/>
      <c r="I35" s="684"/>
      <c r="J35" s="684"/>
      <c r="K35" s="684"/>
      <c r="L35" s="684"/>
      <c r="M35" s="684"/>
      <c r="N35" s="684"/>
      <c r="O35" s="684"/>
      <c r="P35" s="684"/>
      <c r="Q35" s="222"/>
      <c r="R35" s="69"/>
    </row>
    <row r="36" spans="2:18" ht="15" customHeight="1">
      <c r="B36" s="220"/>
      <c r="C36" s="160"/>
      <c r="D36" s="221"/>
      <c r="E36" s="20"/>
      <c r="F36" s="221"/>
      <c r="G36" s="20"/>
      <c r="H36" s="20"/>
      <c r="I36" s="20"/>
      <c r="J36" s="20"/>
      <c r="K36" s="108"/>
      <c r="L36" s="356"/>
      <c r="M36" s="219"/>
      <c r="N36" s="679"/>
      <c r="O36" s="679"/>
      <c r="P36" s="679"/>
      <c r="Q36" s="222"/>
      <c r="R36" s="69"/>
    </row>
    <row r="37" spans="2:18" ht="5.0999999999999996" customHeight="1">
      <c r="B37" s="220"/>
      <c r="C37" s="160"/>
      <c r="D37" s="221"/>
      <c r="E37" s="20"/>
      <c r="F37" s="221"/>
      <c r="G37" s="20"/>
      <c r="H37" s="20"/>
      <c r="I37" s="20"/>
      <c r="J37" s="20"/>
      <c r="K37" s="108"/>
      <c r="L37" s="356"/>
      <c r="M37" s="356"/>
      <c r="N37" s="356"/>
      <c r="O37" s="356"/>
      <c r="P37" s="356"/>
      <c r="Q37" s="222"/>
      <c r="R37" s="69"/>
    </row>
    <row r="38" spans="2:18" ht="15" customHeight="1">
      <c r="B38" s="220"/>
      <c r="C38" s="223"/>
      <c r="D38" s="684"/>
      <c r="E38" s="684"/>
      <c r="F38" s="684"/>
      <c r="G38" s="684"/>
      <c r="H38" s="684"/>
      <c r="I38" s="684"/>
      <c r="J38" s="684"/>
      <c r="K38" s="684"/>
      <c r="L38" s="684"/>
      <c r="M38" s="684"/>
      <c r="N38" s="684"/>
      <c r="O38" s="684"/>
      <c r="P38" s="684"/>
      <c r="Q38" s="222"/>
      <c r="R38" s="69"/>
    </row>
    <row r="39" spans="2:18" ht="15" customHeight="1">
      <c r="B39" s="220"/>
      <c r="C39" s="223"/>
      <c r="D39" s="221"/>
      <c r="E39" s="20"/>
      <c r="F39" s="221"/>
      <c r="G39" s="20"/>
      <c r="H39" s="20"/>
      <c r="I39" s="20"/>
      <c r="J39" s="20"/>
      <c r="K39" s="108"/>
      <c r="L39" s="356"/>
      <c r="M39" s="356"/>
      <c r="N39" s="356"/>
      <c r="O39" s="356"/>
      <c r="P39" s="356"/>
      <c r="Q39" s="222"/>
      <c r="R39" s="69"/>
    </row>
    <row r="40" spans="2:18" ht="15" customHeight="1">
      <c r="B40" s="220"/>
      <c r="C40" s="160"/>
      <c r="D40" s="684"/>
      <c r="E40" s="684"/>
      <c r="F40" s="684"/>
      <c r="G40" s="684"/>
      <c r="H40" s="684"/>
      <c r="I40" s="684"/>
      <c r="J40" s="684"/>
      <c r="K40" s="684"/>
      <c r="L40" s="684"/>
      <c r="M40" s="684"/>
      <c r="N40" s="684"/>
      <c r="O40" s="684"/>
      <c r="P40" s="684"/>
      <c r="Q40" s="222"/>
      <c r="R40" s="69"/>
    </row>
    <row r="41" spans="2:18" ht="5.0999999999999996" customHeight="1">
      <c r="B41" s="220"/>
      <c r="C41" s="160"/>
      <c r="D41" s="221"/>
      <c r="E41" s="20"/>
      <c r="F41" s="221"/>
      <c r="G41" s="20"/>
      <c r="H41" s="20"/>
      <c r="I41" s="20"/>
      <c r="J41" s="20"/>
      <c r="K41" s="108"/>
      <c r="L41" s="356"/>
      <c r="M41" s="356"/>
      <c r="N41" s="356"/>
      <c r="O41" s="356"/>
      <c r="P41" s="356"/>
      <c r="Q41" s="222"/>
      <c r="R41" s="69"/>
    </row>
    <row r="42" spans="2:18" ht="15" customHeight="1">
      <c r="B42" s="220"/>
      <c r="C42" s="687" t="s">
        <v>2398</v>
      </c>
      <c r="D42" s="687"/>
      <c r="E42" s="687"/>
      <c r="F42" s="687"/>
      <c r="G42" s="687"/>
      <c r="H42" s="687"/>
      <c r="I42" s="687"/>
      <c r="J42" s="687"/>
      <c r="K42" s="687"/>
      <c r="L42" s="687"/>
      <c r="M42" s="687"/>
      <c r="N42" s="687"/>
      <c r="O42" s="687"/>
      <c r="P42" s="687"/>
      <c r="Q42" s="222"/>
      <c r="R42" s="69"/>
    </row>
    <row r="43" spans="2:18" ht="5.0999999999999996" customHeight="1">
      <c r="B43" s="220"/>
      <c r="C43" s="127"/>
      <c r="D43" s="221"/>
      <c r="E43" s="20"/>
      <c r="F43" s="221"/>
      <c r="G43" s="20"/>
      <c r="H43" s="20"/>
      <c r="I43" s="20"/>
      <c r="J43" s="20"/>
      <c r="K43" s="108"/>
      <c r="L43" s="356"/>
      <c r="M43" s="356"/>
      <c r="N43" s="356"/>
      <c r="O43" s="356"/>
      <c r="P43" s="356"/>
      <c r="Q43" s="222"/>
      <c r="R43" s="69"/>
    </row>
    <row r="44" spans="2:18" ht="15" customHeight="1" thickBot="1">
      <c r="B44" s="226"/>
      <c r="C44" s="227"/>
      <c r="D44" s="685"/>
      <c r="E44" s="685"/>
      <c r="F44" s="685"/>
      <c r="G44" s="685"/>
      <c r="H44" s="685"/>
      <c r="I44" s="685"/>
      <c r="J44" s="685"/>
      <c r="K44" s="685"/>
      <c r="L44" s="685"/>
      <c r="M44" s="685"/>
      <c r="N44" s="686"/>
      <c r="O44" s="686"/>
      <c r="P44" s="686"/>
      <c r="Q44" s="360"/>
    </row>
    <row r="45" spans="2:18" ht="2.1" customHeight="1" thickBot="1">
      <c r="B45" s="64"/>
      <c r="C45" s="65"/>
      <c r="D45" s="66"/>
      <c r="E45" s="66"/>
      <c r="F45" s="66"/>
      <c r="G45" s="66"/>
      <c r="H45" s="66"/>
      <c r="I45" s="66"/>
      <c r="J45" s="66"/>
      <c r="K45" s="66"/>
      <c r="L45" s="66"/>
      <c r="M45" s="66"/>
      <c r="N45" s="66"/>
      <c r="O45" s="66"/>
      <c r="P45" s="66"/>
      <c r="Q45" s="67"/>
    </row>
  </sheetData>
  <sheetProtection sheet="1" objects="1" scenarios="1"/>
  <mergeCells count="33">
    <mergeCell ref="D35:P35"/>
    <mergeCell ref="D44:M44"/>
    <mergeCell ref="N44:P44"/>
    <mergeCell ref="C42:P42"/>
    <mergeCell ref="D23:P23"/>
    <mergeCell ref="N36:P36"/>
    <mergeCell ref="D38:P38"/>
    <mergeCell ref="D40:P40"/>
    <mergeCell ref="D27:P27"/>
    <mergeCell ref="N28:P28"/>
    <mergeCell ref="D30:P30"/>
    <mergeCell ref="D32:P32"/>
    <mergeCell ref="N33:P33"/>
    <mergeCell ref="C21:P21"/>
    <mergeCell ref="C12:P12"/>
    <mergeCell ref="C13:P13"/>
    <mergeCell ref="C14:P14"/>
    <mergeCell ref="C16:P16"/>
    <mergeCell ref="C17:P17"/>
    <mergeCell ref="C20:P20"/>
    <mergeCell ref="N19:P19"/>
    <mergeCell ref="C18:P18"/>
    <mergeCell ref="C15:P15"/>
    <mergeCell ref="B2:Q2"/>
    <mergeCell ref="C3:P3"/>
    <mergeCell ref="H5:L5"/>
    <mergeCell ref="N5:P5"/>
    <mergeCell ref="C11:P11"/>
    <mergeCell ref="C6:P6"/>
    <mergeCell ref="C7:P7"/>
    <mergeCell ref="C8:P8"/>
    <mergeCell ref="C9:P9"/>
    <mergeCell ref="C10:P10"/>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sheetPr codeName="Planilha10"/>
  <dimension ref="A1:DG1677"/>
  <sheetViews>
    <sheetView showGridLines="0" tabSelected="1" topLeftCell="A13" workbookViewId="0">
      <selection activeCell="L7" sqref="L7:AI7"/>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06" t="s">
        <v>2088</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c r="B4" s="674" t="s">
        <v>1959</v>
      </c>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6"/>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6" t="s">
        <v>1188</v>
      </c>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8"/>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242"/>
      <c r="AK7" s="239"/>
      <c r="AL7" s="240"/>
      <c r="AM7" s="241"/>
      <c r="AN7" s="241"/>
      <c r="AO7" s="241"/>
      <c r="AP7" s="243"/>
      <c r="AQ7" s="243"/>
      <c r="AR7" s="243"/>
      <c r="AS7" s="243"/>
      <c r="AT7" s="244"/>
      <c r="AU7" s="26"/>
      <c r="AV7" s="159"/>
      <c r="AW7" s="26"/>
      <c r="AX7" s="26"/>
      <c r="AY7" s="26"/>
      <c r="AZ7" s="26"/>
      <c r="BA7" s="918"/>
      <c r="BB7" s="918"/>
      <c r="BC7" s="91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1007"/>
      <c r="H8" s="1007"/>
      <c r="I8" s="1007"/>
      <c r="J8" s="1007"/>
      <c r="K8" s="1007"/>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1008"/>
      <c r="H9" s="1008"/>
      <c r="I9" s="1008"/>
      <c r="J9" s="1008"/>
      <c r="K9" s="1008"/>
      <c r="L9" s="1008"/>
      <c r="M9" s="1008"/>
      <c r="N9" s="1008"/>
      <c r="O9" s="1008"/>
      <c r="P9" s="1008"/>
      <c r="Q9" s="1008"/>
      <c r="R9" s="1008"/>
      <c r="S9" s="1008"/>
      <c r="T9" s="1008"/>
      <c r="U9" s="1008"/>
      <c r="V9" s="1008"/>
      <c r="W9" s="1008"/>
      <c r="X9" s="1008"/>
      <c r="Y9" s="1008"/>
      <c r="Z9" s="1008"/>
      <c r="AA9" s="1008"/>
      <c r="AB9" s="1008"/>
      <c r="AC9" s="247" t="s">
        <v>2011</v>
      </c>
      <c r="AD9" s="313"/>
      <c r="AE9" s="1008"/>
      <c r="AF9" s="1008"/>
      <c r="AG9" s="1008"/>
      <c r="AH9" s="1008"/>
      <c r="AI9" s="1008"/>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1008"/>
      <c r="I10" s="1008"/>
      <c r="J10" s="1008"/>
      <c r="K10" s="1008"/>
      <c r="L10" s="1008"/>
      <c r="M10" s="1008"/>
      <c r="N10" s="1008"/>
      <c r="O10" s="1008"/>
      <c r="P10" s="1008"/>
      <c r="Q10" s="1008"/>
      <c r="R10" s="1008"/>
      <c r="S10" s="1008"/>
      <c r="T10" s="160"/>
      <c r="U10" s="247"/>
      <c r="V10" s="249" t="s">
        <v>2013</v>
      </c>
      <c r="W10" s="946"/>
      <c r="X10" s="946"/>
      <c r="Y10" s="946"/>
      <c r="Z10" s="946"/>
      <c r="AA10" s="946"/>
      <c r="AB10" s="946"/>
      <c r="AC10" s="946"/>
      <c r="AD10" s="946"/>
      <c r="AE10" s="946"/>
      <c r="AF10" s="946"/>
      <c r="AG10" s="946"/>
      <c r="AH10" s="946"/>
      <c r="AI10" s="946"/>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1008"/>
      <c r="I11" s="1008"/>
      <c r="J11" s="306"/>
      <c r="K11" s="250"/>
      <c r="L11" s="251" t="s">
        <v>2015</v>
      </c>
      <c r="M11" s="1006"/>
      <c r="N11" s="1006"/>
      <c r="O11" s="1006"/>
      <c r="P11" s="1006"/>
      <c r="Q11" s="1006"/>
      <c r="R11" s="252"/>
      <c r="S11" s="160"/>
      <c r="T11" s="160"/>
      <c r="U11" s="249" t="s">
        <v>2016</v>
      </c>
      <c r="V11" s="946"/>
      <c r="W11" s="946"/>
      <c r="X11" s="946"/>
      <c r="Y11" s="946"/>
      <c r="Z11" s="946"/>
      <c r="AA11" s="946"/>
      <c r="AB11" s="946"/>
      <c r="AC11" s="946"/>
      <c r="AD11" s="247" t="s">
        <v>2017</v>
      </c>
      <c r="AE11" s="313"/>
      <c r="AF11" s="313"/>
      <c r="AG11" s="1008"/>
      <c r="AH11" s="1008"/>
      <c r="AI11" s="1008"/>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46"/>
      <c r="H12" s="946"/>
      <c r="I12" s="946"/>
      <c r="J12" s="946"/>
      <c r="K12" s="946"/>
      <c r="L12" s="946"/>
      <c r="M12" s="946"/>
      <c r="N12" s="160" t="s">
        <v>2019</v>
      </c>
      <c r="O12" s="160"/>
      <c r="P12" s="253"/>
      <c r="Q12" s="307"/>
      <c r="R12" s="1009"/>
      <c r="S12" s="1009"/>
      <c r="T12" s="1009"/>
      <c r="U12" s="1009"/>
      <c r="V12" s="1009"/>
      <c r="W12" s="1009"/>
      <c r="X12" s="1009"/>
      <c r="Y12" s="1009"/>
      <c r="Z12" s="1009"/>
      <c r="AA12" s="1009"/>
      <c r="AB12" s="1009"/>
      <c r="AC12" s="1009"/>
      <c r="AD12" s="1009"/>
      <c r="AE12" s="1009"/>
      <c r="AF12" s="1009"/>
      <c r="AG12" s="1009"/>
      <c r="AH12" s="1009"/>
      <c r="AI12" s="1009"/>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21"/>
      <c r="S15" s="921"/>
      <c r="T15" s="921"/>
      <c r="U15" s="921"/>
      <c r="V15" s="921"/>
      <c r="W15" s="921"/>
      <c r="X15" s="921"/>
      <c r="Y15" s="921"/>
      <c r="Z15" s="921"/>
      <c r="AA15" s="921"/>
      <c r="AB15" s="921"/>
      <c r="AC15" s="921"/>
      <c r="AD15" s="921"/>
      <c r="AE15" s="921"/>
      <c r="AF15" s="921"/>
      <c r="AG15" s="921"/>
      <c r="AH15" s="921"/>
      <c r="AI15" s="92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6" t="s">
        <v>1189</v>
      </c>
      <c r="D17" s="897"/>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8"/>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28" t="s">
        <v>302</v>
      </c>
      <c r="E18" s="928"/>
      <c r="F18" s="928"/>
      <c r="G18" s="928"/>
      <c r="H18" s="928"/>
      <c r="I18" s="928"/>
      <c r="J18" s="928"/>
      <c r="K18" s="928"/>
      <c r="L18" s="928"/>
      <c r="M18" s="928"/>
      <c r="N18" s="928"/>
      <c r="O18" s="928"/>
      <c r="P18" s="928"/>
      <c r="Q18" s="928"/>
      <c r="R18" s="928"/>
      <c r="S18" s="928"/>
      <c r="T18" s="928"/>
      <c r="U18" s="928"/>
      <c r="V18" s="929"/>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13" t="str">
        <f>IF($W$18="X",L7,"")</f>
        <v/>
      </c>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27" t="str">
        <f>IF($W$18="X",G8,"")</f>
        <v/>
      </c>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12" t="s">
        <v>1913</v>
      </c>
      <c r="D21" s="912"/>
      <c r="E21" s="912"/>
      <c r="F21" s="912"/>
      <c r="G21" s="912"/>
      <c r="H21" s="912"/>
      <c r="I21" s="912"/>
      <c r="J21" s="915" t="str">
        <f>IF($W$18="X","Informar","")</f>
        <v/>
      </c>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13" t="str">
        <f>IF($W$18="X",G9,"")</f>
        <v/>
      </c>
      <c r="H22" s="913"/>
      <c r="I22" s="913"/>
      <c r="J22" s="915"/>
      <c r="K22" s="915"/>
      <c r="L22" s="915"/>
      <c r="M22" s="915"/>
      <c r="N22" s="915"/>
      <c r="O22" s="915"/>
      <c r="P22" s="915"/>
      <c r="Q22" s="915"/>
      <c r="R22" s="915"/>
      <c r="S22" s="915"/>
      <c r="T22" s="915"/>
      <c r="U22" s="915"/>
      <c r="V22" s="915"/>
      <c r="W22" s="915"/>
      <c r="X22" s="915"/>
      <c r="Y22" s="915"/>
      <c r="Z22" s="915"/>
      <c r="AA22" s="915"/>
      <c r="AB22" s="915"/>
      <c r="AC22" s="247" t="s">
        <v>2020</v>
      </c>
      <c r="AD22" s="313"/>
      <c r="AE22" s="915" t="str">
        <f>IF($W$18="x",AE9,"")</f>
        <v/>
      </c>
      <c r="AF22" s="915"/>
      <c r="AG22" s="915"/>
      <c r="AH22" s="915"/>
      <c r="AI22" s="915"/>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15" t="str">
        <f>IF($W$18="X",H10,"")</f>
        <v/>
      </c>
      <c r="I23" s="915"/>
      <c r="J23" s="915"/>
      <c r="K23" s="915"/>
      <c r="L23" s="915"/>
      <c r="M23" s="915"/>
      <c r="N23" s="915"/>
      <c r="O23" s="915"/>
      <c r="P23" s="915"/>
      <c r="Q23" s="915"/>
      <c r="R23" s="915"/>
      <c r="S23" s="915"/>
      <c r="T23" s="160"/>
      <c r="U23" s="247"/>
      <c r="V23" s="249" t="s">
        <v>2022</v>
      </c>
      <c r="W23" s="913" t="str">
        <f>IF($W$18="x",W10,"")</f>
        <v/>
      </c>
      <c r="X23" s="913"/>
      <c r="Y23" s="913"/>
      <c r="Z23" s="913"/>
      <c r="AA23" s="913"/>
      <c r="AB23" s="913"/>
      <c r="AC23" s="913"/>
      <c r="AD23" s="913"/>
      <c r="AE23" s="913"/>
      <c r="AF23" s="913"/>
      <c r="AG23" s="913"/>
      <c r="AH23" s="913"/>
      <c r="AI23" s="913"/>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1010" t="str">
        <f>IF($W$18="X",H11,"")</f>
        <v/>
      </c>
      <c r="I24" s="1010"/>
      <c r="J24" s="309"/>
      <c r="K24" s="309"/>
      <c r="L24" s="251" t="s">
        <v>2024</v>
      </c>
      <c r="M24" s="1011" t="str">
        <f>IF($W$18="X",M11,"")</f>
        <v/>
      </c>
      <c r="N24" s="1011"/>
      <c r="O24" s="1011"/>
      <c r="P24" s="1011"/>
      <c r="Q24" s="308"/>
      <c r="R24" s="252"/>
      <c r="S24" s="160"/>
      <c r="T24" s="160"/>
      <c r="U24" s="249" t="s">
        <v>2025</v>
      </c>
      <c r="V24" s="913" t="str">
        <f>IF($W$18="x",V11,"")</f>
        <v/>
      </c>
      <c r="W24" s="913"/>
      <c r="X24" s="913"/>
      <c r="Y24" s="913"/>
      <c r="Z24" s="913"/>
      <c r="AA24" s="913"/>
      <c r="AB24" s="913"/>
      <c r="AC24" s="913"/>
      <c r="AD24" s="247" t="s">
        <v>2026</v>
      </c>
      <c r="AE24" s="313"/>
      <c r="AF24" s="313"/>
      <c r="AG24" s="915" t="str">
        <f>IF($W$18="x",AG11,"")</f>
        <v/>
      </c>
      <c r="AH24" s="915"/>
      <c r="AI24" s="915"/>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13" t="str">
        <f>IF($W$18="X",G12,"")</f>
        <v/>
      </c>
      <c r="H25" s="913"/>
      <c r="I25" s="913"/>
      <c r="J25" s="913"/>
      <c r="K25" s="913"/>
      <c r="L25" s="913"/>
      <c r="M25" s="913"/>
      <c r="N25" s="160" t="s">
        <v>2028</v>
      </c>
      <c r="O25" s="160"/>
      <c r="P25" s="253"/>
      <c r="Q25" s="307"/>
      <c r="R25" s="916" t="str">
        <f>IF($W$18="X",R12,"")</f>
        <v/>
      </c>
      <c r="S25" s="916"/>
      <c r="T25" s="916"/>
      <c r="U25" s="916"/>
      <c r="V25" s="916"/>
      <c r="W25" s="916"/>
      <c r="X25" s="916"/>
      <c r="Y25" s="916"/>
      <c r="Z25" s="916"/>
      <c r="AA25" s="916"/>
      <c r="AB25" s="916"/>
      <c r="AC25" s="916"/>
      <c r="AD25" s="916"/>
      <c r="AE25" s="916"/>
      <c r="AF25" s="916"/>
      <c r="AG25" s="916"/>
      <c r="AH25" s="916"/>
      <c r="AI25" s="916"/>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12" t="s">
        <v>2029</v>
      </c>
      <c r="D26" s="912"/>
      <c r="E26" s="912"/>
      <c r="F26" s="912"/>
      <c r="G26" s="912"/>
      <c r="H26" s="912"/>
      <c r="I26" s="912"/>
      <c r="J26" s="913"/>
      <c r="K26" s="913"/>
      <c r="L26" s="913"/>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2032</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6" t="s">
        <v>1741</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8"/>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8"/>
      <c r="J34" s="247" t="s">
        <v>305</v>
      </c>
      <c r="K34" s="132"/>
      <c r="L34" s="247"/>
      <c r="M34" s="247"/>
      <c r="N34" s="127"/>
      <c r="O34" s="258" t="s">
        <v>306</v>
      </c>
      <c r="P34" s="127"/>
      <c r="Q34" s="438"/>
      <c r="R34" s="247" t="s">
        <v>307</v>
      </c>
      <c r="S34" s="247"/>
      <c r="T34" s="247"/>
      <c r="U34" s="127"/>
      <c r="V34" s="127"/>
      <c r="W34" s="127"/>
      <c r="X34" s="438"/>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882"/>
      <c r="H35" s="882"/>
      <c r="I35" s="882"/>
      <c r="J35" s="882"/>
      <c r="K35" s="882"/>
      <c r="L35" s="882"/>
      <c r="M35" s="882"/>
      <c r="N35" s="882"/>
      <c r="O35" s="882"/>
      <c r="P35" s="882"/>
      <c r="Q35" s="882"/>
      <c r="R35" s="882"/>
      <c r="S35" s="882"/>
      <c r="T35" s="882"/>
      <c r="U35" s="882"/>
      <c r="V35" s="882"/>
      <c r="W35" s="882"/>
      <c r="X35" s="882"/>
      <c r="Y35" s="882"/>
      <c r="Z35" s="882"/>
      <c r="AA35" s="882"/>
      <c r="AB35" s="882"/>
      <c r="AC35" s="247" t="s">
        <v>297</v>
      </c>
      <c r="AD35" s="882"/>
      <c r="AE35" s="882"/>
      <c r="AF35" s="882"/>
      <c r="AG35" s="882"/>
      <c r="AH35" s="882"/>
      <c r="AI35" s="882"/>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900"/>
      <c r="H36" s="900"/>
      <c r="I36" s="900"/>
      <c r="J36" s="900"/>
      <c r="K36" s="900"/>
      <c r="L36" s="900"/>
      <c r="M36" s="900"/>
      <c r="N36" s="900"/>
      <c r="O36" s="900"/>
      <c r="P36" s="900"/>
      <c r="Q36" s="900"/>
      <c r="R36" s="900"/>
      <c r="S36" s="900"/>
      <c r="T36" s="160"/>
      <c r="U36" s="247"/>
      <c r="V36" s="249" t="s">
        <v>298</v>
      </c>
      <c r="W36" s="882"/>
      <c r="X36" s="882"/>
      <c r="Y36" s="882"/>
      <c r="Z36" s="882"/>
      <c r="AA36" s="882"/>
      <c r="AB36" s="882"/>
      <c r="AC36" s="882"/>
      <c r="AD36" s="882"/>
      <c r="AE36" s="882"/>
      <c r="AF36" s="882"/>
      <c r="AG36" s="882"/>
      <c r="AH36" s="882"/>
      <c r="AI36" s="882"/>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882"/>
      <c r="H37" s="882"/>
      <c r="I37" s="882"/>
      <c r="J37" s="882"/>
      <c r="K37" s="250"/>
      <c r="L37" s="251" t="s">
        <v>300</v>
      </c>
      <c r="M37" s="1012"/>
      <c r="N37" s="1012"/>
      <c r="O37" s="1012"/>
      <c r="P37" s="1012"/>
      <c r="Q37" s="1012"/>
      <c r="R37" s="252"/>
      <c r="S37" s="160"/>
      <c r="T37" s="160"/>
      <c r="U37" s="249" t="s">
        <v>1743</v>
      </c>
      <c r="V37" s="882"/>
      <c r="W37" s="882"/>
      <c r="X37" s="882"/>
      <c r="Y37" s="882"/>
      <c r="Z37" s="882"/>
      <c r="AA37" s="882"/>
      <c r="AB37" s="882"/>
      <c r="AC37" s="882"/>
      <c r="AD37" s="247" t="s">
        <v>301</v>
      </c>
      <c r="AE37" s="911"/>
      <c r="AF37" s="911"/>
      <c r="AG37" s="911"/>
      <c r="AH37" s="911"/>
      <c r="AI37" s="91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12" t="s">
        <v>1744</v>
      </c>
      <c r="D38" s="912"/>
      <c r="E38" s="912"/>
      <c r="F38" s="912"/>
      <c r="G38" s="882"/>
      <c r="H38" s="882"/>
      <c r="I38" s="882"/>
      <c r="J38" s="882"/>
      <c r="K38" s="882"/>
      <c r="L38" s="882"/>
      <c r="M38" s="882"/>
      <c r="N38" s="882"/>
      <c r="O38" s="930" t="s">
        <v>1745</v>
      </c>
      <c r="P38" s="930"/>
      <c r="Q38" s="930"/>
      <c r="R38" s="931"/>
      <c r="S38" s="931"/>
      <c r="T38" s="931"/>
      <c r="U38" s="931"/>
      <c r="V38" s="931"/>
      <c r="W38" s="931"/>
      <c r="X38" s="931"/>
      <c r="Y38" s="931"/>
      <c r="Z38" s="931"/>
      <c r="AA38" s="931"/>
      <c r="AB38" s="931"/>
      <c r="AC38" s="931"/>
      <c r="AD38" s="931"/>
      <c r="AE38" s="931"/>
      <c r="AF38" s="931"/>
      <c r="AG38" s="931"/>
      <c r="AH38" s="931"/>
      <c r="AI38" s="93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6" t="s">
        <v>1906</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8"/>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02" t="s">
        <v>1154</v>
      </c>
      <c r="D42" s="902"/>
      <c r="E42" s="902"/>
      <c r="F42" s="902"/>
      <c r="G42" s="902"/>
      <c r="H42" s="901" t="s">
        <v>2089</v>
      </c>
      <c r="I42" s="901"/>
      <c r="J42" s="901"/>
      <c r="K42" s="901"/>
      <c r="L42" s="901"/>
      <c r="M42" s="901"/>
      <c r="N42" s="901"/>
      <c r="O42" s="901"/>
      <c r="P42" s="901"/>
      <c r="Q42" s="901"/>
      <c r="R42" s="901"/>
      <c r="S42" s="901"/>
      <c r="T42" s="901"/>
      <c r="U42" s="901"/>
      <c r="V42" s="901"/>
      <c r="W42" s="902" t="s">
        <v>151</v>
      </c>
      <c r="X42" s="902"/>
      <c r="Y42" s="902"/>
      <c r="Z42" s="902"/>
      <c r="AA42" s="902"/>
      <c r="AB42" s="902" t="s">
        <v>161</v>
      </c>
      <c r="AC42" s="902"/>
      <c r="AD42" s="902"/>
      <c r="AE42" s="902"/>
      <c r="AF42" s="902"/>
      <c r="AG42" s="902" t="s">
        <v>156</v>
      </c>
      <c r="AH42" s="902"/>
      <c r="AI42" s="902"/>
      <c r="AJ42" s="262"/>
      <c r="AL42" s="926"/>
      <c r="AM42" s="926"/>
      <c r="AN42" s="926"/>
      <c r="AO42" s="926"/>
      <c r="AP42" s="926"/>
      <c r="AQ42" s="926"/>
      <c r="AR42" s="926"/>
      <c r="AS42" s="926"/>
      <c r="AT42" s="926"/>
      <c r="AU42" s="926"/>
      <c r="AV42" s="926"/>
      <c r="AW42" s="926"/>
      <c r="AX42" s="926"/>
      <c r="AY42" s="926"/>
      <c r="AZ42" s="926"/>
      <c r="BA42" s="926"/>
      <c r="BB42" s="926"/>
      <c r="BC42" s="240"/>
      <c r="BD42" s="240"/>
      <c r="BE42" s="240"/>
      <c r="BF42" s="248"/>
      <c r="BH42" s="248"/>
    </row>
    <row r="43" spans="2:111" s="240" customFormat="1" ht="20.100000000000001" customHeight="1">
      <c r="B43" s="263"/>
      <c r="C43" s="905" t="str">
        <f>IF('TELA 3'!C8="","",'TELA 3'!C8)</f>
        <v/>
      </c>
      <c r="D43" s="905"/>
      <c r="E43" s="905"/>
      <c r="F43" s="905"/>
      <c r="G43" s="905"/>
      <c r="H43" s="899"/>
      <c r="I43" s="899"/>
      <c r="J43" s="899"/>
      <c r="K43" s="899"/>
      <c r="L43" s="899"/>
      <c r="M43" s="899"/>
      <c r="N43" s="899"/>
      <c r="O43" s="899"/>
      <c r="P43" s="899"/>
      <c r="Q43" s="899"/>
      <c r="R43" s="899"/>
      <c r="S43" s="899"/>
      <c r="T43" s="899"/>
      <c r="U43" s="899"/>
      <c r="V43" s="899"/>
      <c r="W43" s="894" t="str">
        <f>'TELA 3'!T$8</f>
        <v>-</v>
      </c>
      <c r="X43" s="894"/>
      <c r="Y43" s="894"/>
      <c r="Z43" s="894"/>
      <c r="AA43" s="894"/>
      <c r="AB43" s="994" t="str">
        <f>IF('TELA 3'!Y$8="","",'TELA 3'!Y$8)</f>
        <v/>
      </c>
      <c r="AC43" s="994"/>
      <c r="AD43" s="994"/>
      <c r="AE43" s="994"/>
      <c r="AF43" s="994"/>
      <c r="AG43" s="894" t="str">
        <f>'TELA 3'!$AC$8</f>
        <v>-</v>
      </c>
      <c r="AH43" s="894"/>
      <c r="AI43" s="894"/>
      <c r="AJ43" s="264"/>
      <c r="AL43" s="926"/>
      <c r="AM43" s="926"/>
      <c r="AN43" s="926"/>
      <c r="AO43" s="926"/>
      <c r="AP43" s="926"/>
      <c r="AQ43" s="926"/>
      <c r="AR43" s="926"/>
      <c r="AS43" s="926"/>
      <c r="AT43" s="926"/>
      <c r="AU43" s="926"/>
      <c r="AV43" s="926"/>
      <c r="AW43" s="926"/>
      <c r="AX43" s="926"/>
      <c r="AY43" s="926"/>
      <c r="AZ43" s="926"/>
      <c r="BA43" s="926"/>
      <c r="BB43" s="926"/>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05"/>
      <c r="D44" s="905"/>
      <c r="E44" s="905"/>
      <c r="F44" s="905"/>
      <c r="G44" s="905"/>
      <c r="H44" s="899"/>
      <c r="I44" s="899"/>
      <c r="J44" s="899"/>
      <c r="K44" s="899"/>
      <c r="L44" s="899"/>
      <c r="M44" s="899"/>
      <c r="N44" s="899"/>
      <c r="O44" s="899"/>
      <c r="P44" s="899"/>
      <c r="Q44" s="899"/>
      <c r="R44" s="899"/>
      <c r="S44" s="899"/>
      <c r="T44" s="899"/>
      <c r="U44" s="899"/>
      <c r="V44" s="899"/>
      <c r="W44" s="894" t="str">
        <f>'TELA 3'!$T$9</f>
        <v>-</v>
      </c>
      <c r="X44" s="894"/>
      <c r="Y44" s="894"/>
      <c r="Z44" s="894"/>
      <c r="AA44" s="894"/>
      <c r="AB44" s="994" t="str">
        <f>IF('TELA 3'!$Y$9="","",'TELA 3'!$Y$9)</f>
        <v/>
      </c>
      <c r="AC44" s="994"/>
      <c r="AD44" s="994"/>
      <c r="AE44" s="994"/>
      <c r="AF44" s="994"/>
      <c r="AG44" s="894" t="str">
        <f>'TELA 3'!$AC$9</f>
        <v>-</v>
      </c>
      <c r="AH44" s="894"/>
      <c r="AI44" s="894"/>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05" t="str">
        <f>IF('TELA 3'!C10="","",'TELA 3'!C10)</f>
        <v/>
      </c>
      <c r="D45" s="905"/>
      <c r="E45" s="905"/>
      <c r="F45" s="905"/>
      <c r="G45" s="905"/>
      <c r="H45" s="899"/>
      <c r="I45" s="899"/>
      <c r="J45" s="899"/>
      <c r="K45" s="899"/>
      <c r="L45" s="899"/>
      <c r="M45" s="899"/>
      <c r="N45" s="899"/>
      <c r="O45" s="899"/>
      <c r="P45" s="899"/>
      <c r="Q45" s="899"/>
      <c r="R45" s="899"/>
      <c r="S45" s="899"/>
      <c r="T45" s="899"/>
      <c r="U45" s="899"/>
      <c r="V45" s="899"/>
      <c r="W45" s="894" t="str">
        <f>'TELA 3'!T10</f>
        <v>-</v>
      </c>
      <c r="X45" s="894"/>
      <c r="Y45" s="894"/>
      <c r="Z45" s="894"/>
      <c r="AA45" s="894"/>
      <c r="AB45" s="994" t="str">
        <f>IF('TELA 3'!Y10="","",'TELA 3'!Y10)</f>
        <v/>
      </c>
      <c r="AC45" s="994"/>
      <c r="AD45" s="994"/>
      <c r="AE45" s="994"/>
      <c r="AF45" s="994"/>
      <c r="AG45" s="894" t="str">
        <f>'TELA 3'!AC10</f>
        <v>-</v>
      </c>
      <c r="AH45" s="894"/>
      <c r="AI45" s="89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05"/>
      <c r="D46" s="905"/>
      <c r="E46" s="905"/>
      <c r="F46" s="905"/>
      <c r="G46" s="905"/>
      <c r="H46" s="899"/>
      <c r="I46" s="899"/>
      <c r="J46" s="899"/>
      <c r="K46" s="899"/>
      <c r="L46" s="899"/>
      <c r="M46" s="899"/>
      <c r="N46" s="899"/>
      <c r="O46" s="899"/>
      <c r="P46" s="899"/>
      <c r="Q46" s="899"/>
      <c r="R46" s="899"/>
      <c r="S46" s="899"/>
      <c r="T46" s="899"/>
      <c r="U46" s="899"/>
      <c r="V46" s="899"/>
      <c r="W46" s="894" t="str">
        <f>'TELA 3'!T11</f>
        <v>-</v>
      </c>
      <c r="X46" s="894"/>
      <c r="Y46" s="894"/>
      <c r="Z46" s="894"/>
      <c r="AA46" s="894"/>
      <c r="AB46" s="994" t="str">
        <f>IF('TELA 3'!Y11="","",'TELA 3'!Y11)</f>
        <v/>
      </c>
      <c r="AC46" s="994"/>
      <c r="AD46" s="994"/>
      <c r="AE46" s="994"/>
      <c r="AF46" s="994"/>
      <c r="AG46" s="894" t="str">
        <f>'TELA 3'!AC11</f>
        <v>-</v>
      </c>
      <c r="AH46" s="894"/>
      <c r="AI46" s="894"/>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05" t="str">
        <f>IF('TELA 3'!C12="","",'TELA 3'!C12)</f>
        <v/>
      </c>
      <c r="D47" s="905"/>
      <c r="E47" s="905"/>
      <c r="F47" s="905"/>
      <c r="G47" s="905"/>
      <c r="H47" s="899"/>
      <c r="I47" s="899"/>
      <c r="J47" s="899"/>
      <c r="K47" s="899"/>
      <c r="L47" s="899"/>
      <c r="M47" s="899"/>
      <c r="N47" s="899"/>
      <c r="O47" s="899"/>
      <c r="P47" s="899"/>
      <c r="Q47" s="899"/>
      <c r="R47" s="899"/>
      <c r="S47" s="899"/>
      <c r="T47" s="899"/>
      <c r="U47" s="899"/>
      <c r="V47" s="899"/>
      <c r="W47" s="894" t="str">
        <f>'TELA 3'!T12</f>
        <v>-</v>
      </c>
      <c r="X47" s="894"/>
      <c r="Y47" s="894"/>
      <c r="Z47" s="894"/>
      <c r="AA47" s="894"/>
      <c r="AB47" s="994" t="str">
        <f>IF('TELA 3'!Y12="","",'TELA 3'!Y12)</f>
        <v/>
      </c>
      <c r="AC47" s="994"/>
      <c r="AD47" s="994"/>
      <c r="AE47" s="994"/>
      <c r="AF47" s="994"/>
      <c r="AG47" s="894" t="str">
        <f>'TELA 3'!AC12</f>
        <v>-</v>
      </c>
      <c r="AH47" s="894"/>
      <c r="AI47" s="894"/>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05"/>
      <c r="D48" s="905"/>
      <c r="E48" s="905"/>
      <c r="F48" s="905"/>
      <c r="G48" s="905"/>
      <c r="H48" s="899"/>
      <c r="I48" s="899"/>
      <c r="J48" s="899"/>
      <c r="K48" s="899"/>
      <c r="L48" s="899"/>
      <c r="M48" s="899"/>
      <c r="N48" s="899"/>
      <c r="O48" s="899"/>
      <c r="P48" s="899"/>
      <c r="Q48" s="899"/>
      <c r="R48" s="899"/>
      <c r="S48" s="899"/>
      <c r="T48" s="899"/>
      <c r="U48" s="899"/>
      <c r="V48" s="899"/>
      <c r="W48" s="894" t="str">
        <f>'TELA 3'!T13</f>
        <v>-</v>
      </c>
      <c r="X48" s="894"/>
      <c r="Y48" s="894"/>
      <c r="Z48" s="894"/>
      <c r="AA48" s="894"/>
      <c r="AB48" s="994" t="str">
        <f>IF('TELA 3'!Y13="","",'TELA 3'!Y13)</f>
        <v/>
      </c>
      <c r="AC48" s="994"/>
      <c r="AD48" s="994"/>
      <c r="AE48" s="994"/>
      <c r="AF48" s="994"/>
      <c r="AG48" s="894" t="str">
        <f>'TELA 3'!AC13</f>
        <v>-</v>
      </c>
      <c r="AH48" s="894"/>
      <c r="AI48" s="894"/>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05" t="str">
        <f>IF('TELA 3'!C14="","",'TELA 3'!C14)</f>
        <v/>
      </c>
      <c r="D49" s="905"/>
      <c r="E49" s="905"/>
      <c r="F49" s="905"/>
      <c r="G49" s="905"/>
      <c r="H49" s="899"/>
      <c r="I49" s="899"/>
      <c r="J49" s="899"/>
      <c r="K49" s="899"/>
      <c r="L49" s="899"/>
      <c r="M49" s="899"/>
      <c r="N49" s="899"/>
      <c r="O49" s="899"/>
      <c r="P49" s="899"/>
      <c r="Q49" s="899"/>
      <c r="R49" s="899"/>
      <c r="S49" s="899"/>
      <c r="T49" s="899"/>
      <c r="U49" s="899"/>
      <c r="V49" s="899"/>
      <c r="W49" s="894" t="str">
        <f>'TELA 3'!T14</f>
        <v>-</v>
      </c>
      <c r="X49" s="894"/>
      <c r="Y49" s="894"/>
      <c r="Z49" s="894"/>
      <c r="AA49" s="894"/>
      <c r="AB49" s="994" t="str">
        <f>IF('TELA 3'!Y14="","",'TELA 3'!Y14)</f>
        <v/>
      </c>
      <c r="AC49" s="994"/>
      <c r="AD49" s="994"/>
      <c r="AE49" s="994"/>
      <c r="AF49" s="994"/>
      <c r="AG49" s="894" t="str">
        <f>'TELA 3'!AC14</f>
        <v>-</v>
      </c>
      <c r="AH49" s="894"/>
      <c r="AI49" s="894"/>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05"/>
      <c r="D50" s="905"/>
      <c r="E50" s="905"/>
      <c r="F50" s="905"/>
      <c r="G50" s="905"/>
      <c r="H50" s="899"/>
      <c r="I50" s="899"/>
      <c r="J50" s="899"/>
      <c r="K50" s="899"/>
      <c r="L50" s="899"/>
      <c r="M50" s="899"/>
      <c r="N50" s="899"/>
      <c r="O50" s="899"/>
      <c r="P50" s="899"/>
      <c r="Q50" s="899"/>
      <c r="R50" s="899"/>
      <c r="S50" s="899"/>
      <c r="T50" s="899"/>
      <c r="U50" s="899"/>
      <c r="V50" s="899"/>
      <c r="W50" s="894" t="str">
        <f>'TELA 3'!T15</f>
        <v>-</v>
      </c>
      <c r="X50" s="894"/>
      <c r="Y50" s="894"/>
      <c r="Z50" s="894"/>
      <c r="AA50" s="894"/>
      <c r="AB50" s="994" t="str">
        <f>IF('TELA 3'!Y15="","",'TELA 3'!Y15)</f>
        <v/>
      </c>
      <c r="AC50" s="994"/>
      <c r="AD50" s="994"/>
      <c r="AE50" s="994"/>
      <c r="AF50" s="994"/>
      <c r="AG50" s="894" t="str">
        <f>'TELA 3'!AC15</f>
        <v>-</v>
      </c>
      <c r="AH50" s="894"/>
      <c r="AI50" s="894"/>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05" t="str">
        <f>IF('TELA 3'!C16="","",'TELA 3'!C16)</f>
        <v/>
      </c>
      <c r="D51" s="905"/>
      <c r="E51" s="905"/>
      <c r="F51" s="905"/>
      <c r="G51" s="905"/>
      <c r="H51" s="899"/>
      <c r="I51" s="899"/>
      <c r="J51" s="899"/>
      <c r="K51" s="899"/>
      <c r="L51" s="899"/>
      <c r="M51" s="899"/>
      <c r="N51" s="899"/>
      <c r="O51" s="899"/>
      <c r="P51" s="899"/>
      <c r="Q51" s="899"/>
      <c r="R51" s="899"/>
      <c r="S51" s="899"/>
      <c r="T51" s="899"/>
      <c r="U51" s="899"/>
      <c r="V51" s="899"/>
      <c r="W51" s="894" t="str">
        <f>'TELA 3'!T16</f>
        <v>-</v>
      </c>
      <c r="X51" s="894"/>
      <c r="Y51" s="894"/>
      <c r="Z51" s="894"/>
      <c r="AA51" s="894"/>
      <c r="AB51" s="994" t="str">
        <f>IF('TELA 3'!Y16="","",'TELA 3'!Y16)</f>
        <v/>
      </c>
      <c r="AC51" s="994"/>
      <c r="AD51" s="994"/>
      <c r="AE51" s="994"/>
      <c r="AF51" s="994"/>
      <c r="AG51" s="894" t="str">
        <f>'TELA 3'!AC16</f>
        <v>-</v>
      </c>
      <c r="AH51" s="894"/>
      <c r="AI51" s="894"/>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05"/>
      <c r="D52" s="905"/>
      <c r="E52" s="905"/>
      <c r="F52" s="905"/>
      <c r="G52" s="905"/>
      <c r="H52" s="899"/>
      <c r="I52" s="899"/>
      <c r="J52" s="899"/>
      <c r="K52" s="899"/>
      <c r="L52" s="899"/>
      <c r="M52" s="899"/>
      <c r="N52" s="899"/>
      <c r="O52" s="899"/>
      <c r="P52" s="899"/>
      <c r="Q52" s="899"/>
      <c r="R52" s="899"/>
      <c r="S52" s="899"/>
      <c r="T52" s="899"/>
      <c r="U52" s="899"/>
      <c r="V52" s="899"/>
      <c r="W52" s="894" t="str">
        <f>'TELA 3'!T17</f>
        <v>-</v>
      </c>
      <c r="X52" s="894"/>
      <c r="Y52" s="894"/>
      <c r="Z52" s="894"/>
      <c r="AA52" s="894"/>
      <c r="AB52" s="994" t="str">
        <f>IF('TELA 3'!Y17="","",'TELA 3'!Y17)</f>
        <v/>
      </c>
      <c r="AC52" s="994"/>
      <c r="AD52" s="994"/>
      <c r="AE52" s="994"/>
      <c r="AF52" s="994"/>
      <c r="AG52" s="894" t="str">
        <f>'TELA 3'!AC17</f>
        <v>-</v>
      </c>
      <c r="AH52" s="894"/>
      <c r="AI52" s="894"/>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995" t="s">
        <v>2267</v>
      </c>
      <c r="AB54" s="996"/>
      <c r="AC54" s="996"/>
      <c r="AD54" s="996"/>
      <c r="AE54" s="996"/>
      <c r="AF54" s="996"/>
      <c r="AG54" s="996"/>
      <c r="AH54" s="996"/>
      <c r="AI54" s="996"/>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8"/>
      <c r="C56" s="993" t="s">
        <v>1746</v>
      </c>
      <c r="D56" s="993"/>
      <c r="E56" s="993"/>
      <c r="F56" s="993"/>
      <c r="G56" s="993"/>
      <c r="H56" s="993"/>
      <c r="I56" s="993"/>
      <c r="J56" s="993"/>
      <c r="K56" s="993"/>
      <c r="L56" s="993"/>
      <c r="M56" s="993"/>
      <c r="N56" s="993"/>
      <c r="O56" s="993"/>
      <c r="P56" s="993"/>
      <c r="Q56" s="993"/>
      <c r="R56" s="993"/>
      <c r="S56" s="993"/>
      <c r="T56" s="993"/>
      <c r="U56" s="993"/>
      <c r="V56" s="922" t="str">
        <f>'TELA 3'!N19</f>
        <v/>
      </c>
      <c r="W56" s="923"/>
      <c r="X56" s="923"/>
      <c r="Y56" s="923"/>
      <c r="Z56" s="923"/>
      <c r="AA56" s="923"/>
      <c r="AB56" s="923"/>
      <c r="AC56" s="923"/>
      <c r="AD56" s="923"/>
      <c r="AE56" s="923"/>
      <c r="AF56" s="923"/>
      <c r="AG56" s="923"/>
      <c r="AH56" s="923"/>
      <c r="AI56" s="924"/>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c r="B57" s="263"/>
      <c r="C57" s="986" t="s">
        <v>2277</v>
      </c>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63"/>
      <c r="C58" s="964" t="s">
        <v>2205</v>
      </c>
      <c r="D58" s="964"/>
      <c r="E58" s="964"/>
      <c r="F58" s="964"/>
      <c r="G58" s="964"/>
      <c r="H58" s="964"/>
      <c r="I58" s="964"/>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8"/>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64" t="s">
        <v>2220</v>
      </c>
      <c r="D59" s="964"/>
      <c r="E59" s="964"/>
      <c r="F59" s="964"/>
      <c r="G59" s="964"/>
      <c r="H59" s="964"/>
      <c r="I59" s="964"/>
      <c r="J59" s="964"/>
      <c r="K59" s="964"/>
      <c r="L59" s="964"/>
      <c r="M59" s="964"/>
      <c r="N59" s="964"/>
      <c r="O59" s="990"/>
      <c r="P59" s="990"/>
      <c r="Q59" s="990"/>
      <c r="R59" s="990"/>
      <c r="S59" s="990"/>
      <c r="T59" s="990"/>
      <c r="U59" s="990"/>
      <c r="V59" s="990"/>
      <c r="W59" s="990"/>
      <c r="X59" s="990"/>
      <c r="Y59" s="990"/>
      <c r="Z59" s="990"/>
      <c r="AA59" s="990"/>
      <c r="AB59" s="990"/>
      <c r="AC59" s="990"/>
      <c r="AD59" s="990"/>
      <c r="AE59" s="990"/>
      <c r="AF59" s="990"/>
      <c r="AG59" s="990"/>
      <c r="AH59" s="990"/>
      <c r="AI59" s="990"/>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160" t="s">
        <v>2207</v>
      </c>
      <c r="D61" s="160"/>
      <c r="E61" s="160"/>
      <c r="F61" s="160"/>
      <c r="G61" s="160"/>
      <c r="H61" s="160"/>
      <c r="I61" s="257"/>
      <c r="J61" s="257"/>
      <c r="K61" s="257"/>
      <c r="L61" s="257"/>
      <c r="M61" s="257"/>
      <c r="N61" s="257"/>
      <c r="O61" s="257"/>
      <c r="P61" s="257"/>
      <c r="Q61" s="257"/>
      <c r="R61" s="257"/>
      <c r="S61" s="438"/>
      <c r="T61" s="247" t="s">
        <v>196</v>
      </c>
      <c r="U61" s="247"/>
      <c r="V61" s="438"/>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2212</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2211</v>
      </c>
      <c r="D63" s="160"/>
      <c r="E63" s="160"/>
      <c r="F63" s="160"/>
      <c r="G63" s="458" t="s">
        <v>2195</v>
      </c>
      <c r="H63" s="160"/>
      <c r="I63" s="257"/>
      <c r="J63" s="257"/>
      <c r="K63" s="257"/>
      <c r="L63" s="257"/>
      <c r="M63" s="892"/>
      <c r="N63" s="892"/>
      <c r="O63" s="892"/>
      <c r="P63" s="892"/>
      <c r="Q63" s="892"/>
      <c r="R63" s="892"/>
      <c r="S63" s="127"/>
      <c r="T63" s="458" t="s">
        <v>2196</v>
      </c>
      <c r="U63" s="160"/>
      <c r="V63" s="257"/>
      <c r="W63" s="257"/>
      <c r="X63" s="257"/>
      <c r="Y63" s="257"/>
      <c r="Z63" s="457"/>
      <c r="AA63" s="892"/>
      <c r="AB63" s="892"/>
      <c r="AC63" s="892"/>
      <c r="AD63" s="892"/>
      <c r="AE63" s="892"/>
      <c r="AF63" s="892"/>
      <c r="AG63" s="892"/>
      <c r="AH63" s="892"/>
      <c r="AI63" s="892"/>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2388</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38"/>
      <c r="AC64" s="247" t="s">
        <v>196</v>
      </c>
      <c r="AD64" s="247"/>
      <c r="AE64" s="438"/>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c r="B65" s="263"/>
      <c r="C65" s="906" t="s">
        <v>1916</v>
      </c>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c r="B67" s="263"/>
      <c r="C67" s="945" t="s">
        <v>2297</v>
      </c>
      <c r="D67" s="945"/>
      <c r="E67" s="945"/>
      <c r="F67" s="945"/>
      <c r="G67" s="945"/>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264"/>
      <c r="AP67" s="248"/>
      <c r="AT67" s="248"/>
      <c r="AU67" s="23"/>
      <c r="AV67" s="23"/>
      <c r="AW67" s="23"/>
      <c r="AX67" s="23"/>
      <c r="AY67" s="23"/>
      <c r="AZ67" s="23"/>
      <c r="BA67" s="23"/>
      <c r="BB67" s="23"/>
      <c r="BC67" s="23"/>
    </row>
    <row r="68" spans="2:71" s="240" customFormat="1" ht="15" customHeight="1">
      <c r="B68" s="263"/>
      <c r="C68" s="925" t="s">
        <v>1150</v>
      </c>
      <c r="D68" s="925"/>
      <c r="E68" s="925"/>
      <c r="F68" s="925"/>
      <c r="G68" s="925"/>
      <c r="H68" s="925"/>
      <c r="I68" s="925"/>
      <c r="J68" s="908" t="s">
        <v>1169</v>
      </c>
      <c r="K68" s="908"/>
      <c r="L68" s="908"/>
      <c r="M68" s="908"/>
      <c r="N68" s="908"/>
      <c r="O68" s="908"/>
      <c r="P68" s="908" t="s">
        <v>1151</v>
      </c>
      <c r="Q68" s="908"/>
      <c r="R68" s="908"/>
      <c r="S68" s="908"/>
      <c r="T68" s="908"/>
      <c r="U68" s="908"/>
      <c r="V68" s="908"/>
      <c r="W68" s="908"/>
      <c r="X68" s="908"/>
      <c r="Y68" s="908" t="s">
        <v>1152</v>
      </c>
      <c r="Z68" s="908"/>
      <c r="AA68" s="908"/>
      <c r="AB68" s="908"/>
      <c r="AC68" s="908"/>
      <c r="AD68" s="908"/>
      <c r="AE68" s="909" t="s">
        <v>1153</v>
      </c>
      <c r="AF68" s="909"/>
      <c r="AG68" s="909"/>
      <c r="AH68" s="909"/>
      <c r="AI68" s="909"/>
      <c r="AJ68" s="264"/>
      <c r="AP68" s="248"/>
      <c r="AT68" s="248"/>
      <c r="AV68" s="23"/>
      <c r="AW68" s="23"/>
      <c r="AX68" s="23"/>
      <c r="AY68" s="23"/>
      <c r="AZ68" s="23"/>
      <c r="BA68" s="23"/>
      <c r="BB68" s="23"/>
      <c r="BC68" s="23"/>
    </row>
    <row r="69" spans="2:71" s="240" customFormat="1" ht="15" customHeight="1">
      <c r="B69" s="263"/>
      <c r="C69" s="884"/>
      <c r="D69" s="884"/>
      <c r="E69" s="884"/>
      <c r="F69" s="884"/>
      <c r="G69" s="884"/>
      <c r="H69" s="884"/>
      <c r="I69" s="884"/>
      <c r="J69" s="884"/>
      <c r="K69" s="884"/>
      <c r="L69" s="884"/>
      <c r="M69" s="884"/>
      <c r="N69" s="884"/>
      <c r="O69" s="884"/>
      <c r="P69" s="884"/>
      <c r="Q69" s="884"/>
      <c r="R69" s="884"/>
      <c r="S69" s="884"/>
      <c r="T69" s="884"/>
      <c r="U69" s="884"/>
      <c r="V69" s="884"/>
      <c r="W69" s="884"/>
      <c r="X69" s="884"/>
      <c r="Y69" s="884"/>
      <c r="Z69" s="884"/>
      <c r="AA69" s="884"/>
      <c r="AB69" s="884"/>
      <c r="AC69" s="884"/>
      <c r="AD69" s="884"/>
      <c r="AE69" s="895"/>
      <c r="AF69" s="895"/>
      <c r="AG69" s="895"/>
      <c r="AH69" s="895"/>
      <c r="AI69" s="895"/>
      <c r="AJ69" s="264"/>
      <c r="AP69" s="248"/>
      <c r="AT69" s="248"/>
      <c r="AV69" s="23"/>
      <c r="AW69" s="23"/>
      <c r="AX69" s="23"/>
      <c r="AY69" s="23"/>
      <c r="AZ69" s="23"/>
      <c r="BA69" s="23"/>
      <c r="BB69" s="23"/>
      <c r="BC69" s="23"/>
    </row>
    <row r="70" spans="2:71" s="240" customFormat="1" ht="15" customHeight="1">
      <c r="B70" s="263"/>
      <c r="C70" s="884"/>
      <c r="D70" s="884"/>
      <c r="E70" s="884"/>
      <c r="F70" s="884"/>
      <c r="G70" s="884"/>
      <c r="H70" s="884"/>
      <c r="I70" s="884"/>
      <c r="J70" s="884"/>
      <c r="K70" s="884"/>
      <c r="L70" s="884"/>
      <c r="M70" s="884"/>
      <c r="N70" s="884"/>
      <c r="O70" s="884"/>
      <c r="P70" s="884"/>
      <c r="Q70" s="884"/>
      <c r="R70" s="884"/>
      <c r="S70" s="884"/>
      <c r="T70" s="884"/>
      <c r="U70" s="884"/>
      <c r="V70" s="884"/>
      <c r="W70" s="884"/>
      <c r="X70" s="884"/>
      <c r="Y70" s="884"/>
      <c r="Z70" s="884"/>
      <c r="AA70" s="884"/>
      <c r="AB70" s="884"/>
      <c r="AC70" s="884"/>
      <c r="AD70" s="884"/>
      <c r="AE70" s="895"/>
      <c r="AF70" s="895"/>
      <c r="AG70" s="895"/>
      <c r="AH70" s="895"/>
      <c r="AI70" s="895"/>
      <c r="AJ70" s="264"/>
      <c r="AP70" s="248"/>
      <c r="AT70" s="248"/>
      <c r="AV70" s="23"/>
      <c r="AW70" s="23"/>
      <c r="AX70" s="23"/>
      <c r="AY70" s="23"/>
      <c r="AZ70" s="23"/>
      <c r="BA70" s="23"/>
      <c r="BB70" s="23"/>
      <c r="BC70" s="23"/>
    </row>
    <row r="71" spans="2:71" s="240" customFormat="1" ht="15" customHeight="1">
      <c r="B71" s="263"/>
      <c r="C71" s="884"/>
      <c r="D71" s="884"/>
      <c r="E71" s="884"/>
      <c r="F71" s="884"/>
      <c r="G71" s="884"/>
      <c r="H71" s="884"/>
      <c r="I71" s="884"/>
      <c r="J71" s="884"/>
      <c r="K71" s="884"/>
      <c r="L71" s="884"/>
      <c r="M71" s="884"/>
      <c r="N71" s="884"/>
      <c r="O71" s="884"/>
      <c r="P71" s="884"/>
      <c r="Q71" s="884"/>
      <c r="R71" s="884"/>
      <c r="S71" s="884"/>
      <c r="T71" s="884"/>
      <c r="U71" s="884"/>
      <c r="V71" s="884"/>
      <c r="W71" s="884"/>
      <c r="X71" s="884"/>
      <c r="Y71" s="884"/>
      <c r="Z71" s="884"/>
      <c r="AA71" s="884"/>
      <c r="AB71" s="884"/>
      <c r="AC71" s="884"/>
      <c r="AD71" s="884"/>
      <c r="AE71" s="895"/>
      <c r="AF71" s="895"/>
      <c r="AG71" s="895"/>
      <c r="AH71" s="895"/>
      <c r="AI71" s="895"/>
      <c r="AJ71" s="264"/>
      <c r="AP71" s="248"/>
      <c r="AT71" s="248"/>
      <c r="AV71" s="23"/>
      <c r="AW71" s="23"/>
      <c r="AX71" s="23"/>
      <c r="AY71" s="23"/>
      <c r="AZ71" s="23"/>
      <c r="BA71" s="23"/>
      <c r="BB71" s="23"/>
      <c r="BC71" s="23"/>
    </row>
    <row r="72" spans="2:71" s="240" customFormat="1" ht="15" customHeight="1">
      <c r="B72" s="263"/>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95"/>
      <c r="AF72" s="895"/>
      <c r="AG72" s="895"/>
      <c r="AH72" s="895"/>
      <c r="AI72" s="895"/>
      <c r="AJ72" s="264"/>
      <c r="AP72" s="248"/>
      <c r="AT72" s="248"/>
      <c r="AV72" s="23"/>
      <c r="AW72" s="23"/>
      <c r="AX72" s="23"/>
      <c r="AY72" s="23"/>
      <c r="AZ72" s="23"/>
      <c r="BA72" s="23"/>
      <c r="BB72" s="23"/>
      <c r="BC72" s="23"/>
    </row>
    <row r="73" spans="2:71" s="240" customFormat="1" ht="15" customHeight="1">
      <c r="B73" s="263"/>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95"/>
      <c r="AF73" s="895"/>
      <c r="AG73" s="895"/>
      <c r="AH73" s="895"/>
      <c r="AI73" s="895"/>
      <c r="AJ73" s="264"/>
      <c r="AP73" s="248"/>
      <c r="AT73" s="248"/>
      <c r="AV73" s="23"/>
      <c r="AW73" s="23"/>
      <c r="AX73" s="23"/>
      <c r="AY73" s="23"/>
      <c r="AZ73" s="23"/>
      <c r="BA73" s="23"/>
      <c r="BB73" s="23"/>
      <c r="BC73" s="23"/>
    </row>
    <row r="74" spans="2:71" s="240" customFormat="1" ht="5.0999999999999996" customHeight="1">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c r="B75" s="263"/>
      <c r="C75" s="963" t="s">
        <v>2208</v>
      </c>
      <c r="D75" s="963"/>
      <c r="E75" s="963"/>
      <c r="F75" s="963"/>
      <c r="G75" s="963"/>
      <c r="H75" s="963"/>
      <c r="I75" s="438"/>
      <c r="J75" s="278" t="s">
        <v>2213</v>
      </c>
      <c r="K75" s="128"/>
      <c r="L75" s="292"/>
      <c r="M75" s="293"/>
      <c r="N75" s="438"/>
      <c r="O75" s="278" t="s">
        <v>1155</v>
      </c>
      <c r="P75" s="128"/>
      <c r="Q75" s="128"/>
      <c r="R75" s="128"/>
      <c r="S75" s="128"/>
      <c r="T75" s="128"/>
      <c r="U75" s="438"/>
      <c r="V75" s="278" t="s">
        <v>1156</v>
      </c>
      <c r="W75" s="128"/>
      <c r="X75" s="128"/>
      <c r="Y75" s="438"/>
      <c r="Z75" s="127" t="s">
        <v>1905</v>
      </c>
      <c r="AA75" s="257"/>
      <c r="AB75" s="257"/>
      <c r="AC75" s="128"/>
      <c r="AD75" s="892"/>
      <c r="AE75" s="892"/>
      <c r="AF75" s="892"/>
      <c r="AG75" s="892"/>
      <c r="AH75" s="892"/>
      <c r="AI75" s="892"/>
      <c r="AJ75" s="264"/>
      <c r="AP75" s="248"/>
      <c r="AT75" s="248"/>
      <c r="AV75" s="23"/>
      <c r="AW75" s="23"/>
      <c r="AX75" s="23"/>
      <c r="AY75" s="23"/>
      <c r="AZ75" s="23"/>
      <c r="BA75" s="23"/>
      <c r="BB75" s="23"/>
      <c r="BC75" s="23"/>
    </row>
    <row r="76" spans="2:71" s="240" customFormat="1" ht="15" customHeight="1">
      <c r="B76" s="263"/>
      <c r="C76" s="963"/>
      <c r="D76" s="963"/>
      <c r="E76" s="963"/>
      <c r="F76" s="963"/>
      <c r="G76" s="963"/>
      <c r="H76" s="963"/>
      <c r="I76" s="292"/>
      <c r="J76" s="292"/>
      <c r="K76" s="292"/>
      <c r="L76" s="292"/>
      <c r="M76" s="293"/>
      <c r="N76" s="438"/>
      <c r="O76" s="278" t="s">
        <v>1157</v>
      </c>
      <c r="P76" s="128"/>
      <c r="Q76" s="128"/>
      <c r="R76" s="128"/>
      <c r="S76" s="128"/>
      <c r="T76" s="128"/>
      <c r="U76" s="438"/>
      <c r="V76" s="278" t="s">
        <v>1156</v>
      </c>
      <c r="W76" s="128"/>
      <c r="X76" s="128"/>
      <c r="Y76" s="438"/>
      <c r="Z76" s="127" t="s">
        <v>1905</v>
      </c>
      <c r="AA76" s="257"/>
      <c r="AB76" s="257"/>
      <c r="AC76" s="128"/>
      <c r="AD76" s="892"/>
      <c r="AE76" s="892"/>
      <c r="AF76" s="892"/>
      <c r="AG76" s="892"/>
      <c r="AH76" s="892"/>
      <c r="AI76" s="892"/>
      <c r="AJ76" s="264"/>
      <c r="AP76" s="248"/>
      <c r="AT76" s="248"/>
      <c r="AV76" s="23"/>
      <c r="AW76" s="23"/>
      <c r="AX76" s="23"/>
      <c r="AY76" s="23"/>
      <c r="AZ76" s="23"/>
      <c r="BA76" s="23"/>
      <c r="BB76" s="23"/>
      <c r="BC76" s="23"/>
    </row>
    <row r="77" spans="2:71" s="240" customFormat="1" ht="15" customHeight="1">
      <c r="B77" s="263"/>
      <c r="C77" s="963"/>
      <c r="D77" s="963"/>
      <c r="E77" s="963"/>
      <c r="F77" s="963"/>
      <c r="G77" s="963"/>
      <c r="H77" s="963"/>
      <c r="I77" s="438"/>
      <c r="J77" s="278" t="s">
        <v>1939</v>
      </c>
      <c r="K77" s="128"/>
      <c r="L77" s="292"/>
      <c r="M77" s="292"/>
      <c r="N77" s="511" t="s">
        <v>2296</v>
      </c>
      <c r="O77" s="128"/>
      <c r="P77" s="128"/>
      <c r="Q77" s="128"/>
      <c r="R77" s="128"/>
      <c r="S77" s="962"/>
      <c r="T77" s="962"/>
      <c r="U77" s="962"/>
      <c r="V77" s="962"/>
      <c r="W77" s="962"/>
      <c r="X77" s="962"/>
      <c r="Y77" s="962"/>
      <c r="Z77" s="962"/>
      <c r="AA77" s="962"/>
      <c r="AB77" s="962"/>
      <c r="AC77" s="962"/>
      <c r="AD77" s="962"/>
      <c r="AE77" s="962"/>
      <c r="AF77" s="962"/>
      <c r="AG77" s="962"/>
      <c r="AH77" s="962"/>
      <c r="AI77" s="962"/>
      <c r="AJ77" s="264"/>
      <c r="AP77" s="248"/>
      <c r="AT77" s="248"/>
      <c r="AV77" s="23"/>
      <c r="AW77" s="23"/>
      <c r="AX77" s="23"/>
      <c r="AY77" s="23"/>
      <c r="AZ77" s="23"/>
      <c r="BA77" s="23"/>
      <c r="BB77" s="23"/>
      <c r="BC77" s="23"/>
    </row>
    <row r="78" spans="2:71" s="240" customFormat="1" ht="5.0999999999999996" customHeight="1">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896" t="s">
        <v>1191</v>
      </c>
      <c r="D79" s="897"/>
      <c r="E79" s="897"/>
      <c r="F79" s="897"/>
      <c r="G79" s="897"/>
      <c r="H79" s="897"/>
      <c r="I79" s="897"/>
      <c r="J79" s="897"/>
      <c r="K79" s="897"/>
      <c r="L79" s="897"/>
      <c r="M79" s="897"/>
      <c r="N79" s="897"/>
      <c r="O79" s="897"/>
      <c r="P79" s="897"/>
      <c r="Q79" s="897"/>
      <c r="R79" s="897"/>
      <c r="S79" s="897"/>
      <c r="T79" s="897"/>
      <c r="U79" s="897"/>
      <c r="V79" s="897"/>
      <c r="W79" s="897"/>
      <c r="X79" s="897"/>
      <c r="Y79" s="897"/>
      <c r="Z79" s="897"/>
      <c r="AA79" s="897"/>
      <c r="AB79" s="897"/>
      <c r="AC79" s="897"/>
      <c r="AD79" s="897"/>
      <c r="AE79" s="897"/>
      <c r="AF79" s="897"/>
      <c r="AG79" s="897"/>
      <c r="AH79" s="897"/>
      <c r="AI79" s="898"/>
      <c r="AJ79" s="264"/>
      <c r="AP79" s="248"/>
      <c r="AT79" s="248"/>
      <c r="AV79" s="23"/>
      <c r="AW79" s="23"/>
      <c r="AX79" s="23"/>
      <c r="AY79" s="23"/>
      <c r="AZ79" s="23"/>
      <c r="BA79" s="23"/>
      <c r="BB79" s="23"/>
      <c r="BC79" s="23"/>
    </row>
    <row r="80" spans="2:71" s="240" customFormat="1" ht="15" customHeight="1">
      <c r="B80" s="263"/>
      <c r="C80" s="127" t="s">
        <v>1203</v>
      </c>
      <c r="D80" s="280"/>
      <c r="E80" s="280"/>
      <c r="F80" s="280"/>
      <c r="G80" s="280"/>
      <c r="H80" s="280"/>
      <c r="I80" s="280"/>
      <c r="J80" s="280"/>
      <c r="K80" s="280"/>
      <c r="L80" s="280"/>
      <c r="M80" s="280"/>
      <c r="N80" s="280"/>
      <c r="O80" s="280"/>
      <c r="P80" s="280"/>
      <c r="Q80" s="280"/>
      <c r="R80" s="280"/>
      <c r="S80" s="280"/>
      <c r="T80" s="280"/>
      <c r="U80" s="280"/>
      <c r="V80" s="128"/>
      <c r="W80" s="438"/>
      <c r="X80" s="247" t="s">
        <v>197</v>
      </c>
      <c r="Y80" s="247"/>
      <c r="Z80" s="438"/>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c r="B81" s="263"/>
      <c r="C81" s="127" t="s">
        <v>1747</v>
      </c>
      <c r="D81" s="127"/>
      <c r="E81" s="127"/>
      <c r="F81" s="127"/>
      <c r="G81" s="280"/>
      <c r="H81" s="280"/>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264"/>
      <c r="AP81" s="248"/>
      <c r="AT81" s="248"/>
      <c r="AV81" s="23"/>
      <c r="AW81" s="23"/>
      <c r="AX81" s="23"/>
      <c r="AY81" s="23"/>
      <c r="AZ81" s="23"/>
      <c r="BA81" s="23"/>
      <c r="BB81" s="23"/>
      <c r="BC81" s="23"/>
    </row>
    <row r="82" spans="2:55" s="240" customFormat="1" ht="15" customHeight="1">
      <c r="B82" s="263"/>
      <c r="C82" s="127" t="s">
        <v>1748</v>
      </c>
      <c r="D82" s="127"/>
      <c r="E82" s="127"/>
      <c r="F82" s="127"/>
      <c r="G82" s="127"/>
      <c r="H82" s="127"/>
      <c r="I82" s="127"/>
      <c r="J82" s="127"/>
      <c r="K82" s="127"/>
      <c r="L82" s="127"/>
      <c r="M82" s="127"/>
      <c r="N82" s="127"/>
      <c r="O82" s="127"/>
      <c r="P82" s="127"/>
      <c r="Q82" s="127"/>
      <c r="R82" s="127"/>
      <c r="S82" s="127"/>
      <c r="T82" s="127"/>
      <c r="U82" s="127"/>
      <c r="V82" s="127"/>
      <c r="W82" s="127"/>
      <c r="X82" s="969" t="s">
        <v>303</v>
      </c>
      <c r="Y82" s="969"/>
      <c r="Z82" s="969"/>
      <c r="AA82" s="969"/>
      <c r="AB82" s="969"/>
      <c r="AC82" s="969"/>
      <c r="AD82" s="969"/>
      <c r="AE82" s="969"/>
      <c r="AF82" s="969"/>
      <c r="AG82" s="969"/>
      <c r="AH82" s="969"/>
      <c r="AI82" s="969"/>
      <c r="AJ82" s="264"/>
      <c r="AP82" s="248"/>
      <c r="AT82" s="248"/>
      <c r="AV82" s="23"/>
      <c r="AW82" s="23"/>
      <c r="AX82" s="23"/>
      <c r="AY82" s="23"/>
      <c r="AZ82" s="23"/>
      <c r="BA82" s="23"/>
      <c r="BB82" s="23"/>
      <c r="BC82" s="23"/>
    </row>
    <row r="83" spans="2:55" s="240" customFormat="1" ht="15" customHeight="1">
      <c r="B83" s="263"/>
      <c r="C83" s="970" t="s">
        <v>1206</v>
      </c>
      <c r="D83" s="970"/>
      <c r="E83" s="970"/>
      <c r="F83" s="970"/>
      <c r="G83" s="970"/>
      <c r="H83" s="970"/>
      <c r="I83" s="970"/>
      <c r="J83" s="970"/>
      <c r="K83" s="970"/>
      <c r="L83" s="970"/>
      <c r="M83" s="970"/>
      <c r="N83" s="970"/>
      <c r="O83" s="970"/>
      <c r="P83" s="970"/>
      <c r="Q83" s="970"/>
      <c r="R83" s="970"/>
      <c r="S83" s="970"/>
      <c r="T83" s="970"/>
      <c r="U83" s="970"/>
      <c r="V83" s="970"/>
      <c r="W83" s="127"/>
      <c r="X83" s="943" t="str">
        <f>IF(OR($X$82="",$X$82="Selecionar"),"",VLOOKUP(X82,U170:AP1022,9,FALSE))</f>
        <v/>
      </c>
      <c r="Y83" s="943"/>
      <c r="Z83" s="943"/>
      <c r="AA83" s="943"/>
      <c r="AB83" s="943"/>
      <c r="AC83" s="943"/>
      <c r="AD83" s="943"/>
      <c r="AE83" s="943"/>
      <c r="AF83" s="943"/>
      <c r="AG83" s="943"/>
      <c r="AH83" s="943"/>
      <c r="AI83" s="943"/>
      <c r="AJ83" s="264"/>
      <c r="AP83" s="248"/>
      <c r="AT83" s="248"/>
      <c r="AV83" s="23"/>
      <c r="AW83" s="23"/>
      <c r="AX83" s="23"/>
      <c r="AY83" s="23"/>
      <c r="AZ83" s="23"/>
      <c r="BA83" s="23"/>
      <c r="BB83" s="23"/>
      <c r="BC83" s="23"/>
    </row>
    <row r="84" spans="2:55" s="240" customFormat="1" ht="5.0999999999999996" customHeight="1">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c r="B85" s="263"/>
      <c r="C85" s="127" t="s">
        <v>1952</v>
      </c>
      <c r="D85" s="160"/>
      <c r="E85" s="160"/>
      <c r="F85" s="160"/>
      <c r="G85" s="160"/>
      <c r="H85" s="160"/>
      <c r="I85" s="160"/>
      <c r="J85" s="254"/>
      <c r="K85" s="254"/>
      <c r="L85" s="254"/>
      <c r="M85" s="254"/>
      <c r="N85" s="254"/>
      <c r="O85" s="254"/>
      <c r="P85" s="254"/>
      <c r="Q85" s="254"/>
      <c r="R85" s="254"/>
      <c r="S85" s="438"/>
      <c r="T85" s="127" t="s">
        <v>1158</v>
      </c>
      <c r="U85" s="254"/>
      <c r="V85" s="254"/>
      <c r="W85" s="438"/>
      <c r="X85" s="127" t="s">
        <v>1159</v>
      </c>
      <c r="Y85" s="128"/>
      <c r="Z85" s="254"/>
      <c r="AA85" s="254"/>
      <c r="AB85" s="254"/>
      <c r="AC85" s="438"/>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c r="B87" s="263"/>
      <c r="C87" s="624" t="s">
        <v>1749</v>
      </c>
      <c r="D87" s="608"/>
      <c r="E87" s="608"/>
      <c r="F87" s="608"/>
      <c r="G87" s="608"/>
      <c r="H87" s="608"/>
      <c r="I87" s="608"/>
      <c r="J87" s="625"/>
      <c r="K87" s="625"/>
      <c r="L87" s="625"/>
      <c r="M87" s="625"/>
      <c r="N87" s="625"/>
      <c r="O87" s="625"/>
      <c r="P87" s="625"/>
      <c r="Q87" s="626"/>
      <c r="R87" s="608" t="s">
        <v>1162</v>
      </c>
      <c r="S87" s="627"/>
      <c r="T87" s="627"/>
      <c r="U87" s="626"/>
      <c r="V87" s="608" t="s">
        <v>2430</v>
      </c>
      <c r="W87" s="627"/>
      <c r="X87" s="625"/>
      <c r="Y87" s="627"/>
      <c r="Z87" s="627"/>
      <c r="AA87" s="627"/>
      <c r="AB87" s="627"/>
      <c r="AC87" s="627"/>
      <c r="AD87" s="626"/>
      <c r="AE87" s="608" t="s">
        <v>1161</v>
      </c>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08"/>
      <c r="D88" s="608"/>
      <c r="E88" s="608"/>
      <c r="F88" s="608"/>
      <c r="G88" s="608"/>
      <c r="H88" s="608"/>
      <c r="I88" s="608"/>
      <c r="J88" s="625"/>
      <c r="K88" s="625"/>
      <c r="L88" s="625"/>
      <c r="M88" s="625"/>
      <c r="N88" s="625"/>
      <c r="O88" s="625"/>
      <c r="P88" s="625"/>
      <c r="Q88" s="625"/>
      <c r="R88" s="625"/>
      <c r="S88" s="625"/>
      <c r="T88" s="625"/>
      <c r="U88" s="625"/>
      <c r="V88" s="625"/>
      <c r="W88" s="625"/>
      <c r="X88" s="625"/>
      <c r="Y88" s="625"/>
      <c r="Z88" s="625"/>
      <c r="AA88" s="625"/>
      <c r="AB88" s="625"/>
      <c r="AC88" s="625"/>
      <c r="AD88" s="625"/>
      <c r="AE88" s="611"/>
      <c r="AF88" s="611"/>
      <c r="AG88" s="611"/>
      <c r="AH88" s="611"/>
      <c r="AI88" s="611"/>
      <c r="AJ88" s="264"/>
      <c r="AP88" s="248"/>
      <c r="AT88" s="248"/>
      <c r="AV88" s="23"/>
      <c r="AW88" s="23"/>
      <c r="AX88" s="23"/>
      <c r="AY88" s="23"/>
      <c r="AZ88" s="23"/>
      <c r="BA88" s="23"/>
      <c r="BB88" s="23"/>
      <c r="BC88" s="23"/>
    </row>
    <row r="89" spans="2:55" s="240" customFormat="1" ht="15" customHeight="1">
      <c r="B89" s="263"/>
      <c r="C89" s="608"/>
      <c r="D89" s="608"/>
      <c r="E89" s="608"/>
      <c r="F89" s="627"/>
      <c r="G89" s="626"/>
      <c r="H89" s="608" t="s">
        <v>2415</v>
      </c>
      <c r="I89" s="625"/>
      <c r="J89" s="627"/>
      <c r="K89" s="627"/>
      <c r="L89" s="627"/>
      <c r="M89" s="627"/>
      <c r="N89" s="627"/>
      <c r="O89" s="627"/>
      <c r="P89" s="625"/>
      <c r="Q89" s="625"/>
      <c r="R89" s="627"/>
      <c r="S89" s="627"/>
      <c r="T89" s="627"/>
      <c r="U89" s="627"/>
      <c r="V89" s="627"/>
      <c r="W89" s="627"/>
      <c r="X89" s="627"/>
      <c r="Y89" s="627"/>
      <c r="Z89" s="627"/>
      <c r="AA89" s="627"/>
      <c r="AB89" s="627"/>
      <c r="AC89" s="625"/>
      <c r="AD89" s="625"/>
      <c r="AE89" s="625"/>
      <c r="AF89" s="611"/>
      <c r="AG89" s="611"/>
      <c r="AH89" s="611"/>
      <c r="AI89" s="611"/>
      <c r="AJ89" s="264"/>
      <c r="AP89" s="248"/>
      <c r="AT89" s="248"/>
      <c r="AV89" s="23"/>
      <c r="AW89" s="23"/>
      <c r="AX89" s="23"/>
      <c r="AY89" s="23"/>
      <c r="AZ89" s="23"/>
      <c r="BA89" s="23"/>
      <c r="BB89" s="23"/>
      <c r="BC89" s="23"/>
    </row>
    <row r="90" spans="2:55" s="240" customFormat="1" ht="15" customHeight="1">
      <c r="B90" s="263"/>
      <c r="C90" s="608"/>
      <c r="D90" s="608"/>
      <c r="E90" s="608"/>
      <c r="F90" s="608"/>
      <c r="G90" s="608"/>
      <c r="H90" s="608"/>
      <c r="I90" s="972" t="str">
        <f>IF(Q87="x",auxiliar!$O$4,IF(U87="x",auxiliar!$O$4,IF(AD87="x",auxiliar!$O$5,IF(G89="x",auxiliar!$O$6,auxiliar!$O$7))))</f>
        <v>Preencher item 5.3</v>
      </c>
      <c r="J90" s="972"/>
      <c r="K90" s="972"/>
      <c r="L90" s="972"/>
      <c r="M90" s="972"/>
      <c r="N90" s="972"/>
      <c r="O90" s="972"/>
      <c r="P90" s="972"/>
      <c r="Q90" s="972"/>
      <c r="R90" s="972"/>
      <c r="S90" s="628"/>
      <c r="T90" s="628"/>
      <c r="U90" s="628"/>
      <c r="V90" s="628"/>
      <c r="W90" s="628"/>
      <c r="X90" s="628"/>
      <c r="Y90" s="628"/>
      <c r="Z90" s="627"/>
      <c r="AA90" s="627"/>
      <c r="AB90" s="625" t="str">
        <f>IF(AE68="x",AF68,IF(AA68="x",AB68,""))</f>
        <v/>
      </c>
      <c r="AC90" s="625"/>
      <c r="AD90" s="625"/>
      <c r="AE90" s="611"/>
      <c r="AF90" s="611"/>
      <c r="AG90" s="611"/>
      <c r="AH90" s="611"/>
      <c r="AI90" s="611"/>
      <c r="AJ90" s="264"/>
      <c r="AP90" s="248"/>
      <c r="AT90" s="248"/>
      <c r="AV90" s="23"/>
      <c r="AW90" s="23"/>
      <c r="AX90" s="23"/>
      <c r="AY90" s="23"/>
      <c r="AZ90" s="23"/>
      <c r="BA90" s="23"/>
      <c r="BB90" s="23"/>
      <c r="BC90" s="23"/>
    </row>
    <row r="91" spans="2:55" s="240" customFormat="1" ht="15" customHeight="1">
      <c r="B91" s="263"/>
      <c r="C91" s="624" t="s">
        <v>2428</v>
      </c>
      <c r="D91" s="608"/>
      <c r="E91" s="608"/>
      <c r="F91" s="608"/>
      <c r="G91" s="608"/>
      <c r="H91" s="608"/>
      <c r="I91" s="608"/>
      <c r="J91" s="625"/>
      <c r="K91" s="625"/>
      <c r="L91" s="625"/>
      <c r="M91" s="625"/>
      <c r="N91" s="625"/>
      <c r="O91" s="625"/>
      <c r="P91" s="629"/>
      <c r="Q91" s="629"/>
      <c r="R91" s="629"/>
      <c r="S91" s="629"/>
      <c r="T91" s="629"/>
      <c r="U91" s="629"/>
      <c r="V91" s="629"/>
      <c r="W91" s="629"/>
      <c r="X91" s="629"/>
      <c r="Y91" s="629"/>
      <c r="Z91" s="627"/>
      <c r="AA91" s="627"/>
      <c r="AB91" s="625"/>
      <c r="AC91" s="625"/>
      <c r="AD91" s="625"/>
      <c r="AE91" s="611"/>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27"/>
      <c r="F92" s="627"/>
      <c r="G92" s="626"/>
      <c r="H92" s="608" t="s">
        <v>1162</v>
      </c>
      <c r="I92" s="608"/>
      <c r="J92" s="627"/>
      <c r="K92" s="626"/>
      <c r="L92" s="630" t="s">
        <v>1161</v>
      </c>
      <c r="M92" s="627"/>
      <c r="N92" s="611"/>
      <c r="O92" s="628" t="str">
        <f>IF(G92="x",auxiliar!$O$8,IF(K92="x",auxiliar!$O$9,""))</f>
        <v/>
      </c>
      <c r="P92" s="628"/>
      <c r="Q92" s="628"/>
      <c r="R92" s="628"/>
      <c r="S92" s="628"/>
      <c r="T92" s="628"/>
      <c r="U92" s="628"/>
      <c r="V92" s="628"/>
      <c r="W92" s="628"/>
      <c r="X92" s="628"/>
      <c r="Y92" s="628"/>
      <c r="Z92" s="627"/>
      <c r="AA92" s="625"/>
      <c r="AB92" s="625"/>
      <c r="AC92" s="625"/>
      <c r="AD92" s="611"/>
      <c r="AE92" s="611"/>
      <c r="AF92" s="611"/>
      <c r="AG92" s="611"/>
      <c r="AH92" s="611"/>
      <c r="AI92" s="627"/>
      <c r="AJ92" s="264"/>
      <c r="AP92" s="248"/>
      <c r="AT92" s="248"/>
      <c r="AV92" s="23"/>
      <c r="AW92" s="23"/>
      <c r="AX92" s="23"/>
      <c r="AY92" s="23"/>
      <c r="AZ92" s="23"/>
      <c r="BA92" s="23"/>
      <c r="BB92" s="23"/>
      <c r="BC92" s="23"/>
    </row>
    <row r="93" spans="2:55" s="240" customFormat="1" ht="5.0999999999999996" customHeight="1">
      <c r="B93" s="263"/>
      <c r="C93" s="608"/>
      <c r="D93" s="608"/>
      <c r="E93" s="608"/>
      <c r="F93" s="608"/>
      <c r="G93" s="608"/>
      <c r="H93" s="608"/>
      <c r="I93" s="608"/>
      <c r="J93" s="625"/>
      <c r="K93" s="625"/>
      <c r="L93" s="625"/>
      <c r="M93" s="625"/>
      <c r="N93" s="625"/>
      <c r="O93" s="625"/>
      <c r="P93" s="625"/>
      <c r="Q93" s="625"/>
      <c r="R93" s="625"/>
      <c r="S93" s="625"/>
      <c r="T93" s="625"/>
      <c r="U93" s="625"/>
      <c r="V93" s="625"/>
      <c r="W93" s="625"/>
      <c r="X93" s="625"/>
      <c r="Y93" s="625"/>
      <c r="Z93" s="625"/>
      <c r="AA93" s="625"/>
      <c r="AB93" s="625"/>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24" t="s">
        <v>2427</v>
      </c>
      <c r="D94" s="608"/>
      <c r="E94" s="608"/>
      <c r="F94" s="608"/>
      <c r="G94" s="608"/>
      <c r="H94" s="608"/>
      <c r="I94" s="608"/>
      <c r="J94" s="625"/>
      <c r="K94" s="625"/>
      <c r="L94" s="625"/>
      <c r="M94" s="625"/>
      <c r="N94" s="625"/>
      <c r="O94" s="625"/>
      <c r="P94" s="625"/>
      <c r="Q94" s="625"/>
      <c r="R94" s="625"/>
      <c r="S94" s="625"/>
      <c r="T94" s="625"/>
      <c r="U94" s="625"/>
      <c r="V94" s="625"/>
      <c r="W94" s="625"/>
      <c r="X94" s="625"/>
      <c r="Y94" s="625"/>
      <c r="Z94" s="625"/>
      <c r="AA94" s="625"/>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08"/>
      <c r="D95" s="626"/>
      <c r="E95" s="880" t="s">
        <v>2417</v>
      </c>
      <c r="F95" s="881"/>
      <c r="G95" s="881"/>
      <c r="H95" s="881"/>
      <c r="I95" s="881"/>
      <c r="J95" s="881"/>
      <c r="K95" s="881"/>
      <c r="L95" s="881"/>
      <c r="M95" s="881"/>
      <c r="N95" s="625"/>
      <c r="O95" s="626"/>
      <c r="P95" s="878" t="s">
        <v>2418</v>
      </c>
      <c r="Q95" s="879"/>
      <c r="R95" s="879"/>
      <c r="S95" s="879"/>
      <c r="T95" s="879"/>
      <c r="U95" s="879"/>
      <c r="V95" s="625"/>
      <c r="W95" s="626"/>
      <c r="X95" s="878" t="s">
        <v>2419</v>
      </c>
      <c r="Y95" s="879"/>
      <c r="Z95" s="879"/>
      <c r="AA95" s="879"/>
      <c r="AB95" s="879"/>
      <c r="AC95" s="879"/>
      <c r="AD95" s="879"/>
      <c r="AE95" s="879"/>
      <c r="AF95" s="611"/>
      <c r="AG95" s="611"/>
      <c r="AH95" s="611"/>
      <c r="AI95" s="611"/>
      <c r="AJ95" s="264"/>
      <c r="AP95" s="248"/>
      <c r="AT95" s="248"/>
      <c r="AV95" s="23"/>
      <c r="AW95" s="23"/>
      <c r="AX95" s="23"/>
      <c r="AY95" s="23"/>
      <c r="AZ95" s="23"/>
      <c r="BA95" s="23"/>
      <c r="BB95" s="23"/>
      <c r="BC95" s="23"/>
    </row>
    <row r="96" spans="2:55" s="240" customFormat="1" ht="5.0999999999999996" customHeight="1">
      <c r="B96" s="263"/>
      <c r="C96" s="608"/>
      <c r="D96" s="631"/>
      <c r="E96" s="625"/>
      <c r="F96" s="625"/>
      <c r="G96" s="625"/>
      <c r="H96" s="625"/>
      <c r="I96" s="625"/>
      <c r="J96" s="625"/>
      <c r="K96" s="625"/>
      <c r="L96" s="625"/>
      <c r="M96" s="625"/>
      <c r="N96" s="625"/>
      <c r="O96" s="631"/>
      <c r="P96" s="632"/>
      <c r="Q96" s="632"/>
      <c r="R96" s="632"/>
      <c r="S96" s="632"/>
      <c r="T96" s="632"/>
      <c r="U96" s="632"/>
      <c r="V96" s="625"/>
      <c r="W96" s="631"/>
      <c r="X96" s="632"/>
      <c r="Y96" s="632"/>
      <c r="Z96" s="632"/>
      <c r="AA96" s="632"/>
      <c r="AB96" s="632"/>
      <c r="AC96" s="632"/>
      <c r="AD96" s="632"/>
      <c r="AE96" s="632"/>
      <c r="AF96" s="611"/>
      <c r="AG96" s="611"/>
      <c r="AH96" s="611"/>
      <c r="AI96" s="611"/>
      <c r="AJ96" s="264"/>
      <c r="AP96" s="248"/>
      <c r="AT96" s="248"/>
      <c r="AV96" s="23"/>
      <c r="AW96" s="23"/>
      <c r="AX96" s="23"/>
      <c r="AY96" s="23"/>
      <c r="AZ96" s="23"/>
      <c r="BA96" s="23"/>
      <c r="BB96" s="23"/>
      <c r="BC96" s="23"/>
    </row>
    <row r="97" spans="2:55" s="240" customFormat="1" ht="15" customHeight="1">
      <c r="B97" s="263"/>
      <c r="C97" s="608"/>
      <c r="D97" s="626"/>
      <c r="E97" s="880" t="s">
        <v>2420</v>
      </c>
      <c r="F97" s="881"/>
      <c r="G97" s="881"/>
      <c r="H97" s="881"/>
      <c r="I97" s="881"/>
      <c r="J97" s="881"/>
      <c r="K97" s="881"/>
      <c r="L97" s="881"/>
      <c r="M97" s="881"/>
      <c r="N97" s="881"/>
      <c r="O97" s="881"/>
      <c r="P97" s="881"/>
      <c r="Q97" s="881"/>
      <c r="R97" s="881"/>
      <c r="S97" s="632"/>
      <c r="T97" s="626"/>
      <c r="U97" s="878" t="s">
        <v>2421</v>
      </c>
      <c r="V97" s="879"/>
      <c r="W97" s="879"/>
      <c r="X97" s="879"/>
      <c r="Y97" s="879"/>
      <c r="Z97" s="879"/>
      <c r="AA97" s="879"/>
      <c r="AB97" s="879"/>
      <c r="AC97" s="632"/>
      <c r="AD97" s="626"/>
      <c r="AE97" s="878" t="s">
        <v>2422</v>
      </c>
      <c r="AF97" s="879"/>
      <c r="AG97" s="879"/>
      <c r="AH97" s="879"/>
      <c r="AI97" s="611"/>
      <c r="AJ97" s="264"/>
      <c r="AP97" s="248"/>
      <c r="AT97" s="248"/>
      <c r="AV97" s="23"/>
      <c r="AW97" s="23"/>
      <c r="AX97" s="23"/>
      <c r="AY97" s="23"/>
      <c r="AZ97" s="23"/>
      <c r="BA97" s="23"/>
      <c r="BB97" s="23"/>
      <c r="BC97" s="23"/>
    </row>
    <row r="98" spans="2:55" s="240" customFormat="1" ht="5.0999999999999996" customHeight="1">
      <c r="B98" s="263"/>
      <c r="C98" s="608"/>
      <c r="D98" s="631"/>
      <c r="E98" s="625"/>
      <c r="F98" s="625"/>
      <c r="G98" s="625"/>
      <c r="H98" s="625"/>
      <c r="I98" s="625"/>
      <c r="J98" s="625"/>
      <c r="K98" s="625"/>
      <c r="L98" s="625"/>
      <c r="M98" s="625"/>
      <c r="N98" s="625"/>
      <c r="O98" s="625"/>
      <c r="P98" s="625"/>
      <c r="Q98" s="625"/>
      <c r="R98" s="625"/>
      <c r="S98" s="632"/>
      <c r="T98" s="631"/>
      <c r="U98" s="632"/>
      <c r="V98" s="632"/>
      <c r="W98" s="632"/>
      <c r="X98" s="632"/>
      <c r="Y98" s="632"/>
      <c r="Z98" s="632"/>
      <c r="AA98" s="632"/>
      <c r="AB98" s="632"/>
      <c r="AC98" s="632"/>
      <c r="AD98" s="631"/>
      <c r="AE98" s="632"/>
      <c r="AF98" s="632"/>
      <c r="AG98" s="632"/>
      <c r="AH98" s="632"/>
      <c r="AI98" s="611"/>
      <c r="AJ98" s="264"/>
      <c r="AP98" s="248"/>
      <c r="AT98" s="248"/>
      <c r="AV98" s="23"/>
      <c r="AW98" s="23"/>
      <c r="AX98" s="23"/>
      <c r="AY98" s="23"/>
      <c r="AZ98" s="23"/>
      <c r="BA98" s="23"/>
      <c r="BB98" s="23"/>
      <c r="BC98" s="23"/>
    </row>
    <row r="99" spans="2:55" s="240" customFormat="1" ht="15" customHeight="1">
      <c r="B99" s="263"/>
      <c r="C99" s="608"/>
      <c r="D99" s="626"/>
      <c r="E99" s="633" t="s">
        <v>2426</v>
      </c>
      <c r="F99" s="411"/>
      <c r="G99" s="411"/>
      <c r="H99" s="411"/>
      <c r="I99" s="411"/>
      <c r="J99" s="411"/>
      <c r="K99" s="411"/>
      <c r="L99" s="411"/>
      <c r="M99" s="411"/>
      <c r="N99" s="625"/>
      <c r="O99" s="625"/>
      <c r="P99" s="625"/>
      <c r="Q99" s="625"/>
      <c r="R99" s="625"/>
      <c r="S99" s="632"/>
      <c r="T99" s="631"/>
      <c r="U99" s="632"/>
      <c r="V99" s="632"/>
      <c r="W99" s="632"/>
      <c r="X99" s="632"/>
      <c r="Y99" s="626"/>
      <c r="Z99" s="634" t="s">
        <v>2423</v>
      </c>
      <c r="AA99" s="630"/>
      <c r="AB99" s="630"/>
      <c r="AC99" s="630"/>
      <c r="AD99" s="630"/>
      <c r="AE99" s="630"/>
      <c r="AF99" s="632"/>
      <c r="AG99" s="632"/>
      <c r="AH99" s="632"/>
      <c r="AI99" s="611"/>
      <c r="AJ99" s="264"/>
      <c r="AP99" s="248"/>
      <c r="AT99" s="248"/>
      <c r="AV99" s="23"/>
      <c r="AW99" s="23"/>
      <c r="AX99" s="23"/>
      <c r="AY99" s="23"/>
      <c r="AZ99" s="23"/>
      <c r="BA99" s="23"/>
      <c r="BB99" s="23"/>
      <c r="BC99" s="23"/>
    </row>
    <row r="100" spans="2:55" s="240" customFormat="1" ht="5.0999999999999996" customHeight="1">
      <c r="B100" s="263"/>
      <c r="C100" s="608"/>
      <c r="D100" s="631"/>
      <c r="E100" s="625"/>
      <c r="F100" s="625"/>
      <c r="G100" s="625"/>
      <c r="H100" s="625"/>
      <c r="I100" s="625"/>
      <c r="J100" s="625"/>
      <c r="K100" s="625"/>
      <c r="L100" s="625"/>
      <c r="M100" s="625"/>
      <c r="N100" s="625"/>
      <c r="O100" s="625"/>
      <c r="P100" s="625"/>
      <c r="Q100" s="625"/>
      <c r="R100" s="625"/>
      <c r="S100" s="632"/>
      <c r="T100" s="631"/>
      <c r="U100" s="632"/>
      <c r="V100" s="632"/>
      <c r="W100" s="632"/>
      <c r="X100" s="632"/>
      <c r="Y100" s="632"/>
      <c r="Z100" s="632"/>
      <c r="AA100" s="632"/>
      <c r="AB100" s="632"/>
      <c r="AC100" s="632"/>
      <c r="AD100" s="631"/>
      <c r="AE100" s="632"/>
      <c r="AF100" s="632"/>
      <c r="AG100" s="632"/>
      <c r="AH100" s="632"/>
      <c r="AI100" s="611"/>
      <c r="AJ100" s="264"/>
      <c r="AP100" s="248"/>
      <c r="AT100" s="248"/>
      <c r="AV100" s="23"/>
      <c r="AW100" s="23"/>
      <c r="AX100" s="23"/>
      <c r="AY100" s="23"/>
      <c r="AZ100" s="23"/>
      <c r="BA100" s="23"/>
      <c r="BB100" s="23"/>
      <c r="BC100" s="23"/>
    </row>
    <row r="101" spans="2:55" s="240" customFormat="1" ht="15" customHeight="1">
      <c r="B101" s="263"/>
      <c r="C101" s="608"/>
      <c r="D101" s="626"/>
      <c r="E101" s="878" t="s">
        <v>2424</v>
      </c>
      <c r="F101" s="879"/>
      <c r="G101" s="879"/>
      <c r="H101" s="879"/>
      <c r="I101" s="879"/>
      <c r="J101" s="879"/>
      <c r="K101" s="879"/>
      <c r="L101" s="879"/>
      <c r="M101" s="879"/>
      <c r="N101" s="630"/>
      <c r="O101" s="626"/>
      <c r="P101" s="878" t="s">
        <v>2425</v>
      </c>
      <c r="Q101" s="879"/>
      <c r="R101" s="879"/>
      <c r="S101" s="879"/>
      <c r="T101" s="879"/>
      <c r="U101" s="879"/>
      <c r="V101" s="879"/>
      <c r="W101" s="627"/>
      <c r="X101" s="627"/>
      <c r="Y101" s="627"/>
      <c r="Z101" s="627"/>
      <c r="AA101" s="627"/>
      <c r="AB101" s="627"/>
      <c r="AC101" s="627"/>
      <c r="AD101" s="627"/>
      <c r="AE101" s="611"/>
      <c r="AF101" s="611"/>
      <c r="AG101" s="611"/>
      <c r="AH101" s="611"/>
      <c r="AI101" s="611"/>
      <c r="AJ101" s="264"/>
      <c r="AP101" s="248"/>
      <c r="AT101" s="248"/>
      <c r="AV101" s="23"/>
      <c r="AW101" s="23"/>
      <c r="AX101" s="23"/>
      <c r="AY101" s="23"/>
      <c r="AZ101" s="23"/>
      <c r="BA101" s="23"/>
      <c r="BB101" s="23"/>
      <c r="BC101" s="23"/>
    </row>
    <row r="102" spans="2:55" s="240" customFormat="1" ht="5.0999999999999996" customHeight="1">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c r="B103" s="263"/>
      <c r="C103" s="278" t="s">
        <v>1750</v>
      </c>
      <c r="D103" s="160"/>
      <c r="E103" s="160"/>
      <c r="F103" s="160"/>
      <c r="G103" s="160"/>
      <c r="H103" s="160"/>
      <c r="I103" s="160"/>
      <c r="J103" s="254"/>
      <c r="K103" s="128"/>
      <c r="L103" s="438"/>
      <c r="M103" s="247" t="s">
        <v>196</v>
      </c>
      <c r="N103" s="128"/>
      <c r="O103" s="438"/>
      <c r="P103" s="247" t="s">
        <v>2279</v>
      </c>
      <c r="Q103" s="128"/>
      <c r="R103" s="128"/>
      <c r="S103" s="128"/>
      <c r="T103" s="128"/>
      <c r="U103" s="128"/>
      <c r="V103" s="128"/>
      <c r="W103" s="128"/>
      <c r="X103" s="128"/>
      <c r="Y103" s="128"/>
      <c r="Z103" s="128"/>
      <c r="AA103" s="128"/>
      <c r="AB103" s="371"/>
      <c r="AC103" s="371"/>
      <c r="AD103" s="371"/>
      <c r="AE103" s="371"/>
      <c r="AF103" s="371"/>
      <c r="AG103" s="371"/>
      <c r="AH103" s="371"/>
      <c r="AI103" s="371"/>
      <c r="AJ103" s="264"/>
      <c r="AP103" s="248"/>
      <c r="AT103" s="248"/>
      <c r="AV103" s="23"/>
      <c r="AW103" s="23"/>
      <c r="AX103" s="23"/>
      <c r="AY103" s="23"/>
      <c r="AZ103" s="23"/>
      <c r="BA103" s="23"/>
      <c r="BB103" s="23"/>
      <c r="BC103" s="23"/>
    </row>
    <row r="104" spans="2:55" s="240" customFormat="1" ht="5.0999999999999996" customHeight="1">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c r="B105" s="263"/>
      <c r="C105" s="247" t="s">
        <v>2278</v>
      </c>
      <c r="D105" s="247"/>
      <c r="E105" s="247"/>
      <c r="F105" s="247"/>
      <c r="G105" s="247"/>
      <c r="H105" s="247"/>
      <c r="I105" s="247"/>
      <c r="J105" s="247"/>
      <c r="K105" s="247"/>
      <c r="L105" s="247"/>
      <c r="M105" s="160"/>
      <c r="N105" s="160"/>
      <c r="O105" s="457"/>
      <c r="P105" s="961"/>
      <c r="Q105" s="961"/>
      <c r="R105" s="961"/>
      <c r="S105" s="961"/>
      <c r="T105" s="961"/>
      <c r="U105" s="961"/>
      <c r="V105" s="961"/>
      <c r="W105" s="961"/>
      <c r="X105" s="961"/>
      <c r="Y105" s="961"/>
      <c r="Z105" s="961"/>
      <c r="AA105" s="961"/>
      <c r="AB105" s="961"/>
      <c r="AC105" s="961"/>
      <c r="AD105" s="961"/>
      <c r="AE105" s="961"/>
      <c r="AF105" s="961"/>
      <c r="AG105" s="961"/>
      <c r="AH105" s="961"/>
      <c r="AI105" s="961"/>
      <c r="AJ105" s="264"/>
      <c r="AP105" s="248"/>
      <c r="AT105" s="248"/>
      <c r="AV105" s="23"/>
      <c r="AW105" s="23"/>
      <c r="AX105" s="23"/>
      <c r="AY105" s="23"/>
      <c r="AZ105" s="23"/>
      <c r="BA105" s="23"/>
      <c r="BB105" s="23"/>
      <c r="BC105" s="23"/>
    </row>
    <row r="106" spans="2:55" s="240" customFormat="1" ht="15" customHeight="1">
      <c r="B106" s="263"/>
      <c r="C106" s="961"/>
      <c r="D106" s="961"/>
      <c r="E106" s="961"/>
      <c r="F106" s="961"/>
      <c r="G106" s="961"/>
      <c r="H106" s="961"/>
      <c r="I106" s="961"/>
      <c r="J106" s="961"/>
      <c r="K106" s="961"/>
      <c r="L106" s="961"/>
      <c r="M106" s="961"/>
      <c r="N106" s="961"/>
      <c r="O106" s="961"/>
      <c r="P106" s="961"/>
      <c r="Q106" s="961"/>
      <c r="R106" s="961"/>
      <c r="S106" s="961"/>
      <c r="T106" s="961"/>
      <c r="U106" s="961"/>
      <c r="V106" s="961"/>
      <c r="W106" s="961"/>
      <c r="X106" s="961"/>
      <c r="Y106" s="961"/>
      <c r="Z106" s="961"/>
      <c r="AA106" s="961"/>
      <c r="AB106" s="961"/>
      <c r="AC106" s="961"/>
      <c r="AD106" s="961"/>
      <c r="AE106" s="961"/>
      <c r="AF106" s="961"/>
      <c r="AG106" s="961"/>
      <c r="AH106" s="961"/>
      <c r="AI106" s="961"/>
      <c r="AJ106" s="264"/>
      <c r="AP106" s="248"/>
      <c r="AT106" s="248"/>
      <c r="AV106" s="23"/>
      <c r="AW106" s="23"/>
      <c r="AX106" s="23"/>
      <c r="AY106" s="23"/>
      <c r="AZ106" s="23"/>
      <c r="BA106" s="23"/>
      <c r="BB106" s="23"/>
      <c r="BC106" s="23"/>
    </row>
    <row r="107" spans="2:55" s="240" customFormat="1" ht="15" customHeight="1">
      <c r="B107" s="263"/>
      <c r="C107" s="160" t="s">
        <v>1920</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965" t="s">
        <v>2080</v>
      </c>
      <c r="D108" s="965"/>
      <c r="E108" s="965"/>
      <c r="F108" s="965"/>
      <c r="G108" s="965"/>
      <c r="H108" s="965"/>
      <c r="I108" s="965"/>
      <c r="J108" s="965"/>
      <c r="K108" s="965"/>
      <c r="L108" s="941" t="s">
        <v>1930</v>
      </c>
      <c r="M108" s="941"/>
      <c r="N108" s="941"/>
      <c r="O108" s="941"/>
      <c r="P108" s="941"/>
      <c r="Q108" s="941"/>
      <c r="R108" s="941"/>
      <c r="S108" s="941"/>
      <c r="T108" s="941"/>
      <c r="U108" s="941"/>
      <c r="V108" s="941"/>
      <c r="W108" s="941"/>
      <c r="X108" s="942" t="s">
        <v>1931</v>
      </c>
      <c r="Y108" s="943"/>
      <c r="Z108" s="943"/>
      <c r="AA108" s="943"/>
      <c r="AB108" s="943"/>
      <c r="AC108" s="943"/>
      <c r="AD108" s="943"/>
      <c r="AE108" s="943"/>
      <c r="AF108" s="943"/>
      <c r="AG108" s="943"/>
      <c r="AH108" s="943"/>
      <c r="AI108" s="944"/>
      <c r="AJ108" s="264"/>
      <c r="AP108" s="248"/>
      <c r="AT108" s="248"/>
      <c r="AV108" s="23"/>
      <c r="AW108" s="23"/>
      <c r="AX108" s="23"/>
      <c r="AY108" s="23"/>
      <c r="AZ108" s="23"/>
      <c r="BA108" s="23"/>
      <c r="BB108" s="23"/>
      <c r="BC108" s="23"/>
    </row>
    <row r="109" spans="2:55" s="240" customFormat="1" ht="15" customHeight="1">
      <c r="B109" s="263"/>
      <c r="C109" s="965"/>
      <c r="D109" s="965"/>
      <c r="E109" s="965"/>
      <c r="F109" s="965"/>
      <c r="G109" s="965"/>
      <c r="H109" s="965"/>
      <c r="I109" s="965"/>
      <c r="J109" s="965"/>
      <c r="K109" s="965"/>
      <c r="L109" s="941" t="s">
        <v>1923</v>
      </c>
      <c r="M109" s="941"/>
      <c r="N109" s="941"/>
      <c r="O109" s="941"/>
      <c r="P109" s="941" t="s">
        <v>1924</v>
      </c>
      <c r="Q109" s="941"/>
      <c r="R109" s="941"/>
      <c r="S109" s="941"/>
      <c r="T109" s="941" t="s">
        <v>1925</v>
      </c>
      <c r="U109" s="941"/>
      <c r="V109" s="941"/>
      <c r="W109" s="941"/>
      <c r="X109" s="941" t="s">
        <v>1923</v>
      </c>
      <c r="Y109" s="941"/>
      <c r="Z109" s="941"/>
      <c r="AA109" s="941"/>
      <c r="AB109" s="941" t="s">
        <v>1924</v>
      </c>
      <c r="AC109" s="941"/>
      <c r="AD109" s="941"/>
      <c r="AE109" s="941"/>
      <c r="AF109" s="942" t="s">
        <v>1925</v>
      </c>
      <c r="AG109" s="943"/>
      <c r="AH109" s="943"/>
      <c r="AI109" s="944"/>
      <c r="AJ109" s="264"/>
      <c r="AP109" s="248"/>
      <c r="AT109" s="248"/>
      <c r="AV109" s="23"/>
      <c r="AW109" s="23"/>
      <c r="AX109" s="23"/>
      <c r="AY109" s="23"/>
      <c r="AZ109" s="23"/>
      <c r="BA109" s="23"/>
      <c r="BB109" s="23"/>
      <c r="BC109" s="23"/>
    </row>
    <row r="110" spans="2:55" s="240" customFormat="1" ht="18" customHeight="1">
      <c r="B110" s="263"/>
      <c r="C110" s="965"/>
      <c r="D110" s="965"/>
      <c r="E110" s="965"/>
      <c r="F110" s="965"/>
      <c r="G110" s="965"/>
      <c r="H110" s="965"/>
      <c r="I110" s="965"/>
      <c r="J110" s="965"/>
      <c r="K110" s="965"/>
      <c r="L110" s="973"/>
      <c r="M110" s="973"/>
      <c r="N110" s="973"/>
      <c r="O110" s="973"/>
      <c r="P110" s="973"/>
      <c r="Q110" s="973"/>
      <c r="R110" s="973"/>
      <c r="S110" s="973"/>
      <c r="T110" s="973"/>
      <c r="U110" s="973"/>
      <c r="V110" s="973"/>
      <c r="W110" s="973"/>
      <c r="X110" s="973"/>
      <c r="Y110" s="973"/>
      <c r="Z110" s="973"/>
      <c r="AA110" s="973"/>
      <c r="AB110" s="973"/>
      <c r="AC110" s="973"/>
      <c r="AD110" s="973"/>
      <c r="AE110" s="973"/>
      <c r="AF110" s="951"/>
      <c r="AG110" s="952"/>
      <c r="AH110" s="952"/>
      <c r="AI110" s="953"/>
      <c r="AJ110" s="264"/>
      <c r="AP110" s="248"/>
      <c r="AT110" s="248"/>
      <c r="AV110" s="23"/>
      <c r="AW110" s="23"/>
      <c r="AX110" s="23"/>
      <c r="AY110" s="23"/>
      <c r="AZ110" s="23"/>
      <c r="BA110" s="23"/>
      <c r="BB110" s="23"/>
      <c r="BC110" s="23"/>
    </row>
    <row r="111" spans="2:55" s="240" customFormat="1" ht="30" customHeight="1">
      <c r="B111" s="263"/>
      <c r="C111" s="688" t="s">
        <v>1922</v>
      </c>
      <c r="D111" s="689"/>
      <c r="E111" s="689"/>
      <c r="F111" s="689"/>
      <c r="G111" s="690"/>
      <c r="H111" s="966" t="s">
        <v>1929</v>
      </c>
      <c r="I111" s="967"/>
      <c r="J111" s="967"/>
      <c r="K111" s="968"/>
      <c r="L111" s="281" t="s">
        <v>1926</v>
      </c>
      <c r="M111" s="953"/>
      <c r="N111" s="973"/>
      <c r="O111" s="973"/>
      <c r="P111" s="973"/>
      <c r="Q111" s="973"/>
      <c r="R111" s="973"/>
      <c r="S111" s="973"/>
      <c r="T111" s="973"/>
      <c r="U111" s="941" t="s">
        <v>2392</v>
      </c>
      <c r="V111" s="941"/>
      <c r="W111" s="941"/>
      <c r="X111" s="281" t="s">
        <v>1927</v>
      </c>
      <c r="Y111" s="953"/>
      <c r="Z111" s="973"/>
      <c r="AA111" s="973"/>
      <c r="AB111" s="973"/>
      <c r="AC111" s="973"/>
      <c r="AD111" s="973"/>
      <c r="AE111" s="973"/>
      <c r="AF111" s="973"/>
      <c r="AG111" s="942" t="s">
        <v>1928</v>
      </c>
      <c r="AH111" s="943"/>
      <c r="AI111" s="944"/>
      <c r="AJ111" s="264"/>
      <c r="AP111" s="248"/>
      <c r="AT111" s="248"/>
      <c r="AV111" s="23"/>
      <c r="AW111" s="23"/>
      <c r="AX111" s="23"/>
      <c r="AY111" s="23"/>
      <c r="AZ111" s="23"/>
      <c r="BA111" s="23"/>
      <c r="BB111" s="23"/>
      <c r="BC111" s="23"/>
    </row>
    <row r="112" spans="2:55" s="240" customFormat="1" ht="5.0999999999999996" customHeight="1">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c r="B113" s="263"/>
      <c r="C113" s="998" t="s">
        <v>1751</v>
      </c>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1000"/>
      <c r="AJ113" s="264"/>
      <c r="AP113" s="248"/>
      <c r="AT113" s="248"/>
      <c r="AV113" s="23"/>
      <c r="AW113" s="23"/>
      <c r="AX113" s="23"/>
      <c r="AY113" s="23"/>
      <c r="AZ113" s="23"/>
      <c r="BA113" s="23"/>
      <c r="BB113" s="23"/>
      <c r="BC113" s="23"/>
    </row>
    <row r="114" spans="2:55" s="240" customFormat="1" ht="15" customHeight="1">
      <c r="B114" s="263"/>
      <c r="C114" s="912" t="s">
        <v>2007</v>
      </c>
      <c r="D114" s="912"/>
      <c r="E114" s="912"/>
      <c r="F114" s="912"/>
      <c r="G114" s="912"/>
      <c r="H114" s="912"/>
      <c r="I114" s="912"/>
      <c r="J114" s="912"/>
      <c r="K114" s="912"/>
      <c r="L114" s="912"/>
      <c r="M114" s="912"/>
      <c r="N114" s="912"/>
      <c r="O114" s="912"/>
      <c r="P114" s="912"/>
      <c r="Q114" s="912"/>
      <c r="R114" s="912"/>
      <c r="S114" s="912"/>
      <c r="T114" s="912"/>
      <c r="U114" s="912"/>
      <c r="V114" s="912"/>
      <c r="W114" s="912"/>
      <c r="X114" s="912"/>
      <c r="Y114" s="949"/>
      <c r="Z114" s="438"/>
      <c r="AA114" s="20" t="s">
        <v>196</v>
      </c>
      <c r="AB114" s="128"/>
      <c r="AC114" s="438"/>
      <c r="AD114" s="20" t="s">
        <v>2188</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c r="B115" s="263"/>
      <c r="C115" s="912" t="s">
        <v>2081</v>
      </c>
      <c r="D115" s="912"/>
      <c r="E115" s="912"/>
      <c r="F115" s="912"/>
      <c r="G115" s="912"/>
      <c r="H115" s="912"/>
      <c r="I115" s="912"/>
      <c r="J115" s="912"/>
      <c r="K115" s="912"/>
      <c r="L115" s="912"/>
      <c r="M115" s="912"/>
      <c r="N115" s="912"/>
      <c r="O115" s="912"/>
      <c r="P115" s="912"/>
      <c r="Q115" s="912"/>
      <c r="R115" s="912"/>
      <c r="S115" s="912"/>
      <c r="T115" s="912"/>
      <c r="U115" s="912"/>
      <c r="V115" s="912"/>
      <c r="W115" s="912"/>
      <c r="X115" s="912"/>
      <c r="Y115" s="912"/>
      <c r="Z115" s="912"/>
      <c r="AA115" s="912"/>
      <c r="AB115" s="912"/>
      <c r="AC115" s="912"/>
      <c r="AD115" s="912"/>
      <c r="AE115" s="912"/>
      <c r="AF115" s="912"/>
      <c r="AG115" s="912"/>
      <c r="AH115" s="912"/>
      <c r="AI115" s="912"/>
      <c r="AJ115" s="264"/>
      <c r="AP115" s="248"/>
      <c r="AT115" s="248"/>
      <c r="AV115" s="23"/>
      <c r="AW115" s="23"/>
      <c r="AX115" s="23"/>
      <c r="AY115" s="23"/>
      <c r="AZ115" s="23"/>
      <c r="BA115" s="23"/>
      <c r="BB115" s="23"/>
      <c r="BC115" s="23"/>
    </row>
    <row r="116" spans="2:55" s="240" customFormat="1" ht="5.0999999999999996" customHeight="1">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c r="B117" s="263"/>
      <c r="C117" s="960" t="s">
        <v>1184</v>
      </c>
      <c r="D117" s="960"/>
      <c r="E117" s="960"/>
      <c r="F117" s="960"/>
      <c r="G117" s="960"/>
      <c r="H117" s="960"/>
      <c r="I117" s="960"/>
      <c r="J117" s="960"/>
      <c r="K117" s="960"/>
      <c r="L117" s="960"/>
      <c r="M117" s="960"/>
      <c r="N117" s="960"/>
      <c r="O117" s="960"/>
      <c r="P117" s="960"/>
      <c r="Q117" s="960"/>
      <c r="R117" s="960"/>
      <c r="S117" s="960"/>
      <c r="T117" s="960"/>
      <c r="U117" s="954" t="s">
        <v>1185</v>
      </c>
      <c r="V117" s="955"/>
      <c r="W117" s="955"/>
      <c r="X117" s="955"/>
      <c r="Y117" s="955"/>
      <c r="Z117" s="955"/>
      <c r="AA117" s="955"/>
      <c r="AB117" s="955"/>
      <c r="AC117" s="955"/>
      <c r="AD117" s="955"/>
      <c r="AE117" s="955"/>
      <c r="AF117" s="955"/>
      <c r="AG117" s="955"/>
      <c r="AH117" s="955"/>
      <c r="AI117" s="956"/>
      <c r="AJ117" s="264"/>
      <c r="AP117" s="248"/>
      <c r="AT117" s="248"/>
      <c r="AV117" s="23"/>
      <c r="AW117" s="23"/>
      <c r="AX117" s="23"/>
      <c r="AY117" s="23"/>
      <c r="AZ117" s="23"/>
      <c r="BA117" s="23"/>
      <c r="BB117" s="23"/>
      <c r="BC117" s="23"/>
    </row>
    <row r="118" spans="2:55" s="240" customFormat="1" ht="15" customHeight="1">
      <c r="B118" s="263"/>
      <c r="C118" s="997"/>
      <c r="D118" s="997"/>
      <c r="E118" s="997"/>
      <c r="F118" s="997"/>
      <c r="G118" s="997"/>
      <c r="H118" s="997"/>
      <c r="I118" s="997"/>
      <c r="J118" s="997"/>
      <c r="K118" s="997"/>
      <c r="L118" s="997"/>
      <c r="M118" s="997"/>
      <c r="N118" s="997"/>
      <c r="O118" s="997"/>
      <c r="P118" s="997"/>
      <c r="Q118" s="997"/>
      <c r="R118" s="997"/>
      <c r="S118" s="997"/>
      <c r="T118" s="997"/>
      <c r="U118" s="941" t="str">
        <f>IF(OR($C$118="",$C$118="Selecionar"),"",VLOOKUP($C$118,$I$183:$T$188,8,FALSE))</f>
        <v/>
      </c>
      <c r="V118" s="941"/>
      <c r="W118" s="941"/>
      <c r="X118" s="941"/>
      <c r="Y118" s="941"/>
      <c r="Z118" s="951"/>
      <c r="AA118" s="952"/>
      <c r="AB118" s="952"/>
      <c r="AC118" s="952"/>
      <c r="AD118" s="952"/>
      <c r="AE118" s="952"/>
      <c r="AF118" s="952"/>
      <c r="AG118" s="952"/>
      <c r="AH118" s="952"/>
      <c r="AI118" s="953"/>
      <c r="AJ118" s="264"/>
      <c r="AP118" s="248"/>
      <c r="AT118" s="248"/>
      <c r="AV118" s="23"/>
      <c r="AW118" s="23"/>
      <c r="AX118" s="23"/>
      <c r="AY118" s="23"/>
      <c r="AZ118" s="23"/>
      <c r="BA118" s="23"/>
      <c r="BB118" s="23"/>
      <c r="BC118" s="23"/>
    </row>
    <row r="119" spans="2:55" s="240" customFormat="1" ht="15" customHeight="1">
      <c r="B119" s="263"/>
      <c r="C119" s="997"/>
      <c r="D119" s="997"/>
      <c r="E119" s="997"/>
      <c r="F119" s="997"/>
      <c r="G119" s="997"/>
      <c r="H119" s="997"/>
      <c r="I119" s="997"/>
      <c r="J119" s="997"/>
      <c r="K119" s="997"/>
      <c r="L119" s="997"/>
      <c r="M119" s="997"/>
      <c r="N119" s="997"/>
      <c r="O119" s="997"/>
      <c r="P119" s="997"/>
      <c r="Q119" s="997"/>
      <c r="R119" s="997"/>
      <c r="S119" s="997"/>
      <c r="T119" s="997"/>
      <c r="U119" s="941" t="str">
        <f>IF(OR($C$119="",$C$119="Selecionar"),"",VLOOKUP($C$119,$I$183:$T$188,8,FALSE))</f>
        <v/>
      </c>
      <c r="V119" s="941"/>
      <c r="W119" s="941"/>
      <c r="X119" s="941"/>
      <c r="Y119" s="941"/>
      <c r="Z119" s="951"/>
      <c r="AA119" s="952"/>
      <c r="AB119" s="952"/>
      <c r="AC119" s="952"/>
      <c r="AD119" s="952"/>
      <c r="AE119" s="952"/>
      <c r="AF119" s="952"/>
      <c r="AG119" s="952"/>
      <c r="AH119" s="952"/>
      <c r="AI119" s="953"/>
      <c r="AJ119" s="264"/>
      <c r="AP119" s="248"/>
      <c r="AT119" s="248"/>
      <c r="AV119" s="23"/>
      <c r="AW119" s="23"/>
      <c r="AX119" s="23"/>
      <c r="AY119" s="23"/>
      <c r="AZ119" s="23"/>
      <c r="BA119" s="23"/>
      <c r="BB119" s="23"/>
      <c r="BC119" s="23"/>
    </row>
    <row r="120" spans="2:55" s="240" customFormat="1" ht="15" customHeight="1">
      <c r="B120" s="263"/>
      <c r="C120" s="997"/>
      <c r="D120" s="997"/>
      <c r="E120" s="997"/>
      <c r="F120" s="997"/>
      <c r="G120" s="997"/>
      <c r="H120" s="997"/>
      <c r="I120" s="997"/>
      <c r="J120" s="997"/>
      <c r="K120" s="997"/>
      <c r="L120" s="997"/>
      <c r="M120" s="997"/>
      <c r="N120" s="997"/>
      <c r="O120" s="997"/>
      <c r="P120" s="997"/>
      <c r="Q120" s="997"/>
      <c r="R120" s="997"/>
      <c r="S120" s="997"/>
      <c r="T120" s="997"/>
      <c r="U120" s="941" t="str">
        <f>IF(OR($C$120="",$C$120="Selecionar"),"",VLOOKUP($C$120,$I$183:$T$188,8,FALSE))</f>
        <v/>
      </c>
      <c r="V120" s="941"/>
      <c r="W120" s="941"/>
      <c r="X120" s="941"/>
      <c r="Y120" s="941"/>
      <c r="Z120" s="951"/>
      <c r="AA120" s="952"/>
      <c r="AB120" s="952"/>
      <c r="AC120" s="952"/>
      <c r="AD120" s="952"/>
      <c r="AE120" s="952"/>
      <c r="AF120" s="952"/>
      <c r="AG120" s="952"/>
      <c r="AH120" s="952"/>
      <c r="AI120" s="953"/>
      <c r="AJ120" s="264"/>
      <c r="AP120" s="248"/>
      <c r="AT120" s="248"/>
      <c r="AV120" s="23"/>
      <c r="AW120" s="23"/>
      <c r="AX120" s="23"/>
      <c r="AY120" s="23"/>
      <c r="AZ120" s="23"/>
      <c r="BA120" s="23"/>
      <c r="BB120" s="23"/>
      <c r="BC120" s="23"/>
    </row>
    <row r="121" spans="2:55" s="240" customFormat="1" ht="15" customHeight="1">
      <c r="B121" s="263"/>
      <c r="C121" s="997"/>
      <c r="D121" s="997"/>
      <c r="E121" s="997"/>
      <c r="F121" s="997"/>
      <c r="G121" s="997"/>
      <c r="H121" s="997"/>
      <c r="I121" s="997"/>
      <c r="J121" s="997"/>
      <c r="K121" s="997"/>
      <c r="L121" s="997"/>
      <c r="M121" s="997"/>
      <c r="N121" s="997"/>
      <c r="O121" s="997"/>
      <c r="P121" s="997"/>
      <c r="Q121" s="997"/>
      <c r="R121" s="997"/>
      <c r="S121" s="997"/>
      <c r="T121" s="997"/>
      <c r="U121" s="941" t="str">
        <f>IF(OR($C$121="",$C$121="Selecionar"),"",VLOOKUP($C$121,$I$183:$T$188,8,FALSE))</f>
        <v/>
      </c>
      <c r="V121" s="941"/>
      <c r="W121" s="941"/>
      <c r="X121" s="941"/>
      <c r="Y121" s="941"/>
      <c r="Z121" s="951"/>
      <c r="AA121" s="952"/>
      <c r="AB121" s="952"/>
      <c r="AC121" s="952"/>
      <c r="AD121" s="952"/>
      <c r="AE121" s="952"/>
      <c r="AF121" s="952"/>
      <c r="AG121" s="952"/>
      <c r="AH121" s="952"/>
      <c r="AI121" s="953"/>
      <c r="AJ121" s="264"/>
      <c r="AP121" s="248"/>
      <c r="AT121" s="248"/>
      <c r="AV121" s="23"/>
      <c r="AW121" s="23"/>
      <c r="AX121" s="23"/>
      <c r="AY121" s="23"/>
      <c r="AZ121" s="23"/>
      <c r="BA121" s="23"/>
      <c r="BB121" s="23"/>
      <c r="BC121" s="23"/>
    </row>
    <row r="122" spans="2:55" s="240" customFormat="1" ht="5.0999999999999996" customHeight="1">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32" t="s">
        <v>2008</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c r="B124" s="263"/>
      <c r="C124" s="438"/>
      <c r="D124" s="20" t="s">
        <v>196</v>
      </c>
      <c r="E124" s="128"/>
      <c r="F124" s="438"/>
      <c r="G124" s="20" t="s">
        <v>1187</v>
      </c>
      <c r="H124" s="131"/>
      <c r="I124" s="132" t="s">
        <v>1754</v>
      </c>
      <c r="J124" s="132"/>
      <c r="K124" s="132"/>
      <c r="L124" s="132"/>
      <c r="M124" s="132"/>
      <c r="N124" s="980"/>
      <c r="O124" s="980"/>
      <c r="P124" s="980"/>
      <c r="Q124" s="980"/>
      <c r="R124" s="980"/>
      <c r="S124" s="980"/>
      <c r="T124" s="980"/>
      <c r="U124" s="980"/>
      <c r="V124" s="980"/>
      <c r="W124" s="980"/>
      <c r="X124" s="980"/>
      <c r="Y124" s="980"/>
      <c r="Z124" s="980"/>
      <c r="AA124" s="980"/>
      <c r="AB124" s="980"/>
      <c r="AC124" s="980"/>
      <c r="AD124" s="980"/>
      <c r="AE124" s="980"/>
      <c r="AF124" s="980"/>
      <c r="AG124" s="980"/>
      <c r="AH124" s="980"/>
      <c r="AI124" s="980"/>
      <c r="AJ124" s="264"/>
      <c r="AP124" s="248"/>
      <c r="AT124" s="248"/>
      <c r="AV124" s="23"/>
      <c r="AW124" s="23"/>
      <c r="AX124" s="23"/>
      <c r="AY124" s="23"/>
      <c r="AZ124" s="23"/>
      <c r="BA124" s="23"/>
      <c r="BB124" s="23"/>
      <c r="BC124" s="23"/>
    </row>
    <row r="125" spans="2:55" s="240" customFormat="1" ht="5.0999999999999996" customHeight="1">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32" t="s">
        <v>2009</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c r="B127" s="263"/>
      <c r="C127" s="438"/>
      <c r="D127" s="20" t="s">
        <v>196</v>
      </c>
      <c r="E127" s="128"/>
      <c r="F127" s="438"/>
      <c r="G127" s="20" t="s">
        <v>1187</v>
      </c>
      <c r="H127" s="282"/>
      <c r="I127" s="964" t="s">
        <v>1752</v>
      </c>
      <c r="J127" s="964"/>
      <c r="K127" s="964"/>
      <c r="L127" s="964"/>
      <c r="M127" s="964"/>
      <c r="N127" s="964"/>
      <c r="O127" s="964"/>
      <c r="P127" s="961"/>
      <c r="Q127" s="961"/>
      <c r="R127" s="961"/>
      <c r="S127" s="961"/>
      <c r="T127" s="961"/>
      <c r="U127" s="961"/>
      <c r="V127" s="961"/>
      <c r="W127" s="961"/>
      <c r="X127" s="961"/>
      <c r="Y127" s="961"/>
      <c r="Z127" s="961"/>
      <c r="AA127" s="961"/>
      <c r="AB127" s="961"/>
      <c r="AC127" s="961"/>
      <c r="AD127" s="961"/>
      <c r="AE127" s="961"/>
      <c r="AF127" s="961"/>
      <c r="AG127" s="961"/>
      <c r="AH127" s="961"/>
      <c r="AI127" s="961"/>
      <c r="AJ127" s="264"/>
      <c r="AP127" s="248"/>
      <c r="AT127" s="248"/>
      <c r="AV127" s="23"/>
      <c r="AW127" s="23"/>
      <c r="AX127" s="23"/>
      <c r="AY127" s="23"/>
      <c r="AZ127" s="23"/>
      <c r="BA127" s="23"/>
      <c r="BB127" s="23"/>
      <c r="BC127" s="23"/>
    </row>
    <row r="128" spans="2:55" s="240" customFormat="1" ht="5.0999999999999996" customHeight="1">
      <c r="B128" s="263"/>
      <c r="C128" s="512"/>
      <c r="D128" s="20"/>
      <c r="E128" s="128"/>
      <c r="F128" s="512"/>
      <c r="G128" s="20"/>
      <c r="H128" s="282"/>
      <c r="I128" s="247"/>
      <c r="J128" s="247"/>
      <c r="K128" s="247"/>
      <c r="L128" s="247"/>
      <c r="M128" s="247"/>
      <c r="N128" s="247"/>
      <c r="O128" s="247"/>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264"/>
      <c r="AP128" s="248"/>
      <c r="AT128" s="248"/>
      <c r="AV128" s="23"/>
      <c r="AW128" s="23"/>
      <c r="AX128" s="23"/>
      <c r="AY128" s="23"/>
      <c r="AZ128" s="23"/>
      <c r="BA128" s="23"/>
      <c r="BB128" s="23"/>
      <c r="BC128" s="23"/>
    </row>
    <row r="129" spans="2:55" s="240" customFormat="1" ht="15" customHeight="1">
      <c r="B129" s="263"/>
      <c r="C129" s="132" t="s">
        <v>2315</v>
      </c>
      <c r="D129" s="20"/>
      <c r="E129" s="128"/>
      <c r="F129" s="512"/>
      <c r="G129" s="20"/>
      <c r="H129" s="282"/>
      <c r="I129" s="247"/>
      <c r="J129" s="247"/>
      <c r="K129" s="247"/>
      <c r="L129" s="247"/>
      <c r="M129" s="247"/>
      <c r="N129" s="247"/>
      <c r="O129" s="247"/>
      <c r="P129" s="518"/>
      <c r="Q129" s="892"/>
      <c r="R129" s="892"/>
      <c r="S129" s="892"/>
      <c r="T129" s="892"/>
      <c r="U129" s="892"/>
      <c r="V129" s="892"/>
      <c r="W129" s="892"/>
      <c r="X129" s="892"/>
      <c r="Y129" s="892"/>
      <c r="Z129" s="892"/>
      <c r="AA129" s="892"/>
      <c r="AB129" s="892"/>
      <c r="AC129" s="892"/>
      <c r="AD129" s="892"/>
      <c r="AE129" s="892"/>
      <c r="AF129" s="892"/>
      <c r="AG129" s="892"/>
      <c r="AH129" s="892"/>
      <c r="AI129" s="892"/>
      <c r="AJ129" s="264"/>
      <c r="AP129" s="248"/>
      <c r="AT129" s="248"/>
      <c r="AV129" s="23"/>
      <c r="AW129" s="23"/>
      <c r="AX129" s="23"/>
      <c r="AY129" s="23"/>
      <c r="AZ129" s="23"/>
      <c r="BA129" s="23"/>
      <c r="BB129" s="23"/>
      <c r="BC129" s="23"/>
    </row>
    <row r="130" spans="2:55" s="240" customFormat="1" ht="15" customHeight="1">
      <c r="B130" s="263"/>
      <c r="C130" s="132" t="s">
        <v>2316</v>
      </c>
      <c r="D130" s="20"/>
      <c r="E130" s="128"/>
      <c r="F130" s="512"/>
      <c r="G130" s="20"/>
      <c r="H130" s="282"/>
      <c r="I130" s="247"/>
      <c r="J130" s="247"/>
      <c r="K130" s="247"/>
      <c r="L130" s="247"/>
      <c r="M130" s="247"/>
      <c r="N130" s="247"/>
      <c r="O130" s="247"/>
      <c r="P130" s="518"/>
      <c r="Q130" s="518"/>
      <c r="R130" s="518"/>
      <c r="S130" s="518"/>
      <c r="T130" s="518"/>
      <c r="U130" s="518"/>
      <c r="V130" s="518"/>
      <c r="W130" s="518"/>
      <c r="X130" s="992"/>
      <c r="Y130" s="992"/>
      <c r="Z130" s="992"/>
      <c r="AA130" s="992"/>
      <c r="AB130" s="992"/>
      <c r="AC130" s="992"/>
      <c r="AD130" s="992"/>
      <c r="AE130" s="992"/>
      <c r="AF130" s="992"/>
      <c r="AG130" s="992"/>
      <c r="AH130" s="992"/>
      <c r="AI130" s="992"/>
      <c r="AJ130" s="264"/>
      <c r="AP130" s="248"/>
      <c r="AT130" s="248"/>
      <c r="AV130" s="23"/>
      <c r="AW130" s="23"/>
      <c r="AX130" s="23"/>
      <c r="AY130" s="23"/>
      <c r="AZ130" s="23"/>
      <c r="BA130" s="23"/>
      <c r="BB130" s="23"/>
      <c r="BC130" s="23"/>
    </row>
    <row r="131" spans="2:55" s="240" customFormat="1" ht="5.0999999999999996" customHeight="1" thickBo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72"/>
      <c r="C132" s="1001" t="s">
        <v>1756</v>
      </c>
      <c r="D132" s="1002"/>
      <c r="E132" s="1002"/>
      <c r="F132" s="1002"/>
      <c r="G132" s="1002"/>
      <c r="H132" s="1002"/>
      <c r="I132" s="1002"/>
      <c r="J132" s="1002"/>
      <c r="K132" s="1002"/>
      <c r="L132" s="1002"/>
      <c r="M132" s="1002"/>
      <c r="N132" s="1002"/>
      <c r="O132" s="1002"/>
      <c r="P132" s="1002"/>
      <c r="Q132" s="1002"/>
      <c r="R132" s="1002"/>
      <c r="S132" s="1002"/>
      <c r="T132" s="1002"/>
      <c r="U132" s="1002"/>
      <c r="V132" s="1002"/>
      <c r="W132" s="1002"/>
      <c r="X132" s="1002"/>
      <c r="Y132" s="1002"/>
      <c r="Z132" s="1002"/>
      <c r="AA132" s="1002"/>
      <c r="AB132" s="1002"/>
      <c r="AC132" s="1002"/>
      <c r="AD132" s="1002"/>
      <c r="AE132" s="1002"/>
      <c r="AF132" s="1002"/>
      <c r="AG132" s="1002"/>
      <c r="AH132" s="1002"/>
      <c r="AI132" s="1003"/>
      <c r="AJ132" s="274"/>
      <c r="AP132" s="248"/>
      <c r="AT132" s="248"/>
      <c r="AV132" s="23"/>
      <c r="AW132" s="23"/>
      <c r="AX132" s="23"/>
      <c r="AY132" s="23"/>
      <c r="AZ132" s="23"/>
      <c r="BA132" s="23"/>
      <c r="BB132" s="23"/>
      <c r="BC132" s="23"/>
    </row>
    <row r="133" spans="2:55" s="240" customFormat="1" ht="5.0999999999999996" customHeight="1">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c r="B134" s="263"/>
      <c r="C134" s="974" t="str">
        <f>IF($I$75="x",auxiliar!$A$51,IF($U$75="x",auxiliar!$A$51,IF($Y$75="x",auxiliar!$A$51,IF($U$76="x",auxiliar!$A$51,IF($Y$76="x",auxiliar!$A$53,IF($I$77="x",auxiliar!$A$53,auxiliar!$C$64))))))</f>
        <v>Preencher Item 4.5.</v>
      </c>
      <c r="D134" s="975"/>
      <c r="E134" s="975"/>
      <c r="F134" s="975"/>
      <c r="G134" s="975"/>
      <c r="H134" s="975"/>
      <c r="I134" s="975"/>
      <c r="J134" s="975"/>
      <c r="K134" s="975"/>
      <c r="L134" s="975"/>
      <c r="M134" s="975"/>
      <c r="N134" s="975"/>
      <c r="O134" s="975"/>
      <c r="P134" s="975"/>
      <c r="Q134" s="975"/>
      <c r="R134" s="975"/>
      <c r="S134" s="975"/>
      <c r="T134" s="975"/>
      <c r="U134" s="975"/>
      <c r="V134" s="975"/>
      <c r="W134" s="975"/>
      <c r="X134" s="975"/>
      <c r="Y134" s="975"/>
      <c r="Z134" s="975"/>
      <c r="AA134" s="975"/>
      <c r="AB134" s="975"/>
      <c r="AC134" s="975"/>
      <c r="AD134" s="975"/>
      <c r="AE134" s="975"/>
      <c r="AF134" s="975"/>
      <c r="AG134" s="975"/>
      <c r="AH134" s="975"/>
      <c r="AI134" s="976"/>
      <c r="AJ134" s="264"/>
      <c r="AP134" s="248"/>
      <c r="AT134" s="248"/>
      <c r="AV134" s="23"/>
      <c r="AW134" s="23"/>
      <c r="AX134" s="23"/>
      <c r="AY134" s="23"/>
      <c r="AZ134" s="23"/>
      <c r="BA134" s="23"/>
      <c r="BB134" s="23"/>
      <c r="BC134" s="23"/>
    </row>
    <row r="135" spans="2:55" s="240" customFormat="1" ht="15" customHeight="1">
      <c r="B135" s="263"/>
      <c r="C135" s="977"/>
      <c r="D135" s="978"/>
      <c r="E135" s="978"/>
      <c r="F135" s="978"/>
      <c r="G135" s="978"/>
      <c r="H135" s="978"/>
      <c r="I135" s="978"/>
      <c r="J135" s="978"/>
      <c r="K135" s="978"/>
      <c r="L135" s="978"/>
      <c r="M135" s="978"/>
      <c r="N135" s="978"/>
      <c r="O135" s="978"/>
      <c r="P135" s="978"/>
      <c r="Q135" s="978"/>
      <c r="R135" s="978"/>
      <c r="S135" s="978"/>
      <c r="T135" s="978"/>
      <c r="U135" s="978"/>
      <c r="V135" s="978"/>
      <c r="W135" s="978"/>
      <c r="X135" s="978"/>
      <c r="Y135" s="978"/>
      <c r="Z135" s="978"/>
      <c r="AA135" s="978"/>
      <c r="AB135" s="978"/>
      <c r="AC135" s="978"/>
      <c r="AD135" s="978"/>
      <c r="AE135" s="978"/>
      <c r="AF135" s="978"/>
      <c r="AG135" s="978"/>
      <c r="AH135" s="978"/>
      <c r="AI135" s="979"/>
      <c r="AJ135" s="264"/>
      <c r="AP135" s="248"/>
      <c r="AT135" s="248"/>
      <c r="AV135" s="23"/>
      <c r="AW135" s="23"/>
      <c r="AX135" s="23"/>
      <c r="AY135" s="23"/>
      <c r="AZ135" s="23"/>
      <c r="BA135" s="23"/>
      <c r="BB135" s="23"/>
      <c r="BC135" s="23"/>
    </row>
    <row r="136" spans="2:55" s="240" customFormat="1" ht="15" customHeight="1">
      <c r="B136" s="263"/>
      <c r="C136" s="977"/>
      <c r="D136" s="978"/>
      <c r="E136" s="978"/>
      <c r="F136" s="978"/>
      <c r="G136" s="978"/>
      <c r="H136" s="978"/>
      <c r="I136" s="978"/>
      <c r="J136" s="978"/>
      <c r="K136" s="978"/>
      <c r="L136" s="978"/>
      <c r="M136" s="978"/>
      <c r="N136" s="978"/>
      <c r="O136" s="978"/>
      <c r="P136" s="978"/>
      <c r="Q136" s="978"/>
      <c r="R136" s="978"/>
      <c r="S136" s="978"/>
      <c r="T136" s="978"/>
      <c r="U136" s="978"/>
      <c r="V136" s="978"/>
      <c r="W136" s="978"/>
      <c r="X136" s="978"/>
      <c r="Y136" s="978"/>
      <c r="Z136" s="978"/>
      <c r="AA136" s="978"/>
      <c r="AB136" s="978"/>
      <c r="AC136" s="978"/>
      <c r="AD136" s="978"/>
      <c r="AE136" s="978"/>
      <c r="AF136" s="978"/>
      <c r="AG136" s="978"/>
      <c r="AH136" s="978"/>
      <c r="AI136" s="979"/>
      <c r="AJ136" s="264"/>
      <c r="AP136" s="248"/>
      <c r="AT136" s="248"/>
      <c r="AV136" s="23"/>
      <c r="AW136" s="23"/>
      <c r="AX136" s="23"/>
      <c r="AY136" s="23"/>
      <c r="AZ136" s="23"/>
      <c r="BA136" s="23"/>
      <c r="BB136" s="23"/>
      <c r="BC136" s="23"/>
    </row>
    <row r="137" spans="2:55" s="240" customFormat="1" ht="15" customHeight="1">
      <c r="B137" s="263"/>
      <c r="C137" s="977"/>
      <c r="D137" s="978"/>
      <c r="E137" s="978"/>
      <c r="F137" s="978"/>
      <c r="G137" s="978"/>
      <c r="H137" s="978"/>
      <c r="I137" s="978"/>
      <c r="J137" s="978"/>
      <c r="K137" s="978"/>
      <c r="L137" s="978"/>
      <c r="M137" s="978"/>
      <c r="N137" s="978"/>
      <c r="O137" s="978"/>
      <c r="P137" s="978"/>
      <c r="Q137" s="978"/>
      <c r="R137" s="978"/>
      <c r="S137" s="978"/>
      <c r="T137" s="978"/>
      <c r="U137" s="978"/>
      <c r="V137" s="978"/>
      <c r="W137" s="978"/>
      <c r="X137" s="978"/>
      <c r="Y137" s="978"/>
      <c r="Z137" s="978"/>
      <c r="AA137" s="978"/>
      <c r="AB137" s="978"/>
      <c r="AC137" s="978"/>
      <c r="AD137" s="978"/>
      <c r="AE137" s="978"/>
      <c r="AF137" s="978"/>
      <c r="AG137" s="978"/>
      <c r="AH137" s="978"/>
      <c r="AI137" s="979"/>
      <c r="AJ137" s="264"/>
      <c r="AP137" s="248"/>
      <c r="AT137" s="248"/>
      <c r="AV137" s="23"/>
      <c r="AW137" s="23"/>
      <c r="AX137" s="23"/>
      <c r="AY137" s="23"/>
      <c r="AZ137" s="23"/>
      <c r="BA137" s="23"/>
      <c r="BB137" s="23"/>
      <c r="BC137" s="23"/>
    </row>
    <row r="138" spans="2:55" s="240" customFormat="1" ht="15" customHeight="1">
      <c r="B138" s="263"/>
      <c r="C138" s="977"/>
      <c r="D138" s="978"/>
      <c r="E138" s="978"/>
      <c r="F138" s="978"/>
      <c r="G138" s="978"/>
      <c r="H138" s="978"/>
      <c r="I138" s="978"/>
      <c r="J138" s="978"/>
      <c r="K138" s="978"/>
      <c r="L138" s="978"/>
      <c r="M138" s="978"/>
      <c r="N138" s="978"/>
      <c r="O138" s="978"/>
      <c r="P138" s="978"/>
      <c r="Q138" s="978"/>
      <c r="R138" s="978"/>
      <c r="S138" s="978"/>
      <c r="T138" s="978"/>
      <c r="U138" s="978"/>
      <c r="V138" s="978"/>
      <c r="W138" s="978"/>
      <c r="X138" s="978"/>
      <c r="Y138" s="978"/>
      <c r="Z138" s="978"/>
      <c r="AA138" s="978"/>
      <c r="AB138" s="978"/>
      <c r="AC138" s="978"/>
      <c r="AD138" s="978"/>
      <c r="AE138" s="978"/>
      <c r="AF138" s="978"/>
      <c r="AG138" s="978"/>
      <c r="AH138" s="978"/>
      <c r="AI138" s="979"/>
      <c r="AJ138" s="264"/>
      <c r="AP138" s="248"/>
      <c r="AT138" s="248"/>
      <c r="AV138" s="23"/>
      <c r="AW138" s="23"/>
      <c r="AX138" s="23"/>
      <c r="AY138" s="23"/>
      <c r="AZ138" s="23"/>
      <c r="BA138" s="23"/>
      <c r="BB138" s="23"/>
      <c r="BC138" s="23"/>
    </row>
    <row r="139" spans="2:55" s="240" customFormat="1" ht="5.0999999999999996" customHeight="1">
      <c r="B139" s="263"/>
      <c r="C139" s="634"/>
      <c r="D139" s="608"/>
      <c r="E139" s="635"/>
      <c r="F139" s="635"/>
      <c r="G139" s="636"/>
      <c r="H139" s="636"/>
      <c r="I139" s="636"/>
      <c r="J139" s="636"/>
      <c r="K139" s="636"/>
      <c r="L139" s="636"/>
      <c r="M139" s="636"/>
      <c r="N139" s="636"/>
      <c r="O139" s="636"/>
      <c r="P139" s="636"/>
      <c r="Q139" s="636"/>
      <c r="R139" s="627"/>
      <c r="S139" s="630"/>
      <c r="T139" s="635"/>
      <c r="U139" s="627"/>
      <c r="V139" s="627"/>
      <c r="W139" s="627"/>
      <c r="X139" s="635"/>
      <c r="Y139" s="636"/>
      <c r="Z139" s="636"/>
      <c r="AA139" s="636"/>
      <c r="AB139" s="636"/>
      <c r="AC139" s="636"/>
      <c r="AD139" s="636"/>
      <c r="AE139" s="636"/>
      <c r="AF139" s="636"/>
      <c r="AG139" s="636"/>
      <c r="AH139" s="636"/>
      <c r="AI139" s="637"/>
      <c r="AJ139" s="264"/>
      <c r="AP139" s="248"/>
      <c r="AT139" s="248"/>
      <c r="AV139" s="23"/>
      <c r="AW139" s="23"/>
      <c r="AX139" s="23"/>
      <c r="AY139" s="23"/>
      <c r="AZ139" s="23"/>
      <c r="BA139" s="23"/>
      <c r="BB139" s="23"/>
      <c r="BC139" s="23"/>
    </row>
    <row r="140" spans="2:55" s="240" customFormat="1" ht="15" customHeight="1">
      <c r="B140" s="263"/>
      <c r="C140" s="93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936"/>
      <c r="E140" s="936"/>
      <c r="F140" s="936"/>
      <c r="G140" s="936"/>
      <c r="H140" s="936"/>
      <c r="I140" s="936"/>
      <c r="J140" s="936"/>
      <c r="K140" s="936"/>
      <c r="L140" s="936"/>
      <c r="M140" s="936"/>
      <c r="N140" s="936"/>
      <c r="O140" s="936"/>
      <c r="P140" s="936"/>
      <c r="Q140" s="936"/>
      <c r="R140" s="936"/>
      <c r="S140" s="936"/>
      <c r="T140" s="936"/>
      <c r="U140" s="936"/>
      <c r="V140" s="936"/>
      <c r="W140" s="936"/>
      <c r="X140" s="936"/>
      <c r="Y140" s="936"/>
      <c r="Z140" s="936"/>
      <c r="AA140" s="936"/>
      <c r="AB140" s="936"/>
      <c r="AC140" s="936"/>
      <c r="AD140" s="936"/>
      <c r="AE140" s="936"/>
      <c r="AF140" s="936"/>
      <c r="AG140" s="936"/>
      <c r="AH140" s="936"/>
      <c r="AI140" s="937"/>
      <c r="AJ140" s="264"/>
      <c r="AP140" s="248"/>
      <c r="AT140" s="248"/>
      <c r="AV140" s="23"/>
      <c r="AW140" s="23"/>
      <c r="AX140" s="23"/>
      <c r="AY140" s="23"/>
      <c r="AZ140" s="23"/>
      <c r="BA140" s="23"/>
      <c r="BB140" s="23"/>
      <c r="BC140" s="23"/>
    </row>
    <row r="141" spans="2:55" s="240" customFormat="1" ht="15" customHeight="1">
      <c r="B141" s="263"/>
      <c r="C141" s="935"/>
      <c r="D141" s="936"/>
      <c r="E141" s="936"/>
      <c r="F141" s="936"/>
      <c r="G141" s="936"/>
      <c r="H141" s="936"/>
      <c r="I141" s="936"/>
      <c r="J141" s="936"/>
      <c r="K141" s="936"/>
      <c r="L141" s="936"/>
      <c r="M141" s="936"/>
      <c r="N141" s="936"/>
      <c r="O141" s="936"/>
      <c r="P141" s="936"/>
      <c r="Q141" s="936"/>
      <c r="R141" s="936"/>
      <c r="S141" s="936"/>
      <c r="T141" s="936"/>
      <c r="U141" s="936"/>
      <c r="V141" s="936"/>
      <c r="W141" s="936"/>
      <c r="X141" s="936"/>
      <c r="Y141" s="936"/>
      <c r="Z141" s="936"/>
      <c r="AA141" s="936"/>
      <c r="AB141" s="936"/>
      <c r="AC141" s="936"/>
      <c r="AD141" s="936"/>
      <c r="AE141" s="936"/>
      <c r="AF141" s="936"/>
      <c r="AG141" s="936"/>
      <c r="AH141" s="936"/>
      <c r="AI141" s="937"/>
      <c r="AJ141" s="264"/>
      <c r="AP141" s="248"/>
      <c r="AT141" s="248"/>
      <c r="AV141" s="23"/>
      <c r="AW141" s="23"/>
      <c r="AX141" s="23"/>
      <c r="AY141" s="23"/>
      <c r="AZ141" s="23"/>
      <c r="BA141" s="23"/>
      <c r="BB141" s="23"/>
      <c r="BC141" s="23"/>
    </row>
    <row r="142" spans="2:55" s="240" customFormat="1" ht="15" customHeight="1">
      <c r="B142" s="263"/>
      <c r="C142" s="935"/>
      <c r="D142" s="936"/>
      <c r="E142" s="936"/>
      <c r="F142" s="936"/>
      <c r="G142" s="936"/>
      <c r="H142" s="936"/>
      <c r="I142" s="936"/>
      <c r="J142" s="936"/>
      <c r="K142" s="936"/>
      <c r="L142" s="936"/>
      <c r="M142" s="936"/>
      <c r="N142" s="936"/>
      <c r="O142" s="936"/>
      <c r="P142" s="936"/>
      <c r="Q142" s="936"/>
      <c r="R142" s="936"/>
      <c r="S142" s="936"/>
      <c r="T142" s="936"/>
      <c r="U142" s="936"/>
      <c r="V142" s="936"/>
      <c r="W142" s="936"/>
      <c r="X142" s="936"/>
      <c r="Y142" s="936"/>
      <c r="Z142" s="936"/>
      <c r="AA142" s="936"/>
      <c r="AB142" s="936"/>
      <c r="AC142" s="936"/>
      <c r="AD142" s="936"/>
      <c r="AE142" s="936"/>
      <c r="AF142" s="936"/>
      <c r="AG142" s="936"/>
      <c r="AH142" s="936"/>
      <c r="AI142" s="937"/>
      <c r="AJ142" s="264"/>
      <c r="AP142" s="248"/>
      <c r="AT142" s="248"/>
      <c r="AV142" s="23"/>
      <c r="AW142" s="23"/>
      <c r="AX142" s="23"/>
      <c r="AY142" s="23"/>
      <c r="AZ142" s="23"/>
      <c r="BA142" s="23"/>
      <c r="BB142" s="23"/>
      <c r="BC142" s="23"/>
    </row>
    <row r="143" spans="2:55" s="240" customFormat="1" ht="15" customHeight="1">
      <c r="B143" s="263"/>
      <c r="C143" s="935"/>
      <c r="D143" s="936"/>
      <c r="E143" s="936"/>
      <c r="F143" s="936"/>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7"/>
      <c r="AJ143" s="264"/>
      <c r="AP143" s="248"/>
      <c r="AT143" s="248"/>
      <c r="AV143" s="23"/>
      <c r="AW143" s="23"/>
      <c r="AX143" s="23"/>
      <c r="AY143" s="23"/>
      <c r="AZ143" s="23"/>
      <c r="BA143" s="23"/>
      <c r="BB143" s="23"/>
      <c r="BC143" s="23"/>
    </row>
    <row r="144" spans="2:55" s="240" customFormat="1" ht="15" customHeight="1">
      <c r="B144" s="263"/>
      <c r="C144" s="93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7"/>
      <c r="AJ144" s="264"/>
      <c r="AP144" s="248"/>
      <c r="AT144" s="248"/>
      <c r="AV144" s="23"/>
      <c r="AW144" s="23"/>
      <c r="AX144" s="23"/>
      <c r="AY144" s="23"/>
      <c r="AZ144" s="23"/>
      <c r="BA144" s="23"/>
      <c r="BB144" s="23"/>
      <c r="BC144" s="23"/>
    </row>
    <row r="145" spans="2:55" s="240" customFormat="1" ht="15" customHeight="1">
      <c r="B145" s="263"/>
      <c r="C145" s="935"/>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7"/>
      <c r="AJ145" s="264"/>
      <c r="AP145" s="248"/>
      <c r="AT145" s="248"/>
      <c r="AV145" s="23"/>
      <c r="AW145" s="23"/>
      <c r="AX145" s="23"/>
      <c r="AY145" s="23"/>
      <c r="AZ145" s="23"/>
      <c r="BA145" s="23"/>
      <c r="BB145" s="23"/>
      <c r="BC145" s="23"/>
    </row>
    <row r="146" spans="2:55" s="240" customFormat="1" ht="15" customHeight="1">
      <c r="B146" s="263"/>
      <c r="C146" s="935"/>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7"/>
      <c r="AJ146" s="264"/>
      <c r="AP146" s="248"/>
      <c r="AT146" s="248"/>
      <c r="AV146" s="23"/>
      <c r="AW146" s="23"/>
      <c r="AX146" s="23"/>
      <c r="AY146" s="23"/>
      <c r="AZ146" s="23"/>
      <c r="BA146" s="23"/>
      <c r="BB146" s="23"/>
      <c r="BC146" s="23"/>
    </row>
    <row r="147" spans="2:55" s="240" customFormat="1" ht="5.0999999999999996" customHeight="1">
      <c r="B147" s="263"/>
      <c r="C147" s="641"/>
      <c r="D147" s="642"/>
      <c r="E147" s="642"/>
      <c r="F147" s="642"/>
      <c r="G147" s="642"/>
      <c r="H147" s="642"/>
      <c r="I147" s="642"/>
      <c r="J147" s="642"/>
      <c r="K147" s="642"/>
      <c r="L147" s="642"/>
      <c r="M147" s="642"/>
      <c r="N147" s="642"/>
      <c r="O147" s="642"/>
      <c r="P147" s="642"/>
      <c r="Q147" s="642"/>
      <c r="R147" s="642"/>
      <c r="S147" s="642"/>
      <c r="T147" s="642"/>
      <c r="U147" s="642"/>
      <c r="V147" s="642"/>
      <c r="W147" s="642"/>
      <c r="X147" s="642"/>
      <c r="Y147" s="642"/>
      <c r="Z147" s="642"/>
      <c r="AA147" s="642"/>
      <c r="AB147" s="642"/>
      <c r="AC147" s="642"/>
      <c r="AD147" s="642"/>
      <c r="AE147" s="642"/>
      <c r="AF147" s="642"/>
      <c r="AG147" s="642"/>
      <c r="AH147" s="642"/>
      <c r="AI147" s="643"/>
      <c r="AJ147" s="264"/>
      <c r="AP147" s="248"/>
      <c r="AT147" s="248"/>
      <c r="AV147" s="23"/>
      <c r="AW147" s="23"/>
      <c r="AX147" s="23"/>
      <c r="AY147" s="23"/>
      <c r="AZ147" s="23"/>
      <c r="BA147" s="23"/>
      <c r="BB147" s="23"/>
      <c r="BC147" s="23"/>
    </row>
    <row r="148" spans="2:55" s="240" customFormat="1" ht="15" customHeight="1">
      <c r="B148" s="263"/>
      <c r="C148" s="93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936"/>
      <c r="E148" s="936"/>
      <c r="F148" s="936"/>
      <c r="G148" s="936"/>
      <c r="H148" s="936"/>
      <c r="I148" s="936"/>
      <c r="J148" s="936"/>
      <c r="K148" s="936"/>
      <c r="L148" s="936"/>
      <c r="M148" s="936"/>
      <c r="N148" s="936"/>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7"/>
      <c r="AJ148" s="264"/>
      <c r="AP148" s="248"/>
      <c r="AT148" s="248"/>
      <c r="AV148" s="23"/>
      <c r="AW148" s="23"/>
      <c r="AX148" s="23"/>
      <c r="AY148" s="23"/>
      <c r="AZ148" s="23"/>
      <c r="BA148" s="23"/>
      <c r="BB148" s="23"/>
      <c r="BC148" s="23"/>
    </row>
    <row r="149" spans="2:55" s="240" customFormat="1" ht="15" customHeight="1">
      <c r="B149" s="263"/>
      <c r="C149" s="935"/>
      <c r="D149" s="936"/>
      <c r="E149" s="936"/>
      <c r="F149" s="936"/>
      <c r="G149" s="936"/>
      <c r="H149" s="936"/>
      <c r="I149" s="936"/>
      <c r="J149" s="936"/>
      <c r="K149" s="936"/>
      <c r="L149" s="936"/>
      <c r="M149" s="936"/>
      <c r="N149" s="936"/>
      <c r="O149" s="936"/>
      <c r="P149" s="936"/>
      <c r="Q149" s="936"/>
      <c r="R149" s="936"/>
      <c r="S149" s="936"/>
      <c r="T149" s="936"/>
      <c r="U149" s="936"/>
      <c r="V149" s="936"/>
      <c r="W149" s="936"/>
      <c r="X149" s="936"/>
      <c r="Y149" s="936"/>
      <c r="Z149" s="936"/>
      <c r="AA149" s="936"/>
      <c r="AB149" s="936"/>
      <c r="AC149" s="936"/>
      <c r="AD149" s="936"/>
      <c r="AE149" s="936"/>
      <c r="AF149" s="936"/>
      <c r="AG149" s="936"/>
      <c r="AH149" s="936"/>
      <c r="AI149" s="937"/>
      <c r="AJ149" s="264"/>
      <c r="AP149" s="248"/>
      <c r="AT149" s="248"/>
      <c r="AV149" s="23"/>
      <c r="AW149" s="23"/>
      <c r="AX149" s="23"/>
      <c r="AY149" s="23"/>
      <c r="AZ149" s="23"/>
      <c r="BA149" s="23"/>
      <c r="BB149" s="23"/>
      <c r="BC149" s="23"/>
    </row>
    <row r="150" spans="2:55" s="240" customFormat="1" ht="15" customHeight="1">
      <c r="B150" s="263"/>
      <c r="C150" s="935"/>
      <c r="D150" s="936"/>
      <c r="E150" s="936"/>
      <c r="F150" s="936"/>
      <c r="G150" s="936"/>
      <c r="H150" s="936"/>
      <c r="I150" s="936"/>
      <c r="J150" s="936"/>
      <c r="K150" s="936"/>
      <c r="L150" s="936"/>
      <c r="M150" s="936"/>
      <c r="N150" s="936"/>
      <c r="O150" s="936"/>
      <c r="P150" s="936"/>
      <c r="Q150" s="936"/>
      <c r="R150" s="936"/>
      <c r="S150" s="936"/>
      <c r="T150" s="936"/>
      <c r="U150" s="936"/>
      <c r="V150" s="936"/>
      <c r="W150" s="936"/>
      <c r="X150" s="936"/>
      <c r="Y150" s="936"/>
      <c r="Z150" s="936"/>
      <c r="AA150" s="936"/>
      <c r="AB150" s="936"/>
      <c r="AC150" s="936"/>
      <c r="AD150" s="936"/>
      <c r="AE150" s="936"/>
      <c r="AF150" s="936"/>
      <c r="AG150" s="936"/>
      <c r="AH150" s="936"/>
      <c r="AI150" s="937"/>
      <c r="AJ150" s="264"/>
      <c r="AP150" s="248"/>
      <c r="AT150" s="248"/>
      <c r="AV150" s="23"/>
      <c r="AW150" s="23"/>
      <c r="AX150" s="23"/>
      <c r="AY150" s="23"/>
      <c r="AZ150" s="23"/>
      <c r="BA150" s="23"/>
      <c r="BB150" s="23"/>
      <c r="BC150" s="23"/>
    </row>
    <row r="151" spans="2:55" s="240" customFormat="1" ht="15" customHeight="1">
      <c r="B151" s="263"/>
      <c r="C151" s="935"/>
      <c r="D151" s="936"/>
      <c r="E151" s="936"/>
      <c r="F151" s="936"/>
      <c r="G151" s="936"/>
      <c r="H151" s="936"/>
      <c r="I151" s="936"/>
      <c r="J151" s="936"/>
      <c r="K151" s="936"/>
      <c r="L151" s="936"/>
      <c r="M151" s="936"/>
      <c r="N151" s="936"/>
      <c r="O151" s="936"/>
      <c r="P151" s="936"/>
      <c r="Q151" s="936"/>
      <c r="R151" s="936"/>
      <c r="S151" s="936"/>
      <c r="T151" s="936"/>
      <c r="U151" s="936"/>
      <c r="V151" s="936"/>
      <c r="W151" s="936"/>
      <c r="X151" s="936"/>
      <c r="Y151" s="936"/>
      <c r="Z151" s="936"/>
      <c r="AA151" s="936"/>
      <c r="AB151" s="936"/>
      <c r="AC151" s="936"/>
      <c r="AD151" s="936"/>
      <c r="AE151" s="936"/>
      <c r="AF151" s="936"/>
      <c r="AG151" s="936"/>
      <c r="AH151" s="936"/>
      <c r="AI151" s="937"/>
      <c r="AJ151" s="264"/>
      <c r="AP151" s="248"/>
      <c r="AT151" s="248"/>
      <c r="AV151" s="23"/>
      <c r="AW151" s="23"/>
      <c r="AX151" s="23"/>
      <c r="AY151" s="23"/>
      <c r="AZ151" s="23"/>
      <c r="BA151" s="23"/>
      <c r="BB151" s="23"/>
      <c r="BC151" s="23"/>
    </row>
    <row r="152" spans="2:55" s="240" customFormat="1" ht="15" customHeight="1">
      <c r="B152" s="263"/>
      <c r="C152" s="935"/>
      <c r="D152" s="936"/>
      <c r="E152" s="936"/>
      <c r="F152" s="936"/>
      <c r="G152" s="936"/>
      <c r="H152" s="936"/>
      <c r="I152" s="936"/>
      <c r="J152" s="936"/>
      <c r="K152" s="936"/>
      <c r="L152" s="936"/>
      <c r="M152" s="936"/>
      <c r="N152" s="936"/>
      <c r="O152" s="936"/>
      <c r="P152" s="936"/>
      <c r="Q152" s="936"/>
      <c r="R152" s="936"/>
      <c r="S152" s="936"/>
      <c r="T152" s="936"/>
      <c r="U152" s="936"/>
      <c r="V152" s="936"/>
      <c r="W152" s="936"/>
      <c r="X152" s="936"/>
      <c r="Y152" s="936"/>
      <c r="Z152" s="936"/>
      <c r="AA152" s="936"/>
      <c r="AB152" s="936"/>
      <c r="AC152" s="936"/>
      <c r="AD152" s="936"/>
      <c r="AE152" s="936"/>
      <c r="AF152" s="936"/>
      <c r="AG152" s="936"/>
      <c r="AH152" s="936"/>
      <c r="AI152" s="937"/>
      <c r="AJ152" s="264"/>
      <c r="AP152" s="248"/>
      <c r="AT152" s="248"/>
      <c r="AV152" s="23"/>
      <c r="AW152" s="23"/>
      <c r="AX152" s="23"/>
      <c r="AY152" s="23"/>
      <c r="AZ152" s="23"/>
      <c r="BA152" s="23"/>
      <c r="BB152" s="23"/>
      <c r="BC152" s="23"/>
    </row>
    <row r="153" spans="2:55" s="240" customFormat="1" ht="15" customHeight="1">
      <c r="B153" s="263"/>
      <c r="C153" s="935"/>
      <c r="D153" s="936"/>
      <c r="E153" s="936"/>
      <c r="F153" s="936"/>
      <c r="G153" s="936"/>
      <c r="H153" s="936"/>
      <c r="I153" s="936"/>
      <c r="J153" s="936"/>
      <c r="K153" s="936"/>
      <c r="L153" s="936"/>
      <c r="M153" s="936"/>
      <c r="N153" s="936"/>
      <c r="O153" s="936"/>
      <c r="P153" s="936"/>
      <c r="Q153" s="936"/>
      <c r="R153" s="936"/>
      <c r="S153" s="936"/>
      <c r="T153" s="936"/>
      <c r="U153" s="936"/>
      <c r="V153" s="936"/>
      <c r="W153" s="936"/>
      <c r="X153" s="936"/>
      <c r="Y153" s="936"/>
      <c r="Z153" s="936"/>
      <c r="AA153" s="936"/>
      <c r="AB153" s="936"/>
      <c r="AC153" s="936"/>
      <c r="AD153" s="936"/>
      <c r="AE153" s="936"/>
      <c r="AF153" s="936"/>
      <c r="AG153" s="936"/>
      <c r="AH153" s="936"/>
      <c r="AI153" s="937"/>
      <c r="AJ153" s="264"/>
      <c r="AP153" s="248"/>
      <c r="AT153" s="248"/>
      <c r="AV153" s="23"/>
      <c r="AW153" s="23"/>
      <c r="AX153" s="23"/>
      <c r="AY153" s="23"/>
      <c r="AZ153" s="23"/>
      <c r="BA153" s="23"/>
      <c r="BB153" s="23"/>
      <c r="BC153" s="23"/>
    </row>
    <row r="154" spans="2:55" s="240" customFormat="1" ht="15" customHeight="1">
      <c r="B154" s="263"/>
      <c r="C154" s="935"/>
      <c r="D154" s="936"/>
      <c r="E154" s="936"/>
      <c r="F154" s="936"/>
      <c r="G154" s="936"/>
      <c r="H154" s="936"/>
      <c r="I154" s="936"/>
      <c r="J154" s="936"/>
      <c r="K154" s="936"/>
      <c r="L154" s="936"/>
      <c r="M154" s="936"/>
      <c r="N154" s="936"/>
      <c r="O154" s="936"/>
      <c r="P154" s="936"/>
      <c r="Q154" s="936"/>
      <c r="R154" s="936"/>
      <c r="S154" s="936"/>
      <c r="T154" s="936"/>
      <c r="U154" s="936"/>
      <c r="V154" s="936"/>
      <c r="W154" s="936"/>
      <c r="X154" s="936"/>
      <c r="Y154" s="936"/>
      <c r="Z154" s="936"/>
      <c r="AA154" s="936"/>
      <c r="AB154" s="936"/>
      <c r="AC154" s="936"/>
      <c r="AD154" s="936"/>
      <c r="AE154" s="936"/>
      <c r="AF154" s="936"/>
      <c r="AG154" s="936"/>
      <c r="AH154" s="936"/>
      <c r="AI154" s="937"/>
      <c r="AJ154" s="264"/>
      <c r="AP154" s="248"/>
      <c r="AT154" s="248"/>
      <c r="AV154" s="23"/>
      <c r="AW154" s="23"/>
      <c r="AX154" s="23"/>
      <c r="AY154" s="23"/>
      <c r="AZ154" s="23"/>
      <c r="BA154" s="23"/>
      <c r="BB154" s="23"/>
      <c r="BC154" s="23"/>
    </row>
    <row r="155" spans="2:55" s="240" customFormat="1" ht="15" customHeight="1">
      <c r="B155" s="263"/>
      <c r="C155" s="935"/>
      <c r="D155" s="936"/>
      <c r="E155" s="936"/>
      <c r="F155" s="936"/>
      <c r="G155" s="936"/>
      <c r="H155" s="936"/>
      <c r="I155" s="936"/>
      <c r="J155" s="936"/>
      <c r="K155" s="936"/>
      <c r="L155" s="936"/>
      <c r="M155" s="936"/>
      <c r="N155" s="936"/>
      <c r="O155" s="936"/>
      <c r="P155" s="936"/>
      <c r="Q155" s="936"/>
      <c r="R155" s="936"/>
      <c r="S155" s="936"/>
      <c r="T155" s="936"/>
      <c r="U155" s="936"/>
      <c r="V155" s="936"/>
      <c r="W155" s="936"/>
      <c r="X155" s="936"/>
      <c r="Y155" s="936"/>
      <c r="Z155" s="936"/>
      <c r="AA155" s="936"/>
      <c r="AB155" s="936"/>
      <c r="AC155" s="936"/>
      <c r="AD155" s="936"/>
      <c r="AE155" s="936"/>
      <c r="AF155" s="936"/>
      <c r="AG155" s="936"/>
      <c r="AH155" s="936"/>
      <c r="AI155" s="937"/>
      <c r="AJ155" s="264"/>
      <c r="AP155" s="248"/>
      <c r="AT155" s="248"/>
      <c r="AV155" s="23"/>
      <c r="AW155" s="23"/>
      <c r="AX155" s="23"/>
      <c r="AY155" s="23"/>
      <c r="AZ155" s="23"/>
      <c r="BA155" s="23"/>
      <c r="BB155" s="23"/>
      <c r="BC155" s="23"/>
    </row>
    <row r="156" spans="2:55" s="240" customFormat="1" ht="15" customHeight="1">
      <c r="B156" s="263"/>
      <c r="C156" s="982"/>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c r="AA156" s="983"/>
      <c r="AB156" s="983"/>
      <c r="AC156" s="983"/>
      <c r="AD156" s="983"/>
      <c r="AE156" s="983"/>
      <c r="AF156" s="983"/>
      <c r="AG156" s="983"/>
      <c r="AH156" s="983"/>
      <c r="AI156" s="984"/>
      <c r="AJ156" s="264"/>
      <c r="AP156" s="248"/>
      <c r="AT156" s="248"/>
      <c r="AV156" s="23"/>
      <c r="AW156" s="23"/>
      <c r="AX156" s="23"/>
      <c r="AY156" s="23"/>
      <c r="AZ156" s="23"/>
      <c r="BA156" s="23"/>
      <c r="BB156" s="23"/>
      <c r="BC156" s="23"/>
    </row>
    <row r="157" spans="2:55" s="240" customFormat="1" ht="5.0999999999999996" customHeight="1">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938"/>
      <c r="D159" s="938"/>
      <c r="E159" s="938"/>
      <c r="F159" s="938"/>
      <c r="G159" s="938"/>
      <c r="H159" s="938"/>
      <c r="I159" s="938"/>
      <c r="J159" s="938"/>
      <c r="K159" s="131"/>
      <c r="L159" s="940"/>
      <c r="M159" s="940"/>
      <c r="N159" s="940"/>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0"/>
      <c r="AJ159" s="264"/>
      <c r="AP159" s="248"/>
      <c r="AT159" s="248"/>
      <c r="AV159" s="23"/>
      <c r="AW159" s="23"/>
      <c r="AX159" s="23"/>
      <c r="AY159" s="23"/>
      <c r="AZ159" s="23"/>
      <c r="BA159" s="23"/>
      <c r="BB159" s="23"/>
      <c r="BC159" s="23"/>
    </row>
    <row r="160" spans="2:55" s="240" customFormat="1" ht="15" customHeight="1">
      <c r="B160" s="263"/>
      <c r="C160" s="939" t="s">
        <v>1775</v>
      </c>
      <c r="D160" s="939"/>
      <c r="E160" s="939"/>
      <c r="F160" s="939"/>
      <c r="G160" s="939"/>
      <c r="H160" s="939"/>
      <c r="I160" s="939"/>
      <c r="J160" s="939"/>
      <c r="K160" s="131"/>
      <c r="L160" s="939" t="s">
        <v>1965</v>
      </c>
      <c r="M160" s="939"/>
      <c r="N160" s="939"/>
      <c r="O160" s="939"/>
      <c r="P160" s="939"/>
      <c r="Q160" s="939"/>
      <c r="R160" s="939"/>
      <c r="S160" s="939"/>
      <c r="T160" s="939"/>
      <c r="U160" s="939"/>
      <c r="V160" s="939"/>
      <c r="W160" s="939"/>
      <c r="X160" s="939"/>
      <c r="Y160" s="939"/>
      <c r="Z160" s="939"/>
      <c r="AA160" s="939"/>
      <c r="AB160" s="939"/>
      <c r="AC160" s="939"/>
      <c r="AD160" s="939"/>
      <c r="AE160" s="939"/>
      <c r="AF160" s="939"/>
      <c r="AG160" s="939"/>
      <c r="AH160" s="939"/>
      <c r="AI160" s="939"/>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c r="B162" s="263"/>
      <c r="C162" s="896" t="s">
        <v>1757</v>
      </c>
      <c r="D162" s="897"/>
      <c r="E162" s="897"/>
      <c r="F162" s="897"/>
      <c r="G162" s="897"/>
      <c r="H162" s="897"/>
      <c r="I162" s="897"/>
      <c r="J162" s="897"/>
      <c r="K162" s="897"/>
      <c r="L162" s="897"/>
      <c r="M162" s="897"/>
      <c r="N162" s="897"/>
      <c r="O162" s="897"/>
      <c r="P162" s="897"/>
      <c r="Q162" s="897"/>
      <c r="R162" s="897"/>
      <c r="S162" s="897"/>
      <c r="T162" s="897"/>
      <c r="U162" s="897"/>
      <c r="V162" s="897"/>
      <c r="W162" s="897"/>
      <c r="X162" s="897"/>
      <c r="Y162" s="897"/>
      <c r="Z162" s="897"/>
      <c r="AA162" s="897"/>
      <c r="AB162" s="897"/>
      <c r="AC162" s="897"/>
      <c r="AD162" s="897"/>
      <c r="AE162" s="897"/>
      <c r="AF162" s="897"/>
      <c r="AG162" s="897"/>
      <c r="AH162" s="897"/>
      <c r="AI162" s="898"/>
      <c r="AJ162" s="264"/>
      <c r="AP162" s="248"/>
      <c r="AT162" s="248"/>
      <c r="AV162" s="23"/>
      <c r="AW162" s="23"/>
      <c r="AX162" s="23"/>
      <c r="AY162" s="23"/>
      <c r="AZ162" s="23"/>
      <c r="BA162" s="23"/>
      <c r="BB162" s="23"/>
      <c r="BC162" s="23"/>
    </row>
    <row r="163" spans="1:55" s="240" customFormat="1" ht="30" customHeight="1">
      <c r="B163" s="263"/>
      <c r="C163" s="1004" t="s">
        <v>2266</v>
      </c>
      <c r="D163" s="1004"/>
      <c r="E163" s="1004"/>
      <c r="F163" s="1004"/>
      <c r="G163" s="1004"/>
      <c r="H163" s="1004"/>
      <c r="I163" s="1004"/>
      <c r="J163" s="1004"/>
      <c r="K163" s="1004"/>
      <c r="L163" s="1004"/>
      <c r="M163" s="1004"/>
      <c r="N163" s="1004"/>
      <c r="O163" s="1004"/>
      <c r="P163" s="1004"/>
      <c r="Q163" s="1004"/>
      <c r="R163" s="1004"/>
      <c r="S163" s="1004"/>
      <c r="T163" s="1004"/>
      <c r="U163" s="1004"/>
      <c r="V163" s="1004"/>
      <c r="W163" s="1004"/>
      <c r="X163" s="1004"/>
      <c r="Y163" s="1004"/>
      <c r="Z163" s="1004"/>
      <c r="AA163" s="1004"/>
      <c r="AB163" s="1004"/>
      <c r="AC163" s="1004"/>
      <c r="AD163" s="1004"/>
      <c r="AE163" s="1004"/>
      <c r="AF163" s="1004"/>
      <c r="AG163" s="1004"/>
      <c r="AH163" s="1004"/>
      <c r="AI163" s="1004"/>
      <c r="AJ163" s="264"/>
      <c r="AP163" s="248"/>
      <c r="AT163" s="248"/>
      <c r="AV163" s="23"/>
      <c r="AW163" s="23"/>
      <c r="AX163" s="23"/>
      <c r="AY163" s="23"/>
      <c r="AZ163" s="23"/>
      <c r="BA163" s="23"/>
      <c r="BB163" s="23"/>
      <c r="BC163" s="23"/>
    </row>
    <row r="164" spans="1:55" s="240" customFormat="1" ht="5.0999999999999996" customHeight="1" thickBot="1">
      <c r="B164" s="268"/>
      <c r="C164" s="985"/>
      <c r="D164" s="985"/>
      <c r="E164" s="985"/>
      <c r="F164" s="985"/>
      <c r="G164" s="985"/>
      <c r="H164" s="985"/>
      <c r="I164" s="985"/>
      <c r="J164" s="985"/>
      <c r="K164" s="985"/>
      <c r="L164" s="985"/>
      <c r="M164" s="985"/>
      <c r="N164" s="985"/>
      <c r="O164" s="985"/>
      <c r="P164" s="985"/>
      <c r="Q164" s="985"/>
      <c r="R164" s="985"/>
      <c r="S164" s="985"/>
      <c r="T164" s="985"/>
      <c r="U164" s="985"/>
      <c r="V164" s="985"/>
      <c r="W164" s="985"/>
      <c r="X164" s="985"/>
      <c r="Y164" s="985"/>
      <c r="Z164" s="985"/>
      <c r="AA164" s="985"/>
      <c r="AB164" s="985"/>
      <c r="AC164" s="985"/>
      <c r="AD164" s="985"/>
      <c r="AE164" s="985"/>
      <c r="AF164" s="985"/>
      <c r="AG164" s="985"/>
      <c r="AH164" s="985"/>
      <c r="AI164" s="985"/>
      <c r="AJ164" s="271"/>
      <c r="AP164" s="248"/>
      <c r="AT164" s="248"/>
      <c r="AV164" s="23"/>
      <c r="AW164" s="23"/>
      <c r="AX164" s="23"/>
      <c r="AY164" s="23"/>
      <c r="AZ164" s="23"/>
      <c r="BA164" s="23"/>
      <c r="BB164" s="23"/>
      <c r="BC164" s="23"/>
    </row>
    <row r="165" spans="1:55" s="240" customFormat="1" ht="15" customHeight="1">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c r="A170" s="241"/>
      <c r="B170" s="26"/>
      <c r="C170" s="241"/>
      <c r="D170" s="241"/>
      <c r="E170" s="241"/>
      <c r="F170" s="241"/>
      <c r="G170" s="241" t="s">
        <v>1929</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row r="1444" spans="1:49" s="240" customFormat="1" ht="15" customHeight="1"/>
    <row r="1445" spans="1:49" s="240" customFormat="1" ht="15" customHeight="1"/>
    <row r="1446" spans="1:49" s="240" customFormat="1" ht="15" customHeight="1"/>
    <row r="1447" spans="1:49" s="240" customFormat="1" ht="15" customHeight="1"/>
    <row r="1448" spans="1:49" s="240" customFormat="1" ht="15" customHeight="1"/>
    <row r="1449" spans="1:49" s="240" customFormat="1" ht="15" customHeight="1"/>
    <row r="1450" spans="1:49" s="240" customFormat="1" ht="15" customHeight="1"/>
    <row r="1451" spans="1:49" s="240" customFormat="1" ht="15" customHeight="1"/>
    <row r="1452" spans="1:49" s="240" customFormat="1" ht="15" customHeight="1"/>
    <row r="1453" spans="1:49" s="240" customFormat="1" ht="15" customHeight="1"/>
    <row r="1454" spans="1:49" s="240" customFormat="1" ht="15" customHeight="1"/>
    <row r="1455" spans="1:49" s="240" customFormat="1" ht="15" customHeight="1"/>
    <row r="1456" spans="1:49"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sheetData>
  <sheetProtection sheet="1" objects="1" scenarios="1"/>
  <mergeCells count="213">
    <mergeCell ref="C26:I26"/>
    <mergeCell ref="J26:AI26"/>
    <mergeCell ref="C33:AI33"/>
    <mergeCell ref="G35:AB35"/>
    <mergeCell ref="AD35:AI35"/>
    <mergeCell ref="C60:AI60"/>
    <mergeCell ref="V24:AC24"/>
    <mergeCell ref="H24:I24"/>
    <mergeCell ref="M24:P24"/>
    <mergeCell ref="G37:J37"/>
    <mergeCell ref="M37:Q37"/>
    <mergeCell ref="V37:AC37"/>
    <mergeCell ref="AE37:AI37"/>
    <mergeCell ref="C38:F38"/>
    <mergeCell ref="G38:N38"/>
    <mergeCell ref="O38:Q38"/>
    <mergeCell ref="R38:AI38"/>
    <mergeCell ref="G36:S36"/>
    <mergeCell ref="W36:AI36"/>
    <mergeCell ref="AG24:AI24"/>
    <mergeCell ref="G25:M25"/>
    <mergeCell ref="R25:AI25"/>
    <mergeCell ref="C45:G46"/>
    <mergeCell ref="AG45:AI45"/>
    <mergeCell ref="BA7:BC7"/>
    <mergeCell ref="G8:AI8"/>
    <mergeCell ref="G9:AB9"/>
    <mergeCell ref="W10:AI10"/>
    <mergeCell ref="C21:I21"/>
    <mergeCell ref="J21:AI21"/>
    <mergeCell ref="AE9:AI9"/>
    <mergeCell ref="H10:S10"/>
    <mergeCell ref="H11:I11"/>
    <mergeCell ref="AG11:AI11"/>
    <mergeCell ref="R12:AI12"/>
    <mergeCell ref="C17:AI17"/>
    <mergeCell ref="D18:V18"/>
    <mergeCell ref="M19:AI19"/>
    <mergeCell ref="G20:AI20"/>
    <mergeCell ref="B2:AJ2"/>
    <mergeCell ref="B4:AJ4"/>
    <mergeCell ref="C6:AI6"/>
    <mergeCell ref="L7:AI7"/>
    <mergeCell ref="M11:Q11"/>
    <mergeCell ref="V11:AC11"/>
    <mergeCell ref="G12:M12"/>
    <mergeCell ref="AE22:AI22"/>
    <mergeCell ref="W23:AI23"/>
    <mergeCell ref="G22:AB22"/>
    <mergeCell ref="H23:S23"/>
    <mergeCell ref="R15:AI15"/>
    <mergeCell ref="AL42:BB43"/>
    <mergeCell ref="C43:G44"/>
    <mergeCell ref="AG43:AI43"/>
    <mergeCell ref="AG44:AI44"/>
    <mergeCell ref="AG42:AI42"/>
    <mergeCell ref="C42:G42"/>
    <mergeCell ref="AB42:AF42"/>
    <mergeCell ref="W42:AA42"/>
    <mergeCell ref="W43:AA43"/>
    <mergeCell ref="AB43:AF43"/>
    <mergeCell ref="W44:AA44"/>
    <mergeCell ref="AB44:AF44"/>
    <mergeCell ref="H42:V42"/>
    <mergeCell ref="H43:V44"/>
    <mergeCell ref="C40:AI40"/>
    <mergeCell ref="W49:AA49"/>
    <mergeCell ref="AB49:AF49"/>
    <mergeCell ref="W50:AA50"/>
    <mergeCell ref="AB50:AF50"/>
    <mergeCell ref="C47:G48"/>
    <mergeCell ref="AG47:AI47"/>
    <mergeCell ref="AG48:AI48"/>
    <mergeCell ref="W47:AA47"/>
    <mergeCell ref="AB47:AF47"/>
    <mergeCell ref="W48:AA48"/>
    <mergeCell ref="AB48:AF48"/>
    <mergeCell ref="H47:V48"/>
    <mergeCell ref="H49:V50"/>
    <mergeCell ref="C49:G50"/>
    <mergeCell ref="AG49:AI49"/>
    <mergeCell ref="AG50:AI50"/>
    <mergeCell ref="AG46:AI46"/>
    <mergeCell ref="W45:AA45"/>
    <mergeCell ref="AB45:AF45"/>
    <mergeCell ref="W46:AA46"/>
    <mergeCell ref="AB46:AF46"/>
    <mergeCell ref="H45:V46"/>
    <mergeCell ref="C65:AI65"/>
    <mergeCell ref="C67:AI67"/>
    <mergeCell ref="C68:I68"/>
    <mergeCell ref="J68:O68"/>
    <mergeCell ref="P68:X68"/>
    <mergeCell ref="Y68:AD68"/>
    <mergeCell ref="AE68:AI68"/>
    <mergeCell ref="M63:R63"/>
    <mergeCell ref="AA63:AI63"/>
    <mergeCell ref="C69:I69"/>
    <mergeCell ref="J69:O69"/>
    <mergeCell ref="P69:X69"/>
    <mergeCell ref="Y69:AD69"/>
    <mergeCell ref="AE69:AI69"/>
    <mergeCell ref="C70:I70"/>
    <mergeCell ref="J70:O70"/>
    <mergeCell ref="P70:X70"/>
    <mergeCell ref="Y70:AD70"/>
    <mergeCell ref="AE70:AI70"/>
    <mergeCell ref="C71:I71"/>
    <mergeCell ref="J71:O71"/>
    <mergeCell ref="P71:X71"/>
    <mergeCell ref="Y71:AD71"/>
    <mergeCell ref="AE71:AI71"/>
    <mergeCell ref="C72:I72"/>
    <mergeCell ref="J72:O72"/>
    <mergeCell ref="P72:X72"/>
    <mergeCell ref="Y72:AD72"/>
    <mergeCell ref="AE72:AI72"/>
    <mergeCell ref="C83:V83"/>
    <mergeCell ref="X83:AI83"/>
    <mergeCell ref="C73:I73"/>
    <mergeCell ref="J73:O73"/>
    <mergeCell ref="P73:X73"/>
    <mergeCell ref="Y73:AD73"/>
    <mergeCell ref="AE73:AI73"/>
    <mergeCell ref="AD75:AI75"/>
    <mergeCell ref="AD76:AI76"/>
    <mergeCell ref="C75:H77"/>
    <mergeCell ref="S77:AI77"/>
    <mergeCell ref="I81:AI81"/>
    <mergeCell ref="X82:AI82"/>
    <mergeCell ref="C162:AI162"/>
    <mergeCell ref="C164:AI164"/>
    <mergeCell ref="C132:AI132"/>
    <mergeCell ref="C134:AI138"/>
    <mergeCell ref="C140:AI143"/>
    <mergeCell ref="C159:J159"/>
    <mergeCell ref="L159:AI159"/>
    <mergeCell ref="C160:J160"/>
    <mergeCell ref="L160:AI160"/>
    <mergeCell ref="C163:AI163"/>
    <mergeCell ref="C144:AI146"/>
    <mergeCell ref="C148:AI156"/>
    <mergeCell ref="C121:T121"/>
    <mergeCell ref="U121:Y121"/>
    <mergeCell ref="Z121:AI121"/>
    <mergeCell ref="N124:AI124"/>
    <mergeCell ref="I127:O127"/>
    <mergeCell ref="P127:AI127"/>
    <mergeCell ref="C119:T119"/>
    <mergeCell ref="U119:Y119"/>
    <mergeCell ref="Z119:AI119"/>
    <mergeCell ref="C120:T120"/>
    <mergeCell ref="U120:Y120"/>
    <mergeCell ref="Z120:AI120"/>
    <mergeCell ref="C115:AI115"/>
    <mergeCell ref="C117:T117"/>
    <mergeCell ref="U117:AI117"/>
    <mergeCell ref="C118:T118"/>
    <mergeCell ref="U118:Y118"/>
    <mergeCell ref="Z118:AI118"/>
    <mergeCell ref="AG111:AI111"/>
    <mergeCell ref="C113:AI113"/>
    <mergeCell ref="P110:S110"/>
    <mergeCell ref="T110:W110"/>
    <mergeCell ref="X110:AA110"/>
    <mergeCell ref="AB110:AE110"/>
    <mergeCell ref="AF110:AI110"/>
    <mergeCell ref="C111:G111"/>
    <mergeCell ref="H111:K111"/>
    <mergeCell ref="M111:T111"/>
    <mergeCell ref="U111:W111"/>
    <mergeCell ref="Y111:AF111"/>
    <mergeCell ref="C108:K110"/>
    <mergeCell ref="L108:W108"/>
    <mergeCell ref="X108:AI108"/>
    <mergeCell ref="L109:O109"/>
    <mergeCell ref="P109:S109"/>
    <mergeCell ref="T109:W109"/>
    <mergeCell ref="Q129:AI129"/>
    <mergeCell ref="X130:AI130"/>
    <mergeCell ref="C114:Y114"/>
    <mergeCell ref="C59:N59"/>
    <mergeCell ref="O59:AI59"/>
    <mergeCell ref="H51:V52"/>
    <mergeCell ref="C57:AI57"/>
    <mergeCell ref="C58:I58"/>
    <mergeCell ref="J58:AI58"/>
    <mergeCell ref="C56:U56"/>
    <mergeCell ref="V56:AI56"/>
    <mergeCell ref="C51:G52"/>
    <mergeCell ref="AG51:AI51"/>
    <mergeCell ref="AG52:AI52"/>
    <mergeCell ref="W51:AA51"/>
    <mergeCell ref="AB51:AF51"/>
    <mergeCell ref="W52:AA52"/>
    <mergeCell ref="AB52:AF52"/>
    <mergeCell ref="AA54:AI54"/>
    <mergeCell ref="X109:AA109"/>
    <mergeCell ref="AB109:AE109"/>
    <mergeCell ref="AF109:AI109"/>
    <mergeCell ref="L110:O110"/>
    <mergeCell ref="C79:AI79"/>
    <mergeCell ref="C106:AI106"/>
    <mergeCell ref="P105:AI105"/>
    <mergeCell ref="I90:R90"/>
    <mergeCell ref="E95:M95"/>
    <mergeCell ref="P95:U95"/>
    <mergeCell ref="X95:AE95"/>
    <mergeCell ref="E97:R97"/>
    <mergeCell ref="U97:AB97"/>
    <mergeCell ref="AE97:AH97"/>
    <mergeCell ref="E101:M101"/>
    <mergeCell ref="P101:V101"/>
  </mergeCells>
  <conditionalFormatting sqref="J21:AI21">
    <cfRule type="expression" dxfId="68" priority="3">
      <formula>$J$21="Informar"</formula>
    </cfRule>
  </conditionalFormatting>
  <conditionalFormatting sqref="V11">
    <cfRule type="expression" dxfId="67" priority="4" stopIfTrue="1">
      <formula>$V$37="Selecionar"</formula>
    </cfRule>
  </conditionalFormatting>
  <conditionalFormatting sqref="V24">
    <cfRule type="expression" dxfId="66" priority="2" stopIfTrue="1">
      <formula>$V$37="Selecionar"</formula>
    </cfRule>
  </conditionalFormatting>
  <conditionalFormatting sqref="V37:AC37">
    <cfRule type="expression" dxfId="65" priority="27" stopIfTrue="1">
      <formula>$V$37="Selecionar"</formula>
    </cfRule>
  </conditionalFormatting>
  <conditionalFormatting sqref="X82:AI82">
    <cfRule type="expression" dxfId="64" priority="18">
      <formula>$X$82="Selecionar"</formula>
    </cfRule>
  </conditionalFormatting>
  <conditionalFormatting sqref="AP19:BQ19">
    <cfRule type="expression" dxfId="63" priority="30" stopIfTrue="1">
      <formula>$BA$7="OCULTAR"</formula>
    </cfRule>
  </conditionalFormatting>
  <conditionalFormatting sqref="AP8:FI16">
    <cfRule type="expression" dxfId="62" priority="13" stopIfTrue="1">
      <formula>$BA$7="OCULTAR"</formula>
    </cfRule>
  </conditionalFormatting>
  <conditionalFormatting sqref="AP18:FI18 BU19:FI34 AP20:BT34 BC42:FI43 AV441:FI441">
    <cfRule type="expression" dxfId="61" priority="32" stopIfTrue="1">
      <formula>$BA$7="OCULTAR"</formula>
    </cfRule>
  </conditionalFormatting>
  <conditionalFormatting sqref="AP35:FI41">
    <cfRule type="expression" dxfId="60" priority="23" stopIfTrue="1">
      <formula>$BA$7="OCULTAR"</formula>
    </cfRule>
  </conditionalFormatting>
  <conditionalFormatting sqref="AP44:FI440">
    <cfRule type="expression" dxfId="59" priority="1" stopIfTrue="1">
      <formula>$BA$7="OCULTAR"</formula>
    </cfRule>
  </conditionalFormatting>
  <conditionalFormatting sqref="AT9:AT15">
    <cfRule type="expression" dxfId="58" priority="14" stopIfTrue="1">
      <formula>#REF!="OCULTAR"</formula>
    </cfRule>
  </conditionalFormatting>
  <conditionalFormatting sqref="AT18 AT20:AT34 AT39 AT41 AT8 AT16">
    <cfRule type="expression" dxfId="57" priority="33" stopIfTrue="1">
      <formula>#REF!="OCULTAR"</formula>
    </cfRule>
  </conditionalFormatting>
  <conditionalFormatting sqref="AT19">
    <cfRule type="expression" dxfId="56" priority="31" stopIfTrue="1">
      <formula>#REF!="OCULTAR"</formula>
    </cfRule>
  </conditionalFormatting>
  <conditionalFormatting sqref="AT35:AT38">
    <cfRule type="expression" dxfId="55" priority="29" stopIfTrue="1">
      <formula>#REF!="OCULTAR"</formula>
    </cfRule>
  </conditionalFormatting>
  <conditionalFormatting sqref="AT40">
    <cfRule type="expression" dxfId="54" priority="24" stopIfTrue="1">
      <formula>#REF!="OCULTAR"</formula>
    </cfRule>
  </conditionalFormatting>
  <dataValidations count="15">
    <dataValidation type="list" allowBlank="1" showInputMessage="1" showErrorMessage="1" sqref="H111:K111">
      <formula1>$G$170:$G$173</formula1>
    </dataValidation>
    <dataValidation type="list" allowBlank="1" showInputMessage="1" showErrorMessage="1" error="Selecionar!" prompt="Selecionar código DN 74/2004" sqref="WVQ983183:WVT983183 G65679:J65679 JE65679:JH65679 TA65679:TD65679 ACW65679:ACZ65679 AMS65679:AMV65679 AWO65679:AWR65679 BGK65679:BGN65679 BQG65679:BQJ65679 CAC65679:CAF65679 CJY65679:CKB65679 CTU65679:CTX65679 DDQ65679:DDT65679 DNM65679:DNP65679 DXI65679:DXL65679 EHE65679:EHH65679 ERA65679:ERD65679 FAW65679:FAZ65679 FKS65679:FKV65679 FUO65679:FUR65679 GEK65679:GEN65679 GOG65679:GOJ65679 GYC65679:GYF65679 HHY65679:HIB65679 HRU65679:HRX65679 IBQ65679:IBT65679 ILM65679:ILP65679 IVI65679:IVL65679 JFE65679:JFH65679 JPA65679:JPD65679 JYW65679:JYZ65679 KIS65679:KIV65679 KSO65679:KSR65679 LCK65679:LCN65679 LMG65679:LMJ65679 LWC65679:LWF65679 MFY65679:MGB65679 MPU65679:MPX65679 MZQ65679:MZT65679 NJM65679:NJP65679 NTI65679:NTL65679 ODE65679:ODH65679 ONA65679:OND65679 OWW65679:OWZ65679 PGS65679:PGV65679 PQO65679:PQR65679 QAK65679:QAN65679 QKG65679:QKJ65679 QUC65679:QUF65679 RDY65679:REB65679 RNU65679:RNX65679 RXQ65679:RXT65679 SHM65679:SHP65679 SRI65679:SRL65679 TBE65679:TBH65679 TLA65679:TLD65679 TUW65679:TUZ65679 UES65679:UEV65679 UOO65679:UOR65679 UYK65679:UYN65679 VIG65679:VIJ65679 VSC65679:VSF65679 WBY65679:WCB65679 WLU65679:WLX65679 WVQ65679:WVT65679 G131215:J131215 JE131215:JH131215 TA131215:TD131215 ACW131215:ACZ131215 AMS131215:AMV131215 AWO131215:AWR131215 BGK131215:BGN131215 BQG131215:BQJ131215 CAC131215:CAF131215 CJY131215:CKB131215 CTU131215:CTX131215 DDQ131215:DDT131215 DNM131215:DNP131215 DXI131215:DXL131215 EHE131215:EHH131215 ERA131215:ERD131215 FAW131215:FAZ131215 FKS131215:FKV131215 FUO131215:FUR131215 GEK131215:GEN131215 GOG131215:GOJ131215 GYC131215:GYF131215 HHY131215:HIB131215 HRU131215:HRX131215 IBQ131215:IBT131215 ILM131215:ILP131215 IVI131215:IVL131215 JFE131215:JFH131215 JPA131215:JPD131215 JYW131215:JYZ131215 KIS131215:KIV131215 KSO131215:KSR131215 LCK131215:LCN131215 LMG131215:LMJ131215 LWC131215:LWF131215 MFY131215:MGB131215 MPU131215:MPX131215 MZQ131215:MZT131215 NJM131215:NJP131215 NTI131215:NTL131215 ODE131215:ODH131215 ONA131215:OND131215 OWW131215:OWZ131215 PGS131215:PGV131215 PQO131215:PQR131215 QAK131215:QAN131215 QKG131215:QKJ131215 QUC131215:QUF131215 RDY131215:REB131215 RNU131215:RNX131215 RXQ131215:RXT131215 SHM131215:SHP131215 SRI131215:SRL131215 TBE131215:TBH131215 TLA131215:TLD131215 TUW131215:TUZ131215 UES131215:UEV131215 UOO131215:UOR131215 UYK131215:UYN131215 VIG131215:VIJ131215 VSC131215:VSF131215 WBY131215:WCB131215 WLU131215:WLX131215 WVQ131215:WVT131215 G196751:J196751 JE196751:JH196751 TA196751:TD196751 ACW196751:ACZ196751 AMS196751:AMV196751 AWO196751:AWR196751 BGK196751:BGN196751 BQG196751:BQJ196751 CAC196751:CAF196751 CJY196751:CKB196751 CTU196751:CTX196751 DDQ196751:DDT196751 DNM196751:DNP196751 DXI196751:DXL196751 EHE196751:EHH196751 ERA196751:ERD196751 FAW196751:FAZ196751 FKS196751:FKV196751 FUO196751:FUR196751 GEK196751:GEN196751 GOG196751:GOJ196751 GYC196751:GYF196751 HHY196751:HIB196751 HRU196751:HRX196751 IBQ196751:IBT196751 ILM196751:ILP196751 IVI196751:IVL196751 JFE196751:JFH196751 JPA196751:JPD196751 JYW196751:JYZ196751 KIS196751:KIV196751 KSO196751:KSR196751 LCK196751:LCN196751 LMG196751:LMJ196751 LWC196751:LWF196751 MFY196751:MGB196751 MPU196751:MPX196751 MZQ196751:MZT196751 NJM196751:NJP196751 NTI196751:NTL196751 ODE196751:ODH196751 ONA196751:OND196751 OWW196751:OWZ196751 PGS196751:PGV196751 PQO196751:PQR196751 QAK196751:QAN196751 QKG196751:QKJ196751 QUC196751:QUF196751 RDY196751:REB196751 RNU196751:RNX196751 RXQ196751:RXT196751 SHM196751:SHP196751 SRI196751:SRL196751 TBE196751:TBH196751 TLA196751:TLD196751 TUW196751:TUZ196751 UES196751:UEV196751 UOO196751:UOR196751 UYK196751:UYN196751 VIG196751:VIJ196751 VSC196751:VSF196751 WBY196751:WCB196751 WLU196751:WLX196751 WVQ196751:WVT196751 G262287:J262287 JE262287:JH262287 TA262287:TD262287 ACW262287:ACZ262287 AMS262287:AMV262287 AWO262287:AWR262287 BGK262287:BGN262287 BQG262287:BQJ262287 CAC262287:CAF262287 CJY262287:CKB262287 CTU262287:CTX262287 DDQ262287:DDT262287 DNM262287:DNP262287 DXI262287:DXL262287 EHE262287:EHH262287 ERA262287:ERD262287 FAW262287:FAZ262287 FKS262287:FKV262287 FUO262287:FUR262287 GEK262287:GEN262287 GOG262287:GOJ262287 GYC262287:GYF262287 HHY262287:HIB262287 HRU262287:HRX262287 IBQ262287:IBT262287 ILM262287:ILP262287 IVI262287:IVL262287 JFE262287:JFH262287 JPA262287:JPD262287 JYW262287:JYZ262287 KIS262287:KIV262287 KSO262287:KSR262287 LCK262287:LCN262287 LMG262287:LMJ262287 LWC262287:LWF262287 MFY262287:MGB262287 MPU262287:MPX262287 MZQ262287:MZT262287 NJM262287:NJP262287 NTI262287:NTL262287 ODE262287:ODH262287 ONA262287:OND262287 OWW262287:OWZ262287 PGS262287:PGV262287 PQO262287:PQR262287 QAK262287:QAN262287 QKG262287:QKJ262287 QUC262287:QUF262287 RDY262287:REB262287 RNU262287:RNX262287 RXQ262287:RXT262287 SHM262287:SHP262287 SRI262287:SRL262287 TBE262287:TBH262287 TLA262287:TLD262287 TUW262287:TUZ262287 UES262287:UEV262287 UOO262287:UOR262287 UYK262287:UYN262287 VIG262287:VIJ262287 VSC262287:VSF262287 WBY262287:WCB262287 WLU262287:WLX262287 WVQ262287:WVT262287 G327823:J327823 JE327823:JH327823 TA327823:TD327823 ACW327823:ACZ327823 AMS327823:AMV327823 AWO327823:AWR327823 BGK327823:BGN327823 BQG327823:BQJ327823 CAC327823:CAF327823 CJY327823:CKB327823 CTU327823:CTX327823 DDQ327823:DDT327823 DNM327823:DNP327823 DXI327823:DXL327823 EHE327823:EHH327823 ERA327823:ERD327823 FAW327823:FAZ327823 FKS327823:FKV327823 FUO327823:FUR327823 GEK327823:GEN327823 GOG327823:GOJ327823 GYC327823:GYF327823 HHY327823:HIB327823 HRU327823:HRX327823 IBQ327823:IBT327823 ILM327823:ILP327823 IVI327823:IVL327823 JFE327823:JFH327823 JPA327823:JPD327823 JYW327823:JYZ327823 KIS327823:KIV327823 KSO327823:KSR327823 LCK327823:LCN327823 LMG327823:LMJ327823 LWC327823:LWF327823 MFY327823:MGB327823 MPU327823:MPX327823 MZQ327823:MZT327823 NJM327823:NJP327823 NTI327823:NTL327823 ODE327823:ODH327823 ONA327823:OND327823 OWW327823:OWZ327823 PGS327823:PGV327823 PQO327823:PQR327823 QAK327823:QAN327823 QKG327823:QKJ327823 QUC327823:QUF327823 RDY327823:REB327823 RNU327823:RNX327823 RXQ327823:RXT327823 SHM327823:SHP327823 SRI327823:SRL327823 TBE327823:TBH327823 TLA327823:TLD327823 TUW327823:TUZ327823 UES327823:UEV327823 UOO327823:UOR327823 UYK327823:UYN327823 VIG327823:VIJ327823 VSC327823:VSF327823 WBY327823:WCB327823 WLU327823:WLX327823 WVQ327823:WVT327823 G393359:J393359 JE393359:JH393359 TA393359:TD393359 ACW393359:ACZ393359 AMS393359:AMV393359 AWO393359:AWR393359 BGK393359:BGN393359 BQG393359:BQJ393359 CAC393359:CAF393359 CJY393359:CKB393359 CTU393359:CTX393359 DDQ393359:DDT393359 DNM393359:DNP393359 DXI393359:DXL393359 EHE393359:EHH393359 ERA393359:ERD393359 FAW393359:FAZ393359 FKS393359:FKV393359 FUO393359:FUR393359 GEK393359:GEN393359 GOG393359:GOJ393359 GYC393359:GYF393359 HHY393359:HIB393359 HRU393359:HRX393359 IBQ393359:IBT393359 ILM393359:ILP393359 IVI393359:IVL393359 JFE393359:JFH393359 JPA393359:JPD393359 JYW393359:JYZ393359 KIS393359:KIV393359 KSO393359:KSR393359 LCK393359:LCN393359 LMG393359:LMJ393359 LWC393359:LWF393359 MFY393359:MGB393359 MPU393359:MPX393359 MZQ393359:MZT393359 NJM393359:NJP393359 NTI393359:NTL393359 ODE393359:ODH393359 ONA393359:OND393359 OWW393359:OWZ393359 PGS393359:PGV393359 PQO393359:PQR393359 QAK393359:QAN393359 QKG393359:QKJ393359 QUC393359:QUF393359 RDY393359:REB393359 RNU393359:RNX393359 RXQ393359:RXT393359 SHM393359:SHP393359 SRI393359:SRL393359 TBE393359:TBH393359 TLA393359:TLD393359 TUW393359:TUZ393359 UES393359:UEV393359 UOO393359:UOR393359 UYK393359:UYN393359 VIG393359:VIJ393359 VSC393359:VSF393359 WBY393359:WCB393359 WLU393359:WLX393359 WVQ393359:WVT393359 G458895:J458895 JE458895:JH458895 TA458895:TD458895 ACW458895:ACZ458895 AMS458895:AMV458895 AWO458895:AWR458895 BGK458895:BGN458895 BQG458895:BQJ458895 CAC458895:CAF458895 CJY458895:CKB458895 CTU458895:CTX458895 DDQ458895:DDT458895 DNM458895:DNP458895 DXI458895:DXL458895 EHE458895:EHH458895 ERA458895:ERD458895 FAW458895:FAZ458895 FKS458895:FKV458895 FUO458895:FUR458895 GEK458895:GEN458895 GOG458895:GOJ458895 GYC458895:GYF458895 HHY458895:HIB458895 HRU458895:HRX458895 IBQ458895:IBT458895 ILM458895:ILP458895 IVI458895:IVL458895 JFE458895:JFH458895 JPA458895:JPD458895 JYW458895:JYZ458895 KIS458895:KIV458895 KSO458895:KSR458895 LCK458895:LCN458895 LMG458895:LMJ458895 LWC458895:LWF458895 MFY458895:MGB458895 MPU458895:MPX458895 MZQ458895:MZT458895 NJM458895:NJP458895 NTI458895:NTL458895 ODE458895:ODH458895 ONA458895:OND458895 OWW458895:OWZ458895 PGS458895:PGV458895 PQO458895:PQR458895 QAK458895:QAN458895 QKG458895:QKJ458895 QUC458895:QUF458895 RDY458895:REB458895 RNU458895:RNX458895 RXQ458895:RXT458895 SHM458895:SHP458895 SRI458895:SRL458895 TBE458895:TBH458895 TLA458895:TLD458895 TUW458895:TUZ458895 UES458895:UEV458895 UOO458895:UOR458895 UYK458895:UYN458895 VIG458895:VIJ458895 VSC458895:VSF458895 WBY458895:WCB458895 WLU458895:WLX458895 WVQ458895:WVT458895 G524431:J524431 JE524431:JH524431 TA524431:TD524431 ACW524431:ACZ524431 AMS524431:AMV524431 AWO524431:AWR524431 BGK524431:BGN524431 BQG524431:BQJ524431 CAC524431:CAF524431 CJY524431:CKB524431 CTU524431:CTX524431 DDQ524431:DDT524431 DNM524431:DNP524431 DXI524431:DXL524431 EHE524431:EHH524431 ERA524431:ERD524431 FAW524431:FAZ524431 FKS524431:FKV524431 FUO524431:FUR524431 GEK524431:GEN524431 GOG524431:GOJ524431 GYC524431:GYF524431 HHY524431:HIB524431 HRU524431:HRX524431 IBQ524431:IBT524431 ILM524431:ILP524431 IVI524431:IVL524431 JFE524431:JFH524431 JPA524431:JPD524431 JYW524431:JYZ524431 KIS524431:KIV524431 KSO524431:KSR524431 LCK524431:LCN524431 LMG524431:LMJ524431 LWC524431:LWF524431 MFY524431:MGB524431 MPU524431:MPX524431 MZQ524431:MZT524431 NJM524431:NJP524431 NTI524431:NTL524431 ODE524431:ODH524431 ONA524431:OND524431 OWW524431:OWZ524431 PGS524431:PGV524431 PQO524431:PQR524431 QAK524431:QAN524431 QKG524431:QKJ524431 QUC524431:QUF524431 RDY524431:REB524431 RNU524431:RNX524431 RXQ524431:RXT524431 SHM524431:SHP524431 SRI524431:SRL524431 TBE524431:TBH524431 TLA524431:TLD524431 TUW524431:TUZ524431 UES524431:UEV524431 UOO524431:UOR524431 UYK524431:UYN524431 VIG524431:VIJ524431 VSC524431:VSF524431 WBY524431:WCB524431 WLU524431:WLX524431 WVQ524431:WVT524431 G589967:J589967 JE589967:JH589967 TA589967:TD589967 ACW589967:ACZ589967 AMS589967:AMV589967 AWO589967:AWR589967 BGK589967:BGN589967 BQG589967:BQJ589967 CAC589967:CAF589967 CJY589967:CKB589967 CTU589967:CTX589967 DDQ589967:DDT589967 DNM589967:DNP589967 DXI589967:DXL589967 EHE589967:EHH589967 ERA589967:ERD589967 FAW589967:FAZ589967 FKS589967:FKV589967 FUO589967:FUR589967 GEK589967:GEN589967 GOG589967:GOJ589967 GYC589967:GYF589967 HHY589967:HIB589967 HRU589967:HRX589967 IBQ589967:IBT589967 ILM589967:ILP589967 IVI589967:IVL589967 JFE589967:JFH589967 JPA589967:JPD589967 JYW589967:JYZ589967 KIS589967:KIV589967 KSO589967:KSR589967 LCK589967:LCN589967 LMG589967:LMJ589967 LWC589967:LWF589967 MFY589967:MGB589967 MPU589967:MPX589967 MZQ589967:MZT589967 NJM589967:NJP589967 NTI589967:NTL589967 ODE589967:ODH589967 ONA589967:OND589967 OWW589967:OWZ589967 PGS589967:PGV589967 PQO589967:PQR589967 QAK589967:QAN589967 QKG589967:QKJ589967 QUC589967:QUF589967 RDY589967:REB589967 RNU589967:RNX589967 RXQ589967:RXT589967 SHM589967:SHP589967 SRI589967:SRL589967 TBE589967:TBH589967 TLA589967:TLD589967 TUW589967:TUZ589967 UES589967:UEV589967 UOO589967:UOR589967 UYK589967:UYN589967 VIG589967:VIJ589967 VSC589967:VSF589967 WBY589967:WCB589967 WLU589967:WLX589967 WVQ589967:WVT589967 G655503:J655503 JE655503:JH655503 TA655503:TD655503 ACW655503:ACZ655503 AMS655503:AMV655503 AWO655503:AWR655503 BGK655503:BGN655503 BQG655503:BQJ655503 CAC655503:CAF655503 CJY655503:CKB655503 CTU655503:CTX655503 DDQ655503:DDT655503 DNM655503:DNP655503 DXI655503:DXL655503 EHE655503:EHH655503 ERA655503:ERD655503 FAW655503:FAZ655503 FKS655503:FKV655503 FUO655503:FUR655503 GEK655503:GEN655503 GOG655503:GOJ655503 GYC655503:GYF655503 HHY655503:HIB655503 HRU655503:HRX655503 IBQ655503:IBT655503 ILM655503:ILP655503 IVI655503:IVL655503 JFE655503:JFH655503 JPA655503:JPD655503 JYW655503:JYZ655503 KIS655503:KIV655503 KSO655503:KSR655503 LCK655503:LCN655503 LMG655503:LMJ655503 LWC655503:LWF655503 MFY655503:MGB655503 MPU655503:MPX655503 MZQ655503:MZT655503 NJM655503:NJP655503 NTI655503:NTL655503 ODE655503:ODH655503 ONA655503:OND655503 OWW655503:OWZ655503 PGS655503:PGV655503 PQO655503:PQR655503 QAK655503:QAN655503 QKG655503:QKJ655503 QUC655503:QUF655503 RDY655503:REB655503 RNU655503:RNX655503 RXQ655503:RXT655503 SHM655503:SHP655503 SRI655503:SRL655503 TBE655503:TBH655503 TLA655503:TLD655503 TUW655503:TUZ655503 UES655503:UEV655503 UOO655503:UOR655503 UYK655503:UYN655503 VIG655503:VIJ655503 VSC655503:VSF655503 WBY655503:WCB655503 WLU655503:WLX655503 WVQ655503:WVT655503 G721039:J721039 JE721039:JH721039 TA721039:TD721039 ACW721039:ACZ721039 AMS721039:AMV721039 AWO721039:AWR721039 BGK721039:BGN721039 BQG721039:BQJ721039 CAC721039:CAF721039 CJY721039:CKB721039 CTU721039:CTX721039 DDQ721039:DDT721039 DNM721039:DNP721039 DXI721039:DXL721039 EHE721039:EHH721039 ERA721039:ERD721039 FAW721039:FAZ721039 FKS721039:FKV721039 FUO721039:FUR721039 GEK721039:GEN721039 GOG721039:GOJ721039 GYC721039:GYF721039 HHY721039:HIB721039 HRU721039:HRX721039 IBQ721039:IBT721039 ILM721039:ILP721039 IVI721039:IVL721039 JFE721039:JFH721039 JPA721039:JPD721039 JYW721039:JYZ721039 KIS721039:KIV721039 KSO721039:KSR721039 LCK721039:LCN721039 LMG721039:LMJ721039 LWC721039:LWF721039 MFY721039:MGB721039 MPU721039:MPX721039 MZQ721039:MZT721039 NJM721039:NJP721039 NTI721039:NTL721039 ODE721039:ODH721039 ONA721039:OND721039 OWW721039:OWZ721039 PGS721039:PGV721039 PQO721039:PQR721039 QAK721039:QAN721039 QKG721039:QKJ721039 QUC721039:QUF721039 RDY721039:REB721039 RNU721039:RNX721039 RXQ721039:RXT721039 SHM721039:SHP721039 SRI721039:SRL721039 TBE721039:TBH721039 TLA721039:TLD721039 TUW721039:TUZ721039 UES721039:UEV721039 UOO721039:UOR721039 UYK721039:UYN721039 VIG721039:VIJ721039 VSC721039:VSF721039 WBY721039:WCB721039 WLU721039:WLX721039 WVQ721039:WVT721039 G786575:J786575 JE786575:JH786575 TA786575:TD786575 ACW786575:ACZ786575 AMS786575:AMV786575 AWO786575:AWR786575 BGK786575:BGN786575 BQG786575:BQJ786575 CAC786575:CAF786575 CJY786575:CKB786575 CTU786575:CTX786575 DDQ786575:DDT786575 DNM786575:DNP786575 DXI786575:DXL786575 EHE786575:EHH786575 ERA786575:ERD786575 FAW786575:FAZ786575 FKS786575:FKV786575 FUO786575:FUR786575 GEK786575:GEN786575 GOG786575:GOJ786575 GYC786575:GYF786575 HHY786575:HIB786575 HRU786575:HRX786575 IBQ786575:IBT786575 ILM786575:ILP786575 IVI786575:IVL786575 JFE786575:JFH786575 JPA786575:JPD786575 JYW786575:JYZ786575 KIS786575:KIV786575 KSO786575:KSR786575 LCK786575:LCN786575 LMG786575:LMJ786575 LWC786575:LWF786575 MFY786575:MGB786575 MPU786575:MPX786575 MZQ786575:MZT786575 NJM786575:NJP786575 NTI786575:NTL786575 ODE786575:ODH786575 ONA786575:OND786575 OWW786575:OWZ786575 PGS786575:PGV786575 PQO786575:PQR786575 QAK786575:QAN786575 QKG786575:QKJ786575 QUC786575:QUF786575 RDY786575:REB786575 RNU786575:RNX786575 RXQ786575:RXT786575 SHM786575:SHP786575 SRI786575:SRL786575 TBE786575:TBH786575 TLA786575:TLD786575 TUW786575:TUZ786575 UES786575:UEV786575 UOO786575:UOR786575 UYK786575:UYN786575 VIG786575:VIJ786575 VSC786575:VSF786575 WBY786575:WCB786575 WLU786575:WLX786575 WVQ786575:WVT786575 G852111:J852111 JE852111:JH852111 TA852111:TD852111 ACW852111:ACZ852111 AMS852111:AMV852111 AWO852111:AWR852111 BGK852111:BGN852111 BQG852111:BQJ852111 CAC852111:CAF852111 CJY852111:CKB852111 CTU852111:CTX852111 DDQ852111:DDT852111 DNM852111:DNP852111 DXI852111:DXL852111 EHE852111:EHH852111 ERA852111:ERD852111 FAW852111:FAZ852111 FKS852111:FKV852111 FUO852111:FUR852111 GEK852111:GEN852111 GOG852111:GOJ852111 GYC852111:GYF852111 HHY852111:HIB852111 HRU852111:HRX852111 IBQ852111:IBT852111 ILM852111:ILP852111 IVI852111:IVL852111 JFE852111:JFH852111 JPA852111:JPD852111 JYW852111:JYZ852111 KIS852111:KIV852111 KSO852111:KSR852111 LCK852111:LCN852111 LMG852111:LMJ852111 LWC852111:LWF852111 MFY852111:MGB852111 MPU852111:MPX852111 MZQ852111:MZT852111 NJM852111:NJP852111 NTI852111:NTL852111 ODE852111:ODH852111 ONA852111:OND852111 OWW852111:OWZ852111 PGS852111:PGV852111 PQO852111:PQR852111 QAK852111:QAN852111 QKG852111:QKJ852111 QUC852111:QUF852111 RDY852111:REB852111 RNU852111:RNX852111 RXQ852111:RXT852111 SHM852111:SHP852111 SRI852111:SRL852111 TBE852111:TBH852111 TLA852111:TLD852111 TUW852111:TUZ852111 UES852111:UEV852111 UOO852111:UOR852111 UYK852111:UYN852111 VIG852111:VIJ852111 VSC852111:VSF852111 WBY852111:WCB852111 WLU852111:WLX852111 WVQ852111:WVT852111 G917647:J917647 JE917647:JH917647 TA917647:TD917647 ACW917647:ACZ917647 AMS917647:AMV917647 AWO917647:AWR917647 BGK917647:BGN917647 BQG917647:BQJ917647 CAC917647:CAF917647 CJY917647:CKB917647 CTU917647:CTX917647 DDQ917647:DDT917647 DNM917647:DNP917647 DXI917647:DXL917647 EHE917647:EHH917647 ERA917647:ERD917647 FAW917647:FAZ917647 FKS917647:FKV917647 FUO917647:FUR917647 GEK917647:GEN917647 GOG917647:GOJ917647 GYC917647:GYF917647 HHY917647:HIB917647 HRU917647:HRX917647 IBQ917647:IBT917647 ILM917647:ILP917647 IVI917647:IVL917647 JFE917647:JFH917647 JPA917647:JPD917647 JYW917647:JYZ917647 KIS917647:KIV917647 KSO917647:KSR917647 LCK917647:LCN917647 LMG917647:LMJ917647 LWC917647:LWF917647 MFY917647:MGB917647 MPU917647:MPX917647 MZQ917647:MZT917647 NJM917647:NJP917647 NTI917647:NTL917647 ODE917647:ODH917647 ONA917647:OND917647 OWW917647:OWZ917647 PGS917647:PGV917647 PQO917647:PQR917647 QAK917647:QAN917647 QKG917647:QKJ917647 QUC917647:QUF917647 RDY917647:REB917647 RNU917647:RNX917647 RXQ917647:RXT917647 SHM917647:SHP917647 SRI917647:SRL917647 TBE917647:TBH917647 TLA917647:TLD917647 TUW917647:TUZ917647 UES917647:UEV917647 UOO917647:UOR917647 UYK917647:UYN917647 VIG917647:VIJ917647 VSC917647:VSF917647 WBY917647:WCB917647 WLU917647:WLX917647 WVQ917647:WVT917647 G983183:J983183 JE983183:JH983183 TA983183:TD983183 ACW983183:ACZ983183 AMS983183:AMV983183 AWO983183:AWR983183 BGK983183:BGN983183 BQG983183:BQJ983183 CAC983183:CAF983183 CJY983183:CKB983183 CTU983183:CTX983183 DDQ983183:DDT983183 DNM983183:DNP983183 DXI983183:DXL983183 EHE983183:EHH983183 ERA983183:ERD983183 FAW983183:FAZ983183 FKS983183:FKV983183 FUO983183:FUR983183 GEK983183:GEN983183 GOG983183:GOJ983183 GYC983183:GYF983183 HHY983183:HIB983183 HRU983183:HRX983183 IBQ983183:IBT983183 ILM983183:ILP983183 IVI983183:IVL983183 JFE983183:JFH983183 JPA983183:JPD983183 JYW983183:JYZ983183 KIS983183:KIV983183 KSO983183:KSR983183 LCK983183:LCN983183 LMG983183:LMJ983183 LWC983183:LWF983183 MFY983183:MGB983183 MPU983183:MPX983183 MZQ983183:MZT983183 NJM983183:NJP983183 NTI983183:NTL983183 ODE983183:ODH983183 ONA983183:OND983183 OWW983183:OWZ983183 PGS983183:PGV983183 PQO983183:PQR983183 QAK983183:QAN983183 QKG983183:QKJ983183 QUC983183:QUF983183 RDY983183:REB983183 RNU983183:RNX983183 RXQ983183:RXT983183 SHM983183:SHP983183 SRI983183:SRL983183 TBE983183:TBH983183 TLA983183:TLD983183 TUW983183:TUZ983183 UES983183:UEV983183 UOO983183:UOR983183 UYK983183:UYN983183 VIG983183:VIJ983183 VSC983183:VSF983183 WBY983183:WCB983183 WLU983183:WLX983183">
      <formula1>$AP$7:$AP$440</formula1>
    </dataValidation>
    <dataValidation type="list" allowBlank="1" showInputMessage="1" showErrorMessage="1" prompt="Selecionar" sqref="C118:T121">
      <formula1>$I$182:$I$186</formula1>
    </dataValidation>
    <dataValidation allowBlank="1" showInputMessage="1" showErrorMessage="1" error="SOMENTE NUMEROS INTEIROS DE 0 A 59" sqref="N65668:O65668 JL65668:JM65668 TH65668:TI65668 ADD65668:ADE65668 AMZ65668:ANA65668 AWV65668:AWW65668 BGR65668:BGS65668 BQN65668:BQO65668 CAJ65668:CAK65668 CKF65668:CKG65668 CUB65668:CUC65668 DDX65668:DDY65668 DNT65668:DNU65668 DXP65668:DXQ65668 EHL65668:EHM65668 ERH65668:ERI65668 FBD65668:FBE65668 FKZ65668:FLA65668 FUV65668:FUW65668 GER65668:GES65668 GON65668:GOO65668 GYJ65668:GYK65668 HIF65668:HIG65668 HSB65668:HSC65668 IBX65668:IBY65668 ILT65668:ILU65668 IVP65668:IVQ65668 JFL65668:JFM65668 JPH65668:JPI65668 JZD65668:JZE65668 KIZ65668:KJA65668 KSV65668:KSW65668 LCR65668:LCS65668 LMN65668:LMO65668 LWJ65668:LWK65668 MGF65668:MGG65668 MQB65668:MQC65668 MZX65668:MZY65668 NJT65668:NJU65668 NTP65668:NTQ65668 ODL65668:ODM65668 ONH65668:ONI65668 OXD65668:OXE65668 PGZ65668:PHA65668 PQV65668:PQW65668 QAR65668:QAS65668 QKN65668:QKO65668 QUJ65668:QUK65668 REF65668:REG65668 ROB65668:ROC65668 RXX65668:RXY65668 SHT65668:SHU65668 SRP65668:SRQ65668 TBL65668:TBM65668 TLH65668:TLI65668 TVD65668:TVE65668 UEZ65668:UFA65668 UOV65668:UOW65668 UYR65668:UYS65668 VIN65668:VIO65668 VSJ65668:VSK65668 WCF65668:WCG65668 WMB65668:WMC65668 WVX65668:WVY65668 N131204:O131204 JL131204:JM131204 TH131204:TI131204 ADD131204:ADE131204 AMZ131204:ANA131204 AWV131204:AWW131204 BGR131204:BGS131204 BQN131204:BQO131204 CAJ131204:CAK131204 CKF131204:CKG131204 CUB131204:CUC131204 DDX131204:DDY131204 DNT131204:DNU131204 DXP131204:DXQ131204 EHL131204:EHM131204 ERH131204:ERI131204 FBD131204:FBE131204 FKZ131204:FLA131204 FUV131204:FUW131204 GER131204:GES131204 GON131204:GOO131204 GYJ131204:GYK131204 HIF131204:HIG131204 HSB131204:HSC131204 IBX131204:IBY131204 ILT131204:ILU131204 IVP131204:IVQ131204 JFL131204:JFM131204 JPH131204:JPI131204 JZD131204:JZE131204 KIZ131204:KJA131204 KSV131204:KSW131204 LCR131204:LCS131204 LMN131204:LMO131204 LWJ131204:LWK131204 MGF131204:MGG131204 MQB131204:MQC131204 MZX131204:MZY131204 NJT131204:NJU131204 NTP131204:NTQ131204 ODL131204:ODM131204 ONH131204:ONI131204 OXD131204:OXE131204 PGZ131204:PHA131204 PQV131204:PQW131204 QAR131204:QAS131204 QKN131204:QKO131204 QUJ131204:QUK131204 REF131204:REG131204 ROB131204:ROC131204 RXX131204:RXY131204 SHT131204:SHU131204 SRP131204:SRQ131204 TBL131204:TBM131204 TLH131204:TLI131204 TVD131204:TVE131204 UEZ131204:UFA131204 UOV131204:UOW131204 UYR131204:UYS131204 VIN131204:VIO131204 VSJ131204:VSK131204 WCF131204:WCG131204 WMB131204:WMC131204 WVX131204:WVY131204 N196740:O196740 JL196740:JM196740 TH196740:TI196740 ADD196740:ADE196740 AMZ196740:ANA196740 AWV196740:AWW196740 BGR196740:BGS196740 BQN196740:BQO196740 CAJ196740:CAK196740 CKF196740:CKG196740 CUB196740:CUC196740 DDX196740:DDY196740 DNT196740:DNU196740 DXP196740:DXQ196740 EHL196740:EHM196740 ERH196740:ERI196740 FBD196740:FBE196740 FKZ196740:FLA196740 FUV196740:FUW196740 GER196740:GES196740 GON196740:GOO196740 GYJ196740:GYK196740 HIF196740:HIG196740 HSB196740:HSC196740 IBX196740:IBY196740 ILT196740:ILU196740 IVP196740:IVQ196740 JFL196740:JFM196740 JPH196740:JPI196740 JZD196740:JZE196740 KIZ196740:KJA196740 KSV196740:KSW196740 LCR196740:LCS196740 LMN196740:LMO196740 LWJ196740:LWK196740 MGF196740:MGG196740 MQB196740:MQC196740 MZX196740:MZY196740 NJT196740:NJU196740 NTP196740:NTQ196740 ODL196740:ODM196740 ONH196740:ONI196740 OXD196740:OXE196740 PGZ196740:PHA196740 PQV196740:PQW196740 QAR196740:QAS196740 QKN196740:QKO196740 QUJ196740:QUK196740 REF196740:REG196740 ROB196740:ROC196740 RXX196740:RXY196740 SHT196740:SHU196740 SRP196740:SRQ196740 TBL196740:TBM196740 TLH196740:TLI196740 TVD196740:TVE196740 UEZ196740:UFA196740 UOV196740:UOW196740 UYR196740:UYS196740 VIN196740:VIO196740 VSJ196740:VSK196740 WCF196740:WCG196740 WMB196740:WMC196740 WVX196740:WVY196740 N262276:O262276 JL262276:JM262276 TH262276:TI262276 ADD262276:ADE262276 AMZ262276:ANA262276 AWV262276:AWW262276 BGR262276:BGS262276 BQN262276:BQO262276 CAJ262276:CAK262276 CKF262276:CKG262276 CUB262276:CUC262276 DDX262276:DDY262276 DNT262276:DNU262276 DXP262276:DXQ262276 EHL262276:EHM262276 ERH262276:ERI262276 FBD262276:FBE262276 FKZ262276:FLA262276 FUV262276:FUW262276 GER262276:GES262276 GON262276:GOO262276 GYJ262276:GYK262276 HIF262276:HIG262276 HSB262276:HSC262276 IBX262276:IBY262276 ILT262276:ILU262276 IVP262276:IVQ262276 JFL262276:JFM262276 JPH262276:JPI262276 JZD262276:JZE262276 KIZ262276:KJA262276 KSV262276:KSW262276 LCR262276:LCS262276 LMN262276:LMO262276 LWJ262276:LWK262276 MGF262276:MGG262276 MQB262276:MQC262276 MZX262276:MZY262276 NJT262276:NJU262276 NTP262276:NTQ262276 ODL262276:ODM262276 ONH262276:ONI262276 OXD262276:OXE262276 PGZ262276:PHA262276 PQV262276:PQW262276 QAR262276:QAS262276 QKN262276:QKO262276 QUJ262276:QUK262276 REF262276:REG262276 ROB262276:ROC262276 RXX262276:RXY262276 SHT262276:SHU262276 SRP262276:SRQ262276 TBL262276:TBM262276 TLH262276:TLI262276 TVD262276:TVE262276 UEZ262276:UFA262276 UOV262276:UOW262276 UYR262276:UYS262276 VIN262276:VIO262276 VSJ262276:VSK262276 WCF262276:WCG262276 WMB262276:WMC262276 WVX262276:WVY262276 N327812:O327812 JL327812:JM327812 TH327812:TI327812 ADD327812:ADE327812 AMZ327812:ANA327812 AWV327812:AWW327812 BGR327812:BGS327812 BQN327812:BQO327812 CAJ327812:CAK327812 CKF327812:CKG327812 CUB327812:CUC327812 DDX327812:DDY327812 DNT327812:DNU327812 DXP327812:DXQ327812 EHL327812:EHM327812 ERH327812:ERI327812 FBD327812:FBE327812 FKZ327812:FLA327812 FUV327812:FUW327812 GER327812:GES327812 GON327812:GOO327812 GYJ327812:GYK327812 HIF327812:HIG327812 HSB327812:HSC327812 IBX327812:IBY327812 ILT327812:ILU327812 IVP327812:IVQ327812 JFL327812:JFM327812 JPH327812:JPI327812 JZD327812:JZE327812 KIZ327812:KJA327812 KSV327812:KSW327812 LCR327812:LCS327812 LMN327812:LMO327812 LWJ327812:LWK327812 MGF327812:MGG327812 MQB327812:MQC327812 MZX327812:MZY327812 NJT327812:NJU327812 NTP327812:NTQ327812 ODL327812:ODM327812 ONH327812:ONI327812 OXD327812:OXE327812 PGZ327812:PHA327812 PQV327812:PQW327812 QAR327812:QAS327812 QKN327812:QKO327812 QUJ327812:QUK327812 REF327812:REG327812 ROB327812:ROC327812 RXX327812:RXY327812 SHT327812:SHU327812 SRP327812:SRQ327812 TBL327812:TBM327812 TLH327812:TLI327812 TVD327812:TVE327812 UEZ327812:UFA327812 UOV327812:UOW327812 UYR327812:UYS327812 VIN327812:VIO327812 VSJ327812:VSK327812 WCF327812:WCG327812 WMB327812:WMC327812 WVX327812:WVY327812 N393348:O393348 JL393348:JM393348 TH393348:TI393348 ADD393348:ADE393348 AMZ393348:ANA393348 AWV393348:AWW393348 BGR393348:BGS393348 BQN393348:BQO393348 CAJ393348:CAK393348 CKF393348:CKG393348 CUB393348:CUC393348 DDX393348:DDY393348 DNT393348:DNU393348 DXP393348:DXQ393348 EHL393348:EHM393348 ERH393348:ERI393348 FBD393348:FBE393348 FKZ393348:FLA393348 FUV393348:FUW393348 GER393348:GES393348 GON393348:GOO393348 GYJ393348:GYK393348 HIF393348:HIG393348 HSB393348:HSC393348 IBX393348:IBY393348 ILT393348:ILU393348 IVP393348:IVQ393348 JFL393348:JFM393348 JPH393348:JPI393348 JZD393348:JZE393348 KIZ393348:KJA393348 KSV393348:KSW393348 LCR393348:LCS393348 LMN393348:LMO393348 LWJ393348:LWK393348 MGF393348:MGG393348 MQB393348:MQC393348 MZX393348:MZY393348 NJT393348:NJU393348 NTP393348:NTQ393348 ODL393348:ODM393348 ONH393348:ONI393348 OXD393348:OXE393348 PGZ393348:PHA393348 PQV393348:PQW393348 QAR393348:QAS393348 QKN393348:QKO393348 QUJ393348:QUK393348 REF393348:REG393348 ROB393348:ROC393348 RXX393348:RXY393348 SHT393348:SHU393348 SRP393348:SRQ393348 TBL393348:TBM393348 TLH393348:TLI393348 TVD393348:TVE393348 UEZ393348:UFA393348 UOV393348:UOW393348 UYR393348:UYS393348 VIN393348:VIO393348 VSJ393348:VSK393348 WCF393348:WCG393348 WMB393348:WMC393348 WVX393348:WVY393348 N458884:O458884 JL458884:JM458884 TH458884:TI458884 ADD458884:ADE458884 AMZ458884:ANA458884 AWV458884:AWW458884 BGR458884:BGS458884 BQN458884:BQO458884 CAJ458884:CAK458884 CKF458884:CKG458884 CUB458884:CUC458884 DDX458884:DDY458884 DNT458884:DNU458884 DXP458884:DXQ458884 EHL458884:EHM458884 ERH458884:ERI458884 FBD458884:FBE458884 FKZ458884:FLA458884 FUV458884:FUW458884 GER458884:GES458884 GON458884:GOO458884 GYJ458884:GYK458884 HIF458884:HIG458884 HSB458884:HSC458884 IBX458884:IBY458884 ILT458884:ILU458884 IVP458884:IVQ458884 JFL458884:JFM458884 JPH458884:JPI458884 JZD458884:JZE458884 KIZ458884:KJA458884 KSV458884:KSW458884 LCR458884:LCS458884 LMN458884:LMO458884 LWJ458884:LWK458884 MGF458884:MGG458884 MQB458884:MQC458884 MZX458884:MZY458884 NJT458884:NJU458884 NTP458884:NTQ458884 ODL458884:ODM458884 ONH458884:ONI458884 OXD458884:OXE458884 PGZ458884:PHA458884 PQV458884:PQW458884 QAR458884:QAS458884 QKN458884:QKO458884 QUJ458884:QUK458884 REF458884:REG458884 ROB458884:ROC458884 RXX458884:RXY458884 SHT458884:SHU458884 SRP458884:SRQ458884 TBL458884:TBM458884 TLH458884:TLI458884 TVD458884:TVE458884 UEZ458884:UFA458884 UOV458884:UOW458884 UYR458884:UYS458884 VIN458884:VIO458884 VSJ458884:VSK458884 WCF458884:WCG458884 WMB458884:WMC458884 WVX458884:WVY458884 N524420:O524420 JL524420:JM524420 TH524420:TI524420 ADD524420:ADE524420 AMZ524420:ANA524420 AWV524420:AWW524420 BGR524420:BGS524420 BQN524420:BQO524420 CAJ524420:CAK524420 CKF524420:CKG524420 CUB524420:CUC524420 DDX524420:DDY524420 DNT524420:DNU524420 DXP524420:DXQ524420 EHL524420:EHM524420 ERH524420:ERI524420 FBD524420:FBE524420 FKZ524420:FLA524420 FUV524420:FUW524420 GER524420:GES524420 GON524420:GOO524420 GYJ524420:GYK524420 HIF524420:HIG524420 HSB524420:HSC524420 IBX524420:IBY524420 ILT524420:ILU524420 IVP524420:IVQ524420 JFL524420:JFM524420 JPH524420:JPI524420 JZD524420:JZE524420 KIZ524420:KJA524420 KSV524420:KSW524420 LCR524420:LCS524420 LMN524420:LMO524420 LWJ524420:LWK524420 MGF524420:MGG524420 MQB524420:MQC524420 MZX524420:MZY524420 NJT524420:NJU524420 NTP524420:NTQ524420 ODL524420:ODM524420 ONH524420:ONI524420 OXD524420:OXE524420 PGZ524420:PHA524420 PQV524420:PQW524420 QAR524420:QAS524420 QKN524420:QKO524420 QUJ524420:QUK524420 REF524420:REG524420 ROB524420:ROC524420 RXX524420:RXY524420 SHT524420:SHU524420 SRP524420:SRQ524420 TBL524420:TBM524420 TLH524420:TLI524420 TVD524420:TVE524420 UEZ524420:UFA524420 UOV524420:UOW524420 UYR524420:UYS524420 VIN524420:VIO524420 VSJ524420:VSK524420 WCF524420:WCG524420 WMB524420:WMC524420 WVX524420:WVY524420 N589956:O589956 JL589956:JM589956 TH589956:TI589956 ADD589956:ADE589956 AMZ589956:ANA589956 AWV589956:AWW589956 BGR589956:BGS589956 BQN589956:BQO589956 CAJ589956:CAK589956 CKF589956:CKG589956 CUB589956:CUC589956 DDX589956:DDY589956 DNT589956:DNU589956 DXP589956:DXQ589956 EHL589956:EHM589956 ERH589956:ERI589956 FBD589956:FBE589956 FKZ589956:FLA589956 FUV589956:FUW589956 GER589956:GES589956 GON589956:GOO589956 GYJ589956:GYK589956 HIF589956:HIG589956 HSB589956:HSC589956 IBX589956:IBY589956 ILT589956:ILU589956 IVP589956:IVQ589956 JFL589956:JFM589956 JPH589956:JPI589956 JZD589956:JZE589956 KIZ589956:KJA589956 KSV589956:KSW589956 LCR589956:LCS589956 LMN589956:LMO589956 LWJ589956:LWK589956 MGF589956:MGG589956 MQB589956:MQC589956 MZX589956:MZY589956 NJT589956:NJU589956 NTP589956:NTQ589956 ODL589956:ODM589956 ONH589956:ONI589956 OXD589956:OXE589956 PGZ589956:PHA589956 PQV589956:PQW589956 QAR589956:QAS589956 QKN589956:QKO589956 QUJ589956:QUK589956 REF589956:REG589956 ROB589956:ROC589956 RXX589956:RXY589956 SHT589956:SHU589956 SRP589956:SRQ589956 TBL589956:TBM589956 TLH589956:TLI589956 TVD589956:TVE589956 UEZ589956:UFA589956 UOV589956:UOW589956 UYR589956:UYS589956 VIN589956:VIO589956 VSJ589956:VSK589956 WCF589956:WCG589956 WMB589956:WMC589956 WVX589956:WVY589956 N655492:O655492 JL655492:JM655492 TH655492:TI655492 ADD655492:ADE655492 AMZ655492:ANA655492 AWV655492:AWW655492 BGR655492:BGS655492 BQN655492:BQO655492 CAJ655492:CAK655492 CKF655492:CKG655492 CUB655492:CUC655492 DDX655492:DDY655492 DNT655492:DNU655492 DXP655492:DXQ655492 EHL655492:EHM655492 ERH655492:ERI655492 FBD655492:FBE655492 FKZ655492:FLA655492 FUV655492:FUW655492 GER655492:GES655492 GON655492:GOO655492 GYJ655492:GYK655492 HIF655492:HIG655492 HSB655492:HSC655492 IBX655492:IBY655492 ILT655492:ILU655492 IVP655492:IVQ655492 JFL655492:JFM655492 JPH655492:JPI655492 JZD655492:JZE655492 KIZ655492:KJA655492 KSV655492:KSW655492 LCR655492:LCS655492 LMN655492:LMO655492 LWJ655492:LWK655492 MGF655492:MGG655492 MQB655492:MQC655492 MZX655492:MZY655492 NJT655492:NJU655492 NTP655492:NTQ655492 ODL655492:ODM655492 ONH655492:ONI655492 OXD655492:OXE655492 PGZ655492:PHA655492 PQV655492:PQW655492 QAR655492:QAS655492 QKN655492:QKO655492 QUJ655492:QUK655492 REF655492:REG655492 ROB655492:ROC655492 RXX655492:RXY655492 SHT655492:SHU655492 SRP655492:SRQ655492 TBL655492:TBM655492 TLH655492:TLI655492 TVD655492:TVE655492 UEZ655492:UFA655492 UOV655492:UOW655492 UYR655492:UYS655492 VIN655492:VIO655492 VSJ655492:VSK655492 WCF655492:WCG655492 WMB655492:WMC655492 WVX655492:WVY655492 N721028:O721028 JL721028:JM721028 TH721028:TI721028 ADD721028:ADE721028 AMZ721028:ANA721028 AWV721028:AWW721028 BGR721028:BGS721028 BQN721028:BQO721028 CAJ721028:CAK721028 CKF721028:CKG721028 CUB721028:CUC721028 DDX721028:DDY721028 DNT721028:DNU721028 DXP721028:DXQ721028 EHL721028:EHM721028 ERH721028:ERI721028 FBD721028:FBE721028 FKZ721028:FLA721028 FUV721028:FUW721028 GER721028:GES721028 GON721028:GOO721028 GYJ721028:GYK721028 HIF721028:HIG721028 HSB721028:HSC721028 IBX721028:IBY721028 ILT721028:ILU721028 IVP721028:IVQ721028 JFL721028:JFM721028 JPH721028:JPI721028 JZD721028:JZE721028 KIZ721028:KJA721028 KSV721028:KSW721028 LCR721028:LCS721028 LMN721028:LMO721028 LWJ721028:LWK721028 MGF721028:MGG721028 MQB721028:MQC721028 MZX721028:MZY721028 NJT721028:NJU721028 NTP721028:NTQ721028 ODL721028:ODM721028 ONH721028:ONI721028 OXD721028:OXE721028 PGZ721028:PHA721028 PQV721028:PQW721028 QAR721028:QAS721028 QKN721028:QKO721028 QUJ721028:QUK721028 REF721028:REG721028 ROB721028:ROC721028 RXX721028:RXY721028 SHT721028:SHU721028 SRP721028:SRQ721028 TBL721028:TBM721028 TLH721028:TLI721028 TVD721028:TVE721028 UEZ721028:UFA721028 UOV721028:UOW721028 UYR721028:UYS721028 VIN721028:VIO721028 VSJ721028:VSK721028 WCF721028:WCG721028 WMB721028:WMC721028 WVX721028:WVY721028 N786564:O786564 JL786564:JM786564 TH786564:TI786564 ADD786564:ADE786564 AMZ786564:ANA786564 AWV786564:AWW786564 BGR786564:BGS786564 BQN786564:BQO786564 CAJ786564:CAK786564 CKF786564:CKG786564 CUB786564:CUC786564 DDX786564:DDY786564 DNT786564:DNU786564 DXP786564:DXQ786564 EHL786564:EHM786564 ERH786564:ERI786564 FBD786564:FBE786564 FKZ786564:FLA786564 FUV786564:FUW786564 GER786564:GES786564 GON786564:GOO786564 GYJ786564:GYK786564 HIF786564:HIG786564 HSB786564:HSC786564 IBX786564:IBY786564 ILT786564:ILU786564 IVP786564:IVQ786564 JFL786564:JFM786564 JPH786564:JPI786564 JZD786564:JZE786564 KIZ786564:KJA786564 KSV786564:KSW786564 LCR786564:LCS786564 LMN786564:LMO786564 LWJ786564:LWK786564 MGF786564:MGG786564 MQB786564:MQC786564 MZX786564:MZY786564 NJT786564:NJU786564 NTP786564:NTQ786564 ODL786564:ODM786564 ONH786564:ONI786564 OXD786564:OXE786564 PGZ786564:PHA786564 PQV786564:PQW786564 QAR786564:QAS786564 QKN786564:QKO786564 QUJ786564:QUK786564 REF786564:REG786564 ROB786564:ROC786564 RXX786564:RXY786564 SHT786564:SHU786564 SRP786564:SRQ786564 TBL786564:TBM786564 TLH786564:TLI786564 TVD786564:TVE786564 UEZ786564:UFA786564 UOV786564:UOW786564 UYR786564:UYS786564 VIN786564:VIO786564 VSJ786564:VSK786564 WCF786564:WCG786564 WMB786564:WMC786564 WVX786564:WVY786564 N852100:O852100 JL852100:JM852100 TH852100:TI852100 ADD852100:ADE852100 AMZ852100:ANA852100 AWV852100:AWW852100 BGR852100:BGS852100 BQN852100:BQO852100 CAJ852100:CAK852100 CKF852100:CKG852100 CUB852100:CUC852100 DDX852100:DDY852100 DNT852100:DNU852100 DXP852100:DXQ852100 EHL852100:EHM852100 ERH852100:ERI852100 FBD852100:FBE852100 FKZ852100:FLA852100 FUV852100:FUW852100 GER852100:GES852100 GON852100:GOO852100 GYJ852100:GYK852100 HIF852100:HIG852100 HSB852100:HSC852100 IBX852100:IBY852100 ILT852100:ILU852100 IVP852100:IVQ852100 JFL852100:JFM852100 JPH852100:JPI852100 JZD852100:JZE852100 KIZ852100:KJA852100 KSV852100:KSW852100 LCR852100:LCS852100 LMN852100:LMO852100 LWJ852100:LWK852100 MGF852100:MGG852100 MQB852100:MQC852100 MZX852100:MZY852100 NJT852100:NJU852100 NTP852100:NTQ852100 ODL852100:ODM852100 ONH852100:ONI852100 OXD852100:OXE852100 PGZ852100:PHA852100 PQV852100:PQW852100 QAR852100:QAS852100 QKN852100:QKO852100 QUJ852100:QUK852100 REF852100:REG852100 ROB852100:ROC852100 RXX852100:RXY852100 SHT852100:SHU852100 SRP852100:SRQ852100 TBL852100:TBM852100 TLH852100:TLI852100 TVD852100:TVE852100 UEZ852100:UFA852100 UOV852100:UOW852100 UYR852100:UYS852100 VIN852100:VIO852100 VSJ852100:VSK852100 WCF852100:WCG852100 WMB852100:WMC852100 WVX852100:WVY852100 N917636:O917636 JL917636:JM917636 TH917636:TI917636 ADD917636:ADE917636 AMZ917636:ANA917636 AWV917636:AWW917636 BGR917636:BGS917636 BQN917636:BQO917636 CAJ917636:CAK917636 CKF917636:CKG917636 CUB917636:CUC917636 DDX917636:DDY917636 DNT917636:DNU917636 DXP917636:DXQ917636 EHL917636:EHM917636 ERH917636:ERI917636 FBD917636:FBE917636 FKZ917636:FLA917636 FUV917636:FUW917636 GER917636:GES917636 GON917636:GOO917636 GYJ917636:GYK917636 HIF917636:HIG917636 HSB917636:HSC917636 IBX917636:IBY917636 ILT917636:ILU917636 IVP917636:IVQ917636 JFL917636:JFM917636 JPH917636:JPI917636 JZD917636:JZE917636 KIZ917636:KJA917636 KSV917636:KSW917636 LCR917636:LCS917636 LMN917636:LMO917636 LWJ917636:LWK917636 MGF917636:MGG917636 MQB917636:MQC917636 MZX917636:MZY917636 NJT917636:NJU917636 NTP917636:NTQ917636 ODL917636:ODM917636 ONH917636:ONI917636 OXD917636:OXE917636 PGZ917636:PHA917636 PQV917636:PQW917636 QAR917636:QAS917636 QKN917636:QKO917636 QUJ917636:QUK917636 REF917636:REG917636 ROB917636:ROC917636 RXX917636:RXY917636 SHT917636:SHU917636 SRP917636:SRQ917636 TBL917636:TBM917636 TLH917636:TLI917636 TVD917636:TVE917636 UEZ917636:UFA917636 UOV917636:UOW917636 UYR917636:UYS917636 VIN917636:VIO917636 VSJ917636:VSK917636 WCF917636:WCG917636 WMB917636:WMC917636 WVX917636:WVY917636 N983172:O983172 JL983172:JM983172 TH983172:TI983172 ADD983172:ADE983172 AMZ983172:ANA983172 AWV983172:AWW983172 BGR983172:BGS983172 BQN983172:BQO983172 CAJ983172:CAK983172 CKF983172:CKG983172 CUB983172:CUC983172 DDX983172:DDY983172 DNT983172:DNU983172 DXP983172:DXQ983172 EHL983172:EHM983172 ERH983172:ERI983172 FBD983172:FBE983172 FKZ983172:FLA983172 FUV983172:FUW983172 GER983172:GES983172 GON983172:GOO983172 GYJ983172:GYK983172 HIF983172:HIG983172 HSB983172:HSC983172 IBX983172:IBY983172 ILT983172:ILU983172 IVP983172:IVQ983172 JFL983172:JFM983172 JPH983172:JPI983172 JZD983172:JZE983172 KIZ983172:KJA983172 KSV983172:KSW983172 LCR983172:LCS983172 LMN983172:LMO983172 LWJ983172:LWK983172 MGF983172:MGG983172 MQB983172:MQC983172 MZX983172:MZY983172 NJT983172:NJU983172 NTP983172:NTQ983172 ODL983172:ODM983172 ONH983172:ONI983172 OXD983172:OXE983172 PGZ983172:PHA983172 PQV983172:PQW983172 QAR983172:QAS983172 QKN983172:QKO983172 QUJ983172:QUK983172 REF983172:REG983172 ROB983172:ROC983172 RXX983172:RXY983172 SHT983172:SHU983172 SRP983172:SRQ983172 TBL983172:TBM983172 TLH983172:TLI983172 TVD983172:TVE983172 UEZ983172:UFA983172 UOV983172:UOW983172 UYR983172:UYS983172 VIN983172:VIO983172 VSJ983172:VSK983172 WCF983172:WCG983172 WMB983172:WMC983172 WVX983172:WVY983172 AA65668:AB65668 JY65668:JZ65668 TU65668:TV65668 ADQ65668:ADR65668 ANM65668:ANN65668 AXI65668:AXJ65668 BHE65668:BHF65668 BRA65668:BRB65668 CAW65668:CAX65668 CKS65668:CKT65668 CUO65668:CUP65668 DEK65668:DEL65668 DOG65668:DOH65668 DYC65668:DYD65668 EHY65668:EHZ65668 ERU65668:ERV65668 FBQ65668:FBR65668 FLM65668:FLN65668 FVI65668:FVJ65668 GFE65668:GFF65668 GPA65668:GPB65668 GYW65668:GYX65668 HIS65668:HIT65668 HSO65668:HSP65668 ICK65668:ICL65668 IMG65668:IMH65668 IWC65668:IWD65668 JFY65668:JFZ65668 JPU65668:JPV65668 JZQ65668:JZR65668 KJM65668:KJN65668 KTI65668:KTJ65668 LDE65668:LDF65668 LNA65668:LNB65668 LWW65668:LWX65668 MGS65668:MGT65668 MQO65668:MQP65668 NAK65668:NAL65668 NKG65668:NKH65668 NUC65668:NUD65668 ODY65668:ODZ65668 ONU65668:ONV65668 OXQ65668:OXR65668 PHM65668:PHN65668 PRI65668:PRJ65668 QBE65668:QBF65668 QLA65668:QLB65668 QUW65668:QUX65668 RES65668:RET65668 ROO65668:ROP65668 RYK65668:RYL65668 SIG65668:SIH65668 SSC65668:SSD65668 TBY65668:TBZ65668 TLU65668:TLV65668 TVQ65668:TVR65668 UFM65668:UFN65668 UPI65668:UPJ65668 UZE65668:UZF65668 VJA65668:VJB65668 VSW65668:VSX65668 WCS65668:WCT65668 WMO65668:WMP65668 WWK65668:WWL65668 AA131204:AB131204 JY131204:JZ131204 TU131204:TV131204 ADQ131204:ADR131204 ANM131204:ANN131204 AXI131204:AXJ131204 BHE131204:BHF131204 BRA131204:BRB131204 CAW131204:CAX131204 CKS131204:CKT131204 CUO131204:CUP131204 DEK131204:DEL131204 DOG131204:DOH131204 DYC131204:DYD131204 EHY131204:EHZ131204 ERU131204:ERV131204 FBQ131204:FBR131204 FLM131204:FLN131204 FVI131204:FVJ131204 GFE131204:GFF131204 GPA131204:GPB131204 GYW131204:GYX131204 HIS131204:HIT131204 HSO131204:HSP131204 ICK131204:ICL131204 IMG131204:IMH131204 IWC131204:IWD131204 JFY131204:JFZ131204 JPU131204:JPV131204 JZQ131204:JZR131204 KJM131204:KJN131204 KTI131204:KTJ131204 LDE131204:LDF131204 LNA131204:LNB131204 LWW131204:LWX131204 MGS131204:MGT131204 MQO131204:MQP131204 NAK131204:NAL131204 NKG131204:NKH131204 NUC131204:NUD131204 ODY131204:ODZ131204 ONU131204:ONV131204 OXQ131204:OXR131204 PHM131204:PHN131204 PRI131204:PRJ131204 QBE131204:QBF131204 QLA131204:QLB131204 QUW131204:QUX131204 RES131204:RET131204 ROO131204:ROP131204 RYK131204:RYL131204 SIG131204:SIH131204 SSC131204:SSD131204 TBY131204:TBZ131204 TLU131204:TLV131204 TVQ131204:TVR131204 UFM131204:UFN131204 UPI131204:UPJ131204 UZE131204:UZF131204 VJA131204:VJB131204 VSW131204:VSX131204 WCS131204:WCT131204 WMO131204:WMP131204 WWK131204:WWL131204 AA196740:AB196740 JY196740:JZ196740 TU196740:TV196740 ADQ196740:ADR196740 ANM196740:ANN196740 AXI196740:AXJ196740 BHE196740:BHF196740 BRA196740:BRB196740 CAW196740:CAX196740 CKS196740:CKT196740 CUO196740:CUP196740 DEK196740:DEL196740 DOG196740:DOH196740 DYC196740:DYD196740 EHY196740:EHZ196740 ERU196740:ERV196740 FBQ196740:FBR196740 FLM196740:FLN196740 FVI196740:FVJ196740 GFE196740:GFF196740 GPA196740:GPB196740 GYW196740:GYX196740 HIS196740:HIT196740 HSO196740:HSP196740 ICK196740:ICL196740 IMG196740:IMH196740 IWC196740:IWD196740 JFY196740:JFZ196740 JPU196740:JPV196740 JZQ196740:JZR196740 KJM196740:KJN196740 KTI196740:KTJ196740 LDE196740:LDF196740 LNA196740:LNB196740 LWW196740:LWX196740 MGS196740:MGT196740 MQO196740:MQP196740 NAK196740:NAL196740 NKG196740:NKH196740 NUC196740:NUD196740 ODY196740:ODZ196740 ONU196740:ONV196740 OXQ196740:OXR196740 PHM196740:PHN196740 PRI196740:PRJ196740 QBE196740:QBF196740 QLA196740:QLB196740 QUW196740:QUX196740 RES196740:RET196740 ROO196740:ROP196740 RYK196740:RYL196740 SIG196740:SIH196740 SSC196740:SSD196740 TBY196740:TBZ196740 TLU196740:TLV196740 TVQ196740:TVR196740 UFM196740:UFN196740 UPI196740:UPJ196740 UZE196740:UZF196740 VJA196740:VJB196740 VSW196740:VSX196740 WCS196740:WCT196740 WMO196740:WMP196740 WWK196740:WWL196740 AA262276:AB262276 JY262276:JZ262276 TU262276:TV262276 ADQ262276:ADR262276 ANM262276:ANN262276 AXI262276:AXJ262276 BHE262276:BHF262276 BRA262276:BRB262276 CAW262276:CAX262276 CKS262276:CKT262276 CUO262276:CUP262276 DEK262276:DEL262276 DOG262276:DOH262276 DYC262276:DYD262276 EHY262276:EHZ262276 ERU262276:ERV262276 FBQ262276:FBR262276 FLM262276:FLN262276 FVI262276:FVJ262276 GFE262276:GFF262276 GPA262276:GPB262276 GYW262276:GYX262276 HIS262276:HIT262276 HSO262276:HSP262276 ICK262276:ICL262276 IMG262276:IMH262276 IWC262276:IWD262276 JFY262276:JFZ262276 JPU262276:JPV262276 JZQ262276:JZR262276 KJM262276:KJN262276 KTI262276:KTJ262276 LDE262276:LDF262276 LNA262276:LNB262276 LWW262276:LWX262276 MGS262276:MGT262276 MQO262276:MQP262276 NAK262276:NAL262276 NKG262276:NKH262276 NUC262276:NUD262276 ODY262276:ODZ262276 ONU262276:ONV262276 OXQ262276:OXR262276 PHM262276:PHN262276 PRI262276:PRJ262276 QBE262276:QBF262276 QLA262276:QLB262276 QUW262276:QUX262276 RES262276:RET262276 ROO262276:ROP262276 RYK262276:RYL262276 SIG262276:SIH262276 SSC262276:SSD262276 TBY262276:TBZ262276 TLU262276:TLV262276 TVQ262276:TVR262276 UFM262276:UFN262276 UPI262276:UPJ262276 UZE262276:UZF262276 VJA262276:VJB262276 VSW262276:VSX262276 WCS262276:WCT262276 WMO262276:WMP262276 WWK262276:WWL262276 AA327812:AB327812 JY327812:JZ327812 TU327812:TV327812 ADQ327812:ADR327812 ANM327812:ANN327812 AXI327812:AXJ327812 BHE327812:BHF327812 BRA327812:BRB327812 CAW327812:CAX327812 CKS327812:CKT327812 CUO327812:CUP327812 DEK327812:DEL327812 DOG327812:DOH327812 DYC327812:DYD327812 EHY327812:EHZ327812 ERU327812:ERV327812 FBQ327812:FBR327812 FLM327812:FLN327812 FVI327812:FVJ327812 GFE327812:GFF327812 GPA327812:GPB327812 GYW327812:GYX327812 HIS327812:HIT327812 HSO327812:HSP327812 ICK327812:ICL327812 IMG327812:IMH327812 IWC327812:IWD327812 JFY327812:JFZ327812 JPU327812:JPV327812 JZQ327812:JZR327812 KJM327812:KJN327812 KTI327812:KTJ327812 LDE327812:LDF327812 LNA327812:LNB327812 LWW327812:LWX327812 MGS327812:MGT327812 MQO327812:MQP327812 NAK327812:NAL327812 NKG327812:NKH327812 NUC327812:NUD327812 ODY327812:ODZ327812 ONU327812:ONV327812 OXQ327812:OXR327812 PHM327812:PHN327812 PRI327812:PRJ327812 QBE327812:QBF327812 QLA327812:QLB327812 QUW327812:QUX327812 RES327812:RET327812 ROO327812:ROP327812 RYK327812:RYL327812 SIG327812:SIH327812 SSC327812:SSD327812 TBY327812:TBZ327812 TLU327812:TLV327812 TVQ327812:TVR327812 UFM327812:UFN327812 UPI327812:UPJ327812 UZE327812:UZF327812 VJA327812:VJB327812 VSW327812:VSX327812 WCS327812:WCT327812 WMO327812:WMP327812 WWK327812:WWL327812 AA393348:AB393348 JY393348:JZ393348 TU393348:TV393348 ADQ393348:ADR393348 ANM393348:ANN393348 AXI393348:AXJ393348 BHE393348:BHF393348 BRA393348:BRB393348 CAW393348:CAX393348 CKS393348:CKT393348 CUO393348:CUP393348 DEK393348:DEL393348 DOG393348:DOH393348 DYC393348:DYD393348 EHY393348:EHZ393348 ERU393348:ERV393348 FBQ393348:FBR393348 FLM393348:FLN393348 FVI393348:FVJ393348 GFE393348:GFF393348 GPA393348:GPB393348 GYW393348:GYX393348 HIS393348:HIT393348 HSO393348:HSP393348 ICK393348:ICL393348 IMG393348:IMH393348 IWC393348:IWD393348 JFY393348:JFZ393348 JPU393348:JPV393348 JZQ393348:JZR393348 KJM393348:KJN393348 KTI393348:KTJ393348 LDE393348:LDF393348 LNA393348:LNB393348 LWW393348:LWX393348 MGS393348:MGT393348 MQO393348:MQP393348 NAK393348:NAL393348 NKG393348:NKH393348 NUC393348:NUD393348 ODY393348:ODZ393348 ONU393348:ONV393348 OXQ393348:OXR393348 PHM393348:PHN393348 PRI393348:PRJ393348 QBE393348:QBF393348 QLA393348:QLB393348 QUW393348:QUX393348 RES393348:RET393348 ROO393348:ROP393348 RYK393348:RYL393348 SIG393348:SIH393348 SSC393348:SSD393348 TBY393348:TBZ393348 TLU393348:TLV393348 TVQ393348:TVR393348 UFM393348:UFN393348 UPI393348:UPJ393348 UZE393348:UZF393348 VJA393348:VJB393348 VSW393348:VSX393348 WCS393348:WCT393348 WMO393348:WMP393348 WWK393348:WWL393348 AA458884:AB458884 JY458884:JZ458884 TU458884:TV458884 ADQ458884:ADR458884 ANM458884:ANN458884 AXI458884:AXJ458884 BHE458884:BHF458884 BRA458884:BRB458884 CAW458884:CAX458884 CKS458884:CKT458884 CUO458884:CUP458884 DEK458884:DEL458884 DOG458884:DOH458884 DYC458884:DYD458884 EHY458884:EHZ458884 ERU458884:ERV458884 FBQ458884:FBR458884 FLM458884:FLN458884 FVI458884:FVJ458884 GFE458884:GFF458884 GPA458884:GPB458884 GYW458884:GYX458884 HIS458884:HIT458884 HSO458884:HSP458884 ICK458884:ICL458884 IMG458884:IMH458884 IWC458884:IWD458884 JFY458884:JFZ458884 JPU458884:JPV458884 JZQ458884:JZR458884 KJM458884:KJN458884 KTI458884:KTJ458884 LDE458884:LDF458884 LNA458884:LNB458884 LWW458884:LWX458884 MGS458884:MGT458884 MQO458884:MQP458884 NAK458884:NAL458884 NKG458884:NKH458884 NUC458884:NUD458884 ODY458884:ODZ458884 ONU458884:ONV458884 OXQ458884:OXR458884 PHM458884:PHN458884 PRI458884:PRJ458884 QBE458884:QBF458884 QLA458884:QLB458884 QUW458884:QUX458884 RES458884:RET458884 ROO458884:ROP458884 RYK458884:RYL458884 SIG458884:SIH458884 SSC458884:SSD458884 TBY458884:TBZ458884 TLU458884:TLV458884 TVQ458884:TVR458884 UFM458884:UFN458884 UPI458884:UPJ458884 UZE458884:UZF458884 VJA458884:VJB458884 VSW458884:VSX458884 WCS458884:WCT458884 WMO458884:WMP458884 WWK458884:WWL458884 AA524420:AB524420 JY524420:JZ524420 TU524420:TV524420 ADQ524420:ADR524420 ANM524420:ANN524420 AXI524420:AXJ524420 BHE524420:BHF524420 BRA524420:BRB524420 CAW524420:CAX524420 CKS524420:CKT524420 CUO524420:CUP524420 DEK524420:DEL524420 DOG524420:DOH524420 DYC524420:DYD524420 EHY524420:EHZ524420 ERU524420:ERV524420 FBQ524420:FBR524420 FLM524420:FLN524420 FVI524420:FVJ524420 GFE524420:GFF524420 GPA524420:GPB524420 GYW524420:GYX524420 HIS524420:HIT524420 HSO524420:HSP524420 ICK524420:ICL524420 IMG524420:IMH524420 IWC524420:IWD524420 JFY524420:JFZ524420 JPU524420:JPV524420 JZQ524420:JZR524420 KJM524420:KJN524420 KTI524420:KTJ524420 LDE524420:LDF524420 LNA524420:LNB524420 LWW524420:LWX524420 MGS524420:MGT524420 MQO524420:MQP524420 NAK524420:NAL524420 NKG524420:NKH524420 NUC524420:NUD524420 ODY524420:ODZ524420 ONU524420:ONV524420 OXQ524420:OXR524420 PHM524420:PHN524420 PRI524420:PRJ524420 QBE524420:QBF524420 QLA524420:QLB524420 QUW524420:QUX524420 RES524420:RET524420 ROO524420:ROP524420 RYK524420:RYL524420 SIG524420:SIH524420 SSC524420:SSD524420 TBY524420:TBZ524420 TLU524420:TLV524420 TVQ524420:TVR524420 UFM524420:UFN524420 UPI524420:UPJ524420 UZE524420:UZF524420 VJA524420:VJB524420 VSW524420:VSX524420 WCS524420:WCT524420 WMO524420:WMP524420 WWK524420:WWL524420 AA589956:AB589956 JY589956:JZ589956 TU589956:TV589956 ADQ589956:ADR589956 ANM589956:ANN589956 AXI589956:AXJ589956 BHE589956:BHF589956 BRA589956:BRB589956 CAW589956:CAX589956 CKS589956:CKT589956 CUO589956:CUP589956 DEK589956:DEL589956 DOG589956:DOH589956 DYC589956:DYD589956 EHY589956:EHZ589956 ERU589956:ERV589956 FBQ589956:FBR589956 FLM589956:FLN589956 FVI589956:FVJ589956 GFE589956:GFF589956 GPA589956:GPB589956 GYW589956:GYX589956 HIS589956:HIT589956 HSO589956:HSP589956 ICK589956:ICL589956 IMG589956:IMH589956 IWC589956:IWD589956 JFY589956:JFZ589956 JPU589956:JPV589956 JZQ589956:JZR589956 KJM589956:KJN589956 KTI589956:KTJ589956 LDE589956:LDF589956 LNA589956:LNB589956 LWW589956:LWX589956 MGS589956:MGT589956 MQO589956:MQP589956 NAK589956:NAL589956 NKG589956:NKH589956 NUC589956:NUD589956 ODY589956:ODZ589956 ONU589956:ONV589956 OXQ589956:OXR589956 PHM589956:PHN589956 PRI589956:PRJ589956 QBE589956:QBF589956 QLA589956:QLB589956 QUW589956:QUX589956 RES589956:RET589956 ROO589956:ROP589956 RYK589956:RYL589956 SIG589956:SIH589956 SSC589956:SSD589956 TBY589956:TBZ589956 TLU589956:TLV589956 TVQ589956:TVR589956 UFM589956:UFN589956 UPI589956:UPJ589956 UZE589956:UZF589956 VJA589956:VJB589956 VSW589956:VSX589956 WCS589956:WCT589956 WMO589956:WMP589956 WWK589956:WWL589956 AA655492:AB655492 JY655492:JZ655492 TU655492:TV655492 ADQ655492:ADR655492 ANM655492:ANN655492 AXI655492:AXJ655492 BHE655492:BHF655492 BRA655492:BRB655492 CAW655492:CAX655492 CKS655492:CKT655492 CUO655492:CUP655492 DEK655492:DEL655492 DOG655492:DOH655492 DYC655492:DYD655492 EHY655492:EHZ655492 ERU655492:ERV655492 FBQ655492:FBR655492 FLM655492:FLN655492 FVI655492:FVJ655492 GFE655492:GFF655492 GPA655492:GPB655492 GYW655492:GYX655492 HIS655492:HIT655492 HSO655492:HSP655492 ICK655492:ICL655492 IMG655492:IMH655492 IWC655492:IWD655492 JFY655492:JFZ655492 JPU655492:JPV655492 JZQ655492:JZR655492 KJM655492:KJN655492 KTI655492:KTJ655492 LDE655492:LDF655492 LNA655492:LNB655492 LWW655492:LWX655492 MGS655492:MGT655492 MQO655492:MQP655492 NAK655492:NAL655492 NKG655492:NKH655492 NUC655492:NUD655492 ODY655492:ODZ655492 ONU655492:ONV655492 OXQ655492:OXR655492 PHM655492:PHN655492 PRI655492:PRJ655492 QBE655492:QBF655492 QLA655492:QLB655492 QUW655492:QUX655492 RES655492:RET655492 ROO655492:ROP655492 RYK655492:RYL655492 SIG655492:SIH655492 SSC655492:SSD655492 TBY655492:TBZ655492 TLU655492:TLV655492 TVQ655492:TVR655492 UFM655492:UFN655492 UPI655492:UPJ655492 UZE655492:UZF655492 VJA655492:VJB655492 VSW655492:VSX655492 WCS655492:WCT655492 WMO655492:WMP655492 WWK655492:WWL655492 AA721028:AB721028 JY721028:JZ721028 TU721028:TV721028 ADQ721028:ADR721028 ANM721028:ANN721028 AXI721028:AXJ721028 BHE721028:BHF721028 BRA721028:BRB721028 CAW721028:CAX721028 CKS721028:CKT721028 CUO721028:CUP721028 DEK721028:DEL721028 DOG721028:DOH721028 DYC721028:DYD721028 EHY721028:EHZ721028 ERU721028:ERV721028 FBQ721028:FBR721028 FLM721028:FLN721028 FVI721028:FVJ721028 GFE721028:GFF721028 GPA721028:GPB721028 GYW721028:GYX721028 HIS721028:HIT721028 HSO721028:HSP721028 ICK721028:ICL721028 IMG721028:IMH721028 IWC721028:IWD721028 JFY721028:JFZ721028 JPU721028:JPV721028 JZQ721028:JZR721028 KJM721028:KJN721028 KTI721028:KTJ721028 LDE721028:LDF721028 LNA721028:LNB721028 LWW721028:LWX721028 MGS721028:MGT721028 MQO721028:MQP721028 NAK721028:NAL721028 NKG721028:NKH721028 NUC721028:NUD721028 ODY721028:ODZ721028 ONU721028:ONV721028 OXQ721028:OXR721028 PHM721028:PHN721028 PRI721028:PRJ721028 QBE721028:QBF721028 QLA721028:QLB721028 QUW721028:QUX721028 RES721028:RET721028 ROO721028:ROP721028 RYK721028:RYL721028 SIG721028:SIH721028 SSC721028:SSD721028 TBY721028:TBZ721028 TLU721028:TLV721028 TVQ721028:TVR721028 UFM721028:UFN721028 UPI721028:UPJ721028 UZE721028:UZF721028 VJA721028:VJB721028 VSW721028:VSX721028 WCS721028:WCT721028 WMO721028:WMP721028 WWK721028:WWL721028 AA786564:AB786564 JY786564:JZ786564 TU786564:TV786564 ADQ786564:ADR786564 ANM786564:ANN786564 AXI786564:AXJ786564 BHE786564:BHF786564 BRA786564:BRB786564 CAW786564:CAX786564 CKS786564:CKT786564 CUO786564:CUP786564 DEK786564:DEL786564 DOG786564:DOH786564 DYC786564:DYD786564 EHY786564:EHZ786564 ERU786564:ERV786564 FBQ786564:FBR786564 FLM786564:FLN786564 FVI786564:FVJ786564 GFE786564:GFF786564 GPA786564:GPB786564 GYW786564:GYX786564 HIS786564:HIT786564 HSO786564:HSP786564 ICK786564:ICL786564 IMG786564:IMH786564 IWC786564:IWD786564 JFY786564:JFZ786564 JPU786564:JPV786564 JZQ786564:JZR786564 KJM786564:KJN786564 KTI786564:KTJ786564 LDE786564:LDF786564 LNA786564:LNB786564 LWW786564:LWX786564 MGS786564:MGT786564 MQO786564:MQP786564 NAK786564:NAL786564 NKG786564:NKH786564 NUC786564:NUD786564 ODY786564:ODZ786564 ONU786564:ONV786564 OXQ786564:OXR786564 PHM786564:PHN786564 PRI786564:PRJ786564 QBE786564:QBF786564 QLA786564:QLB786564 QUW786564:QUX786564 RES786564:RET786564 ROO786564:ROP786564 RYK786564:RYL786564 SIG786564:SIH786564 SSC786564:SSD786564 TBY786564:TBZ786564 TLU786564:TLV786564 TVQ786564:TVR786564 UFM786564:UFN786564 UPI786564:UPJ786564 UZE786564:UZF786564 VJA786564:VJB786564 VSW786564:VSX786564 WCS786564:WCT786564 WMO786564:WMP786564 WWK786564:WWL786564 AA852100:AB852100 JY852100:JZ852100 TU852100:TV852100 ADQ852100:ADR852100 ANM852100:ANN852100 AXI852100:AXJ852100 BHE852100:BHF852100 BRA852100:BRB852100 CAW852100:CAX852100 CKS852100:CKT852100 CUO852100:CUP852100 DEK852100:DEL852100 DOG852100:DOH852100 DYC852100:DYD852100 EHY852100:EHZ852100 ERU852100:ERV852100 FBQ852100:FBR852100 FLM852100:FLN852100 FVI852100:FVJ852100 GFE852100:GFF852100 GPA852100:GPB852100 GYW852100:GYX852100 HIS852100:HIT852100 HSO852100:HSP852100 ICK852100:ICL852100 IMG852100:IMH852100 IWC852100:IWD852100 JFY852100:JFZ852100 JPU852100:JPV852100 JZQ852100:JZR852100 KJM852100:KJN852100 KTI852100:KTJ852100 LDE852100:LDF852100 LNA852100:LNB852100 LWW852100:LWX852100 MGS852100:MGT852100 MQO852100:MQP852100 NAK852100:NAL852100 NKG852100:NKH852100 NUC852100:NUD852100 ODY852100:ODZ852100 ONU852100:ONV852100 OXQ852100:OXR852100 PHM852100:PHN852100 PRI852100:PRJ852100 QBE852100:QBF852100 QLA852100:QLB852100 QUW852100:QUX852100 RES852100:RET852100 ROO852100:ROP852100 RYK852100:RYL852100 SIG852100:SIH852100 SSC852100:SSD852100 TBY852100:TBZ852100 TLU852100:TLV852100 TVQ852100:TVR852100 UFM852100:UFN852100 UPI852100:UPJ852100 UZE852100:UZF852100 VJA852100:VJB852100 VSW852100:VSX852100 WCS852100:WCT852100 WMO852100:WMP852100 WWK852100:WWL852100 AA917636:AB917636 JY917636:JZ917636 TU917636:TV917636 ADQ917636:ADR917636 ANM917636:ANN917636 AXI917636:AXJ917636 BHE917636:BHF917636 BRA917636:BRB917636 CAW917636:CAX917636 CKS917636:CKT917636 CUO917636:CUP917636 DEK917636:DEL917636 DOG917636:DOH917636 DYC917636:DYD917636 EHY917636:EHZ917636 ERU917636:ERV917636 FBQ917636:FBR917636 FLM917636:FLN917636 FVI917636:FVJ917636 GFE917636:GFF917636 GPA917636:GPB917636 GYW917636:GYX917636 HIS917636:HIT917636 HSO917636:HSP917636 ICK917636:ICL917636 IMG917636:IMH917636 IWC917636:IWD917636 JFY917636:JFZ917636 JPU917636:JPV917636 JZQ917636:JZR917636 KJM917636:KJN917636 KTI917636:KTJ917636 LDE917636:LDF917636 LNA917636:LNB917636 LWW917636:LWX917636 MGS917636:MGT917636 MQO917636:MQP917636 NAK917636:NAL917636 NKG917636:NKH917636 NUC917636:NUD917636 ODY917636:ODZ917636 ONU917636:ONV917636 OXQ917636:OXR917636 PHM917636:PHN917636 PRI917636:PRJ917636 QBE917636:QBF917636 QLA917636:QLB917636 QUW917636:QUX917636 RES917636:RET917636 ROO917636:ROP917636 RYK917636:RYL917636 SIG917636:SIH917636 SSC917636:SSD917636 TBY917636:TBZ917636 TLU917636:TLV917636 TVQ917636:TVR917636 UFM917636:UFN917636 UPI917636:UPJ917636 UZE917636:UZF917636 VJA917636:VJB917636 VSW917636:VSX917636 WCS917636:WCT917636 WMO917636:WMP917636 WWK917636:WWL917636 AA983172:AB983172 JY983172:JZ983172 TU983172:TV983172 ADQ983172:ADR983172 ANM983172:ANN983172 AXI983172:AXJ983172 BHE983172:BHF983172 BRA983172:BRB983172 CAW983172:CAX983172 CKS983172:CKT983172 CUO983172:CUP983172 DEK983172:DEL983172 DOG983172:DOH983172 DYC983172:DYD983172 EHY983172:EHZ983172 ERU983172:ERV983172 FBQ983172:FBR983172 FLM983172:FLN983172 FVI983172:FVJ983172 GFE983172:GFF983172 GPA983172:GPB983172 GYW983172:GYX983172 HIS983172:HIT983172 HSO983172:HSP983172 ICK983172:ICL983172 IMG983172:IMH983172 IWC983172:IWD983172 JFY983172:JFZ983172 JPU983172:JPV983172 JZQ983172:JZR983172 KJM983172:KJN983172 KTI983172:KTJ983172 LDE983172:LDF983172 LNA983172:LNB983172 LWW983172:LWX983172 MGS983172:MGT983172 MQO983172:MQP983172 NAK983172:NAL983172 NKG983172:NKH983172 NUC983172:NUD983172 ODY983172:ODZ983172 ONU983172:ONV983172 OXQ983172:OXR983172 PHM983172:PHN983172 PRI983172:PRJ983172 QBE983172:QBF983172 QLA983172:QLB983172 QUW983172:QUX983172 RES983172:RET983172 ROO983172:ROP983172 RYK983172:RYL983172 SIG983172:SIH983172 SSC983172:SSD983172 TBY983172:TBZ983172 TLU983172:TLV983172 TVQ983172:TVR983172 UFM983172:UFN983172 UPI983172:UPJ983172 UZE983172:UZF983172 VJA983172:VJB983172 VSW983172:VSX983172 WCS983172:WCT983172 WMO983172:WMP983172 WWK983172:WWL983172"/>
    <dataValidation type="list" allowBlank="1" showInputMessage="1" showErrorMessage="1" error="Motivo não listado. Escolher &quot;Outro&quot; e especificar." prompt="Escolha a opção para o não lançar efluente líquido no ano base." sqref="WVP983191:WWE983191 WLT983191:WMI983191 WBX983191:WCM983191 VSB983191:VSQ983191 VIF983191:VIU983191 UYJ983191:UYY983191 UON983191:UPC983191 UER983191:UFG983191 TUV983191:TVK983191 TKZ983191:TLO983191 TBD983191:TBS983191 SRH983191:SRW983191 SHL983191:SIA983191 RXP983191:RYE983191 RNT983191:ROI983191 RDX983191:REM983191 QUB983191:QUQ983191 QKF983191:QKU983191 QAJ983191:QAY983191 PQN983191:PRC983191 PGR983191:PHG983191 OWV983191:OXK983191 OMZ983191:ONO983191 ODD983191:ODS983191 NTH983191:NTW983191 NJL983191:NKA983191 MZP983191:NAE983191 MPT983191:MQI983191 MFX983191:MGM983191 LWB983191:LWQ983191 LMF983191:LMU983191 LCJ983191:LCY983191 KSN983191:KTC983191 KIR983191:KJG983191 JYV983191:JZK983191 JOZ983191:JPO983191 JFD983191:JFS983191 IVH983191:IVW983191 ILL983191:IMA983191 IBP983191:ICE983191 HRT983191:HSI983191 HHX983191:HIM983191 GYB983191:GYQ983191 GOF983191:GOU983191 GEJ983191:GEY983191 FUN983191:FVC983191 FKR983191:FLG983191 FAV983191:FBK983191 EQZ983191:ERO983191 EHD983191:EHS983191 DXH983191:DXW983191 DNL983191:DOA983191 DDP983191:DEE983191 CTT983191:CUI983191 CJX983191:CKM983191 CAB983191:CAQ983191 BQF983191:BQU983191 BGJ983191:BGY983191 AWN983191:AXC983191 AMR983191:ANG983191 ACV983191:ADK983191 SZ983191:TO983191 JD983191:JS983191 F983191:U983191 WVP917655:WWE917655 WLT917655:WMI917655 WBX917655:WCM917655 VSB917655:VSQ917655 VIF917655:VIU917655 UYJ917655:UYY917655 UON917655:UPC917655 UER917655:UFG917655 TUV917655:TVK917655 TKZ917655:TLO917655 TBD917655:TBS917655 SRH917655:SRW917655 SHL917655:SIA917655 RXP917655:RYE917655 RNT917655:ROI917655 RDX917655:REM917655 QUB917655:QUQ917655 QKF917655:QKU917655 QAJ917655:QAY917655 PQN917655:PRC917655 PGR917655:PHG917655 OWV917655:OXK917655 OMZ917655:ONO917655 ODD917655:ODS917655 NTH917655:NTW917655 NJL917655:NKA917655 MZP917655:NAE917655 MPT917655:MQI917655 MFX917655:MGM917655 LWB917655:LWQ917655 LMF917655:LMU917655 LCJ917655:LCY917655 KSN917655:KTC917655 KIR917655:KJG917655 JYV917655:JZK917655 JOZ917655:JPO917655 JFD917655:JFS917655 IVH917655:IVW917655 ILL917655:IMA917655 IBP917655:ICE917655 HRT917655:HSI917655 HHX917655:HIM917655 GYB917655:GYQ917655 GOF917655:GOU917655 GEJ917655:GEY917655 FUN917655:FVC917655 FKR917655:FLG917655 FAV917655:FBK917655 EQZ917655:ERO917655 EHD917655:EHS917655 DXH917655:DXW917655 DNL917655:DOA917655 DDP917655:DEE917655 CTT917655:CUI917655 CJX917655:CKM917655 CAB917655:CAQ917655 BQF917655:BQU917655 BGJ917655:BGY917655 AWN917655:AXC917655 AMR917655:ANG917655 ACV917655:ADK917655 SZ917655:TO917655 JD917655:JS917655 F917655:U917655 WVP852119:WWE852119 WLT852119:WMI852119 WBX852119:WCM852119 VSB852119:VSQ852119 VIF852119:VIU852119 UYJ852119:UYY852119 UON852119:UPC852119 UER852119:UFG852119 TUV852119:TVK852119 TKZ852119:TLO852119 TBD852119:TBS852119 SRH852119:SRW852119 SHL852119:SIA852119 RXP852119:RYE852119 RNT852119:ROI852119 RDX852119:REM852119 QUB852119:QUQ852119 QKF852119:QKU852119 QAJ852119:QAY852119 PQN852119:PRC852119 PGR852119:PHG852119 OWV852119:OXK852119 OMZ852119:ONO852119 ODD852119:ODS852119 NTH852119:NTW852119 NJL852119:NKA852119 MZP852119:NAE852119 MPT852119:MQI852119 MFX852119:MGM852119 LWB852119:LWQ852119 LMF852119:LMU852119 LCJ852119:LCY852119 KSN852119:KTC852119 KIR852119:KJG852119 JYV852119:JZK852119 JOZ852119:JPO852119 JFD852119:JFS852119 IVH852119:IVW852119 ILL852119:IMA852119 IBP852119:ICE852119 HRT852119:HSI852119 HHX852119:HIM852119 GYB852119:GYQ852119 GOF852119:GOU852119 GEJ852119:GEY852119 FUN852119:FVC852119 FKR852119:FLG852119 FAV852119:FBK852119 EQZ852119:ERO852119 EHD852119:EHS852119 DXH852119:DXW852119 DNL852119:DOA852119 DDP852119:DEE852119 CTT852119:CUI852119 CJX852119:CKM852119 CAB852119:CAQ852119 BQF852119:BQU852119 BGJ852119:BGY852119 AWN852119:AXC852119 AMR852119:ANG852119 ACV852119:ADK852119 SZ852119:TO852119 JD852119:JS852119 F852119:U852119 WVP786583:WWE786583 WLT786583:WMI786583 WBX786583:WCM786583 VSB786583:VSQ786583 VIF786583:VIU786583 UYJ786583:UYY786583 UON786583:UPC786583 UER786583:UFG786583 TUV786583:TVK786583 TKZ786583:TLO786583 TBD786583:TBS786583 SRH786583:SRW786583 SHL786583:SIA786583 RXP786583:RYE786583 RNT786583:ROI786583 RDX786583:REM786583 QUB786583:QUQ786583 QKF786583:QKU786583 QAJ786583:QAY786583 PQN786583:PRC786583 PGR786583:PHG786583 OWV786583:OXK786583 OMZ786583:ONO786583 ODD786583:ODS786583 NTH786583:NTW786583 NJL786583:NKA786583 MZP786583:NAE786583 MPT786583:MQI786583 MFX786583:MGM786583 LWB786583:LWQ786583 LMF786583:LMU786583 LCJ786583:LCY786583 KSN786583:KTC786583 KIR786583:KJG786583 JYV786583:JZK786583 JOZ786583:JPO786583 JFD786583:JFS786583 IVH786583:IVW786583 ILL786583:IMA786583 IBP786583:ICE786583 HRT786583:HSI786583 HHX786583:HIM786583 GYB786583:GYQ786583 GOF786583:GOU786583 GEJ786583:GEY786583 FUN786583:FVC786583 FKR786583:FLG786583 FAV786583:FBK786583 EQZ786583:ERO786583 EHD786583:EHS786583 DXH786583:DXW786583 DNL786583:DOA786583 DDP786583:DEE786583 CTT786583:CUI786583 CJX786583:CKM786583 CAB786583:CAQ786583 BQF786583:BQU786583 BGJ786583:BGY786583 AWN786583:AXC786583 AMR786583:ANG786583 ACV786583:ADK786583 SZ786583:TO786583 JD786583:JS786583 F786583:U786583 WVP721047:WWE721047 WLT721047:WMI721047 WBX721047:WCM721047 VSB721047:VSQ721047 VIF721047:VIU721047 UYJ721047:UYY721047 UON721047:UPC721047 UER721047:UFG721047 TUV721047:TVK721047 TKZ721047:TLO721047 TBD721047:TBS721047 SRH721047:SRW721047 SHL721047:SIA721047 RXP721047:RYE721047 RNT721047:ROI721047 RDX721047:REM721047 QUB721047:QUQ721047 QKF721047:QKU721047 QAJ721047:QAY721047 PQN721047:PRC721047 PGR721047:PHG721047 OWV721047:OXK721047 OMZ721047:ONO721047 ODD721047:ODS721047 NTH721047:NTW721047 NJL721047:NKA721047 MZP721047:NAE721047 MPT721047:MQI721047 MFX721047:MGM721047 LWB721047:LWQ721047 LMF721047:LMU721047 LCJ721047:LCY721047 KSN721047:KTC721047 KIR721047:KJG721047 JYV721047:JZK721047 JOZ721047:JPO721047 JFD721047:JFS721047 IVH721047:IVW721047 ILL721047:IMA721047 IBP721047:ICE721047 HRT721047:HSI721047 HHX721047:HIM721047 GYB721047:GYQ721047 GOF721047:GOU721047 GEJ721047:GEY721047 FUN721047:FVC721047 FKR721047:FLG721047 FAV721047:FBK721047 EQZ721047:ERO721047 EHD721047:EHS721047 DXH721047:DXW721047 DNL721047:DOA721047 DDP721047:DEE721047 CTT721047:CUI721047 CJX721047:CKM721047 CAB721047:CAQ721047 BQF721047:BQU721047 BGJ721047:BGY721047 AWN721047:AXC721047 AMR721047:ANG721047 ACV721047:ADK721047 SZ721047:TO721047 JD721047:JS721047 F721047:U721047 WVP655511:WWE655511 WLT655511:WMI655511 WBX655511:WCM655511 VSB655511:VSQ655511 VIF655511:VIU655511 UYJ655511:UYY655511 UON655511:UPC655511 UER655511:UFG655511 TUV655511:TVK655511 TKZ655511:TLO655511 TBD655511:TBS655511 SRH655511:SRW655511 SHL655511:SIA655511 RXP655511:RYE655511 RNT655511:ROI655511 RDX655511:REM655511 QUB655511:QUQ655511 QKF655511:QKU655511 QAJ655511:QAY655511 PQN655511:PRC655511 PGR655511:PHG655511 OWV655511:OXK655511 OMZ655511:ONO655511 ODD655511:ODS655511 NTH655511:NTW655511 NJL655511:NKA655511 MZP655511:NAE655511 MPT655511:MQI655511 MFX655511:MGM655511 LWB655511:LWQ655511 LMF655511:LMU655511 LCJ655511:LCY655511 KSN655511:KTC655511 KIR655511:KJG655511 JYV655511:JZK655511 JOZ655511:JPO655511 JFD655511:JFS655511 IVH655511:IVW655511 ILL655511:IMA655511 IBP655511:ICE655511 HRT655511:HSI655511 HHX655511:HIM655511 GYB655511:GYQ655511 GOF655511:GOU655511 GEJ655511:GEY655511 FUN655511:FVC655511 FKR655511:FLG655511 FAV655511:FBK655511 EQZ655511:ERO655511 EHD655511:EHS655511 DXH655511:DXW655511 DNL655511:DOA655511 DDP655511:DEE655511 CTT655511:CUI655511 CJX655511:CKM655511 CAB655511:CAQ655511 BQF655511:BQU655511 BGJ655511:BGY655511 AWN655511:AXC655511 AMR655511:ANG655511 ACV655511:ADK655511 SZ655511:TO655511 JD655511:JS655511 F655511:U655511 WVP589975:WWE589975 WLT589975:WMI589975 WBX589975:WCM589975 VSB589975:VSQ589975 VIF589975:VIU589975 UYJ589975:UYY589975 UON589975:UPC589975 UER589975:UFG589975 TUV589975:TVK589975 TKZ589975:TLO589975 TBD589975:TBS589975 SRH589975:SRW589975 SHL589975:SIA589975 RXP589975:RYE589975 RNT589975:ROI589975 RDX589975:REM589975 QUB589975:QUQ589975 QKF589975:QKU589975 QAJ589975:QAY589975 PQN589975:PRC589975 PGR589975:PHG589975 OWV589975:OXK589975 OMZ589975:ONO589975 ODD589975:ODS589975 NTH589975:NTW589975 NJL589975:NKA589975 MZP589975:NAE589975 MPT589975:MQI589975 MFX589975:MGM589975 LWB589975:LWQ589975 LMF589975:LMU589975 LCJ589975:LCY589975 KSN589975:KTC589975 KIR589975:KJG589975 JYV589975:JZK589975 JOZ589975:JPO589975 JFD589975:JFS589975 IVH589975:IVW589975 ILL589975:IMA589975 IBP589975:ICE589975 HRT589975:HSI589975 HHX589975:HIM589975 GYB589975:GYQ589975 GOF589975:GOU589975 GEJ589975:GEY589975 FUN589975:FVC589975 FKR589975:FLG589975 FAV589975:FBK589975 EQZ589975:ERO589975 EHD589975:EHS589975 DXH589975:DXW589975 DNL589975:DOA589975 DDP589975:DEE589975 CTT589975:CUI589975 CJX589975:CKM589975 CAB589975:CAQ589975 BQF589975:BQU589975 BGJ589975:BGY589975 AWN589975:AXC589975 AMR589975:ANG589975 ACV589975:ADK589975 SZ589975:TO589975 JD589975:JS589975 F589975:U589975 WVP524439:WWE524439 WLT524439:WMI524439 WBX524439:WCM524439 VSB524439:VSQ524439 VIF524439:VIU524439 UYJ524439:UYY524439 UON524439:UPC524439 UER524439:UFG524439 TUV524439:TVK524439 TKZ524439:TLO524439 TBD524439:TBS524439 SRH524439:SRW524439 SHL524439:SIA524439 RXP524439:RYE524439 RNT524439:ROI524439 RDX524439:REM524439 QUB524439:QUQ524439 QKF524439:QKU524439 QAJ524439:QAY524439 PQN524439:PRC524439 PGR524439:PHG524439 OWV524439:OXK524439 OMZ524439:ONO524439 ODD524439:ODS524439 NTH524439:NTW524439 NJL524439:NKA524439 MZP524439:NAE524439 MPT524439:MQI524439 MFX524439:MGM524439 LWB524439:LWQ524439 LMF524439:LMU524439 LCJ524439:LCY524439 KSN524439:KTC524439 KIR524439:KJG524439 JYV524439:JZK524439 JOZ524439:JPO524439 JFD524439:JFS524439 IVH524439:IVW524439 ILL524439:IMA524439 IBP524439:ICE524439 HRT524439:HSI524439 HHX524439:HIM524439 GYB524439:GYQ524439 GOF524439:GOU524439 GEJ524439:GEY524439 FUN524439:FVC524439 FKR524439:FLG524439 FAV524439:FBK524439 EQZ524439:ERO524439 EHD524439:EHS524439 DXH524439:DXW524439 DNL524439:DOA524439 DDP524439:DEE524439 CTT524439:CUI524439 CJX524439:CKM524439 CAB524439:CAQ524439 BQF524439:BQU524439 BGJ524439:BGY524439 AWN524439:AXC524439 AMR524439:ANG524439 ACV524439:ADK524439 SZ524439:TO524439 JD524439:JS524439 F524439:U524439 WVP458903:WWE458903 WLT458903:WMI458903 WBX458903:WCM458903 VSB458903:VSQ458903 VIF458903:VIU458903 UYJ458903:UYY458903 UON458903:UPC458903 UER458903:UFG458903 TUV458903:TVK458903 TKZ458903:TLO458903 TBD458903:TBS458903 SRH458903:SRW458903 SHL458903:SIA458903 RXP458903:RYE458903 RNT458903:ROI458903 RDX458903:REM458903 QUB458903:QUQ458903 QKF458903:QKU458903 QAJ458903:QAY458903 PQN458903:PRC458903 PGR458903:PHG458903 OWV458903:OXK458903 OMZ458903:ONO458903 ODD458903:ODS458903 NTH458903:NTW458903 NJL458903:NKA458903 MZP458903:NAE458903 MPT458903:MQI458903 MFX458903:MGM458903 LWB458903:LWQ458903 LMF458903:LMU458903 LCJ458903:LCY458903 KSN458903:KTC458903 KIR458903:KJG458903 JYV458903:JZK458903 JOZ458903:JPO458903 JFD458903:JFS458903 IVH458903:IVW458903 ILL458903:IMA458903 IBP458903:ICE458903 HRT458903:HSI458903 HHX458903:HIM458903 GYB458903:GYQ458903 GOF458903:GOU458903 GEJ458903:GEY458903 FUN458903:FVC458903 FKR458903:FLG458903 FAV458903:FBK458903 EQZ458903:ERO458903 EHD458903:EHS458903 DXH458903:DXW458903 DNL458903:DOA458903 DDP458903:DEE458903 CTT458903:CUI458903 CJX458903:CKM458903 CAB458903:CAQ458903 BQF458903:BQU458903 BGJ458903:BGY458903 AWN458903:AXC458903 AMR458903:ANG458903 ACV458903:ADK458903 SZ458903:TO458903 JD458903:JS458903 F458903:U458903 WVP393367:WWE393367 WLT393367:WMI393367 WBX393367:WCM393367 VSB393367:VSQ393367 VIF393367:VIU393367 UYJ393367:UYY393367 UON393367:UPC393367 UER393367:UFG393367 TUV393367:TVK393367 TKZ393367:TLO393367 TBD393367:TBS393367 SRH393367:SRW393367 SHL393367:SIA393367 RXP393367:RYE393367 RNT393367:ROI393367 RDX393367:REM393367 QUB393367:QUQ393367 QKF393367:QKU393367 QAJ393367:QAY393367 PQN393367:PRC393367 PGR393367:PHG393367 OWV393367:OXK393367 OMZ393367:ONO393367 ODD393367:ODS393367 NTH393367:NTW393367 NJL393367:NKA393367 MZP393367:NAE393367 MPT393367:MQI393367 MFX393367:MGM393367 LWB393367:LWQ393367 LMF393367:LMU393367 LCJ393367:LCY393367 KSN393367:KTC393367 KIR393367:KJG393367 JYV393367:JZK393367 JOZ393367:JPO393367 JFD393367:JFS393367 IVH393367:IVW393367 ILL393367:IMA393367 IBP393367:ICE393367 HRT393367:HSI393367 HHX393367:HIM393367 GYB393367:GYQ393367 GOF393367:GOU393367 GEJ393367:GEY393367 FUN393367:FVC393367 FKR393367:FLG393367 FAV393367:FBK393367 EQZ393367:ERO393367 EHD393367:EHS393367 DXH393367:DXW393367 DNL393367:DOA393367 DDP393367:DEE393367 CTT393367:CUI393367 CJX393367:CKM393367 CAB393367:CAQ393367 BQF393367:BQU393367 BGJ393367:BGY393367 AWN393367:AXC393367 AMR393367:ANG393367 ACV393367:ADK393367 SZ393367:TO393367 JD393367:JS393367 F393367:U393367 WVP327831:WWE327831 WLT327831:WMI327831 WBX327831:WCM327831 VSB327831:VSQ327831 VIF327831:VIU327831 UYJ327831:UYY327831 UON327831:UPC327831 UER327831:UFG327831 TUV327831:TVK327831 TKZ327831:TLO327831 TBD327831:TBS327831 SRH327831:SRW327831 SHL327831:SIA327831 RXP327831:RYE327831 RNT327831:ROI327831 RDX327831:REM327831 QUB327831:QUQ327831 QKF327831:QKU327831 QAJ327831:QAY327831 PQN327831:PRC327831 PGR327831:PHG327831 OWV327831:OXK327831 OMZ327831:ONO327831 ODD327831:ODS327831 NTH327831:NTW327831 NJL327831:NKA327831 MZP327831:NAE327831 MPT327831:MQI327831 MFX327831:MGM327831 LWB327831:LWQ327831 LMF327831:LMU327831 LCJ327831:LCY327831 KSN327831:KTC327831 KIR327831:KJG327831 JYV327831:JZK327831 JOZ327831:JPO327831 JFD327831:JFS327831 IVH327831:IVW327831 ILL327831:IMA327831 IBP327831:ICE327831 HRT327831:HSI327831 HHX327831:HIM327831 GYB327831:GYQ327831 GOF327831:GOU327831 GEJ327831:GEY327831 FUN327831:FVC327831 FKR327831:FLG327831 FAV327831:FBK327831 EQZ327831:ERO327831 EHD327831:EHS327831 DXH327831:DXW327831 DNL327831:DOA327831 DDP327831:DEE327831 CTT327831:CUI327831 CJX327831:CKM327831 CAB327831:CAQ327831 BQF327831:BQU327831 BGJ327831:BGY327831 AWN327831:AXC327831 AMR327831:ANG327831 ACV327831:ADK327831 SZ327831:TO327831 JD327831:JS327831 F327831:U327831 WVP262295:WWE262295 WLT262295:WMI262295 WBX262295:WCM262295 VSB262295:VSQ262295 VIF262295:VIU262295 UYJ262295:UYY262295 UON262295:UPC262295 UER262295:UFG262295 TUV262295:TVK262295 TKZ262295:TLO262295 TBD262295:TBS262295 SRH262295:SRW262295 SHL262295:SIA262295 RXP262295:RYE262295 RNT262295:ROI262295 RDX262295:REM262295 QUB262295:QUQ262295 QKF262295:QKU262295 QAJ262295:QAY262295 PQN262295:PRC262295 PGR262295:PHG262295 OWV262295:OXK262295 OMZ262295:ONO262295 ODD262295:ODS262295 NTH262295:NTW262295 NJL262295:NKA262295 MZP262295:NAE262295 MPT262295:MQI262295 MFX262295:MGM262295 LWB262295:LWQ262295 LMF262295:LMU262295 LCJ262295:LCY262295 KSN262295:KTC262295 KIR262295:KJG262295 JYV262295:JZK262295 JOZ262295:JPO262295 JFD262295:JFS262295 IVH262295:IVW262295 ILL262295:IMA262295 IBP262295:ICE262295 HRT262295:HSI262295 HHX262295:HIM262295 GYB262295:GYQ262295 GOF262295:GOU262295 GEJ262295:GEY262295 FUN262295:FVC262295 FKR262295:FLG262295 FAV262295:FBK262295 EQZ262295:ERO262295 EHD262295:EHS262295 DXH262295:DXW262295 DNL262295:DOA262295 DDP262295:DEE262295 CTT262295:CUI262295 CJX262295:CKM262295 CAB262295:CAQ262295 BQF262295:BQU262295 BGJ262295:BGY262295 AWN262295:AXC262295 AMR262295:ANG262295 ACV262295:ADK262295 SZ262295:TO262295 JD262295:JS262295 F262295:U262295 WVP196759:WWE196759 WLT196759:WMI196759 WBX196759:WCM196759 VSB196759:VSQ196759 VIF196759:VIU196759 UYJ196759:UYY196759 UON196759:UPC196759 UER196759:UFG196759 TUV196759:TVK196759 TKZ196759:TLO196759 TBD196759:TBS196759 SRH196759:SRW196759 SHL196759:SIA196759 RXP196759:RYE196759 RNT196759:ROI196759 RDX196759:REM196759 QUB196759:QUQ196759 QKF196759:QKU196759 QAJ196759:QAY196759 PQN196759:PRC196759 PGR196759:PHG196759 OWV196759:OXK196759 OMZ196759:ONO196759 ODD196759:ODS196759 NTH196759:NTW196759 NJL196759:NKA196759 MZP196759:NAE196759 MPT196759:MQI196759 MFX196759:MGM196759 LWB196759:LWQ196759 LMF196759:LMU196759 LCJ196759:LCY196759 KSN196759:KTC196759 KIR196759:KJG196759 JYV196759:JZK196759 JOZ196759:JPO196759 JFD196759:JFS196759 IVH196759:IVW196759 ILL196759:IMA196759 IBP196759:ICE196759 HRT196759:HSI196759 HHX196759:HIM196759 GYB196759:GYQ196759 GOF196759:GOU196759 GEJ196759:GEY196759 FUN196759:FVC196759 FKR196759:FLG196759 FAV196759:FBK196759 EQZ196759:ERO196759 EHD196759:EHS196759 DXH196759:DXW196759 DNL196759:DOA196759 DDP196759:DEE196759 CTT196759:CUI196759 CJX196759:CKM196759 CAB196759:CAQ196759 BQF196759:BQU196759 BGJ196759:BGY196759 AWN196759:AXC196759 AMR196759:ANG196759 ACV196759:ADK196759 SZ196759:TO196759 JD196759:JS196759 F196759:U196759 WVP131223:WWE131223 WLT131223:WMI131223 WBX131223:WCM131223 VSB131223:VSQ131223 VIF131223:VIU131223 UYJ131223:UYY131223 UON131223:UPC131223 UER131223:UFG131223 TUV131223:TVK131223 TKZ131223:TLO131223 TBD131223:TBS131223 SRH131223:SRW131223 SHL131223:SIA131223 RXP131223:RYE131223 RNT131223:ROI131223 RDX131223:REM131223 QUB131223:QUQ131223 QKF131223:QKU131223 QAJ131223:QAY131223 PQN131223:PRC131223 PGR131223:PHG131223 OWV131223:OXK131223 OMZ131223:ONO131223 ODD131223:ODS131223 NTH131223:NTW131223 NJL131223:NKA131223 MZP131223:NAE131223 MPT131223:MQI131223 MFX131223:MGM131223 LWB131223:LWQ131223 LMF131223:LMU131223 LCJ131223:LCY131223 KSN131223:KTC131223 KIR131223:KJG131223 JYV131223:JZK131223 JOZ131223:JPO131223 JFD131223:JFS131223 IVH131223:IVW131223 ILL131223:IMA131223 IBP131223:ICE131223 HRT131223:HSI131223 HHX131223:HIM131223 GYB131223:GYQ131223 GOF131223:GOU131223 GEJ131223:GEY131223 FUN131223:FVC131223 FKR131223:FLG131223 FAV131223:FBK131223 EQZ131223:ERO131223 EHD131223:EHS131223 DXH131223:DXW131223 DNL131223:DOA131223 DDP131223:DEE131223 CTT131223:CUI131223 CJX131223:CKM131223 CAB131223:CAQ131223 BQF131223:BQU131223 BGJ131223:BGY131223 AWN131223:AXC131223 AMR131223:ANG131223 ACV131223:ADK131223 SZ131223:TO131223 JD131223:JS131223 F131223:U131223 WVP65687:WWE65687 WLT65687:WMI65687 WBX65687:WCM65687 VSB65687:VSQ65687 VIF65687:VIU65687 UYJ65687:UYY65687 UON65687:UPC65687 UER65687:UFG65687 TUV65687:TVK65687 TKZ65687:TLO65687 TBD65687:TBS65687 SRH65687:SRW65687 SHL65687:SIA65687 RXP65687:RYE65687 RNT65687:ROI65687 RDX65687:REM65687 QUB65687:QUQ65687 QKF65687:QKU65687 QAJ65687:QAY65687 PQN65687:PRC65687 PGR65687:PHG65687 OWV65687:OXK65687 OMZ65687:ONO65687 ODD65687:ODS65687 NTH65687:NTW65687 NJL65687:NKA65687 MZP65687:NAE65687 MPT65687:MQI65687 MFX65687:MGM65687 LWB65687:LWQ65687 LMF65687:LMU65687 LCJ65687:LCY65687 KSN65687:KTC65687 KIR65687:KJG65687 JYV65687:JZK65687 JOZ65687:JPO65687 JFD65687:JFS65687 IVH65687:IVW65687 ILL65687:IMA65687 IBP65687:ICE65687 HRT65687:HSI65687 HHX65687:HIM65687 GYB65687:GYQ65687 GOF65687:GOU65687 GEJ65687:GEY65687 FUN65687:FVC65687 FKR65687:FLG65687 FAV65687:FBK65687 EQZ65687:ERO65687 EHD65687:EHS65687 DXH65687:DXW65687 DNL65687:DOA65687 DDP65687:DEE65687 CTT65687:CUI65687 CJX65687:CKM65687 CAB65687:CAQ65687 BQF65687:BQU65687 BGJ65687:BGY65687 AWN65687:AXC65687 AMR65687:ANG65687 ACV65687:ADK65687 SZ65687:TO65687 JD65687:JS65687 F65687:U65687">
      <formula1>$B$174:$B$182</formula1>
    </dataValidation>
    <dataValidation type="list" allowBlank="1" showInputMessage="1" showErrorMessage="1" sqref="BA7:BC7 WXI983149:WXK983149 WNM983149:WNO983149 WDQ983149:WDS983149 VTU983149:VTW983149 VJY983149:VKA983149 VAC983149:VAE983149 UQG983149:UQI983149 UGK983149:UGM983149 TWO983149:TWQ983149 TMS983149:TMU983149 TCW983149:TCY983149 STA983149:STC983149 SJE983149:SJG983149 RZI983149:RZK983149 RPM983149:RPO983149 RFQ983149:RFS983149 QVU983149:QVW983149 QLY983149:QMA983149 QCC983149:QCE983149 PSG983149:PSI983149 PIK983149:PIM983149 OYO983149:OYQ983149 OOS983149:OOU983149 OEW983149:OEY983149 NVA983149:NVC983149 NLE983149:NLG983149 NBI983149:NBK983149 MRM983149:MRO983149 MHQ983149:MHS983149 LXU983149:LXW983149 LNY983149:LOA983149 LEC983149:LEE983149 KUG983149:KUI983149 KKK983149:KKM983149 KAO983149:KAQ983149 JQS983149:JQU983149 JGW983149:JGY983149 IXA983149:IXC983149 INE983149:ING983149 IDI983149:IDK983149 HTM983149:HTO983149 HJQ983149:HJS983149 GZU983149:GZW983149 GPY983149:GQA983149 GGC983149:GGE983149 FWG983149:FWI983149 FMK983149:FMM983149 FCO983149:FCQ983149 ESS983149:ESU983149 EIW983149:EIY983149 DZA983149:DZC983149 DPE983149:DPG983149 DFI983149:DFK983149 CVM983149:CVO983149 CLQ983149:CLS983149 CBU983149:CBW983149 BRY983149:BSA983149 BIC983149:BIE983149 AYG983149:AYI983149 AOK983149:AOM983149 AEO983149:AEQ983149 US983149:UU983149 KW983149:KY983149 BA983149:BC983149 WXI917613:WXK917613 WNM917613:WNO917613 WDQ917613:WDS917613 VTU917613:VTW917613 VJY917613:VKA917613 VAC917613:VAE917613 UQG917613:UQI917613 UGK917613:UGM917613 TWO917613:TWQ917613 TMS917613:TMU917613 TCW917613:TCY917613 STA917613:STC917613 SJE917613:SJG917613 RZI917613:RZK917613 RPM917613:RPO917613 RFQ917613:RFS917613 QVU917613:QVW917613 QLY917613:QMA917613 QCC917613:QCE917613 PSG917613:PSI917613 PIK917613:PIM917613 OYO917613:OYQ917613 OOS917613:OOU917613 OEW917613:OEY917613 NVA917613:NVC917613 NLE917613:NLG917613 NBI917613:NBK917613 MRM917613:MRO917613 MHQ917613:MHS917613 LXU917613:LXW917613 LNY917613:LOA917613 LEC917613:LEE917613 KUG917613:KUI917613 KKK917613:KKM917613 KAO917613:KAQ917613 JQS917613:JQU917613 JGW917613:JGY917613 IXA917613:IXC917613 INE917613:ING917613 IDI917613:IDK917613 HTM917613:HTO917613 HJQ917613:HJS917613 GZU917613:GZW917613 GPY917613:GQA917613 GGC917613:GGE917613 FWG917613:FWI917613 FMK917613:FMM917613 FCO917613:FCQ917613 ESS917613:ESU917613 EIW917613:EIY917613 DZA917613:DZC917613 DPE917613:DPG917613 DFI917613:DFK917613 CVM917613:CVO917613 CLQ917613:CLS917613 CBU917613:CBW917613 BRY917613:BSA917613 BIC917613:BIE917613 AYG917613:AYI917613 AOK917613:AOM917613 AEO917613:AEQ917613 US917613:UU917613 KW917613:KY917613 BA917613:BC917613 WXI852077:WXK852077 WNM852077:WNO852077 WDQ852077:WDS852077 VTU852077:VTW852077 VJY852077:VKA852077 VAC852077:VAE852077 UQG852077:UQI852077 UGK852077:UGM852077 TWO852077:TWQ852077 TMS852077:TMU852077 TCW852077:TCY852077 STA852077:STC852077 SJE852077:SJG852077 RZI852077:RZK852077 RPM852077:RPO852077 RFQ852077:RFS852077 QVU852077:QVW852077 QLY852077:QMA852077 QCC852077:QCE852077 PSG852077:PSI852077 PIK852077:PIM852077 OYO852077:OYQ852077 OOS852077:OOU852077 OEW852077:OEY852077 NVA852077:NVC852077 NLE852077:NLG852077 NBI852077:NBK852077 MRM852077:MRO852077 MHQ852077:MHS852077 LXU852077:LXW852077 LNY852077:LOA852077 LEC852077:LEE852077 KUG852077:KUI852077 KKK852077:KKM852077 KAO852077:KAQ852077 JQS852077:JQU852077 JGW852077:JGY852077 IXA852077:IXC852077 INE852077:ING852077 IDI852077:IDK852077 HTM852077:HTO852077 HJQ852077:HJS852077 GZU852077:GZW852077 GPY852077:GQA852077 GGC852077:GGE852077 FWG852077:FWI852077 FMK852077:FMM852077 FCO852077:FCQ852077 ESS852077:ESU852077 EIW852077:EIY852077 DZA852077:DZC852077 DPE852077:DPG852077 DFI852077:DFK852077 CVM852077:CVO852077 CLQ852077:CLS852077 CBU852077:CBW852077 BRY852077:BSA852077 BIC852077:BIE852077 AYG852077:AYI852077 AOK852077:AOM852077 AEO852077:AEQ852077 US852077:UU852077 KW852077:KY852077 BA852077:BC852077 WXI786541:WXK786541 WNM786541:WNO786541 WDQ786541:WDS786541 VTU786541:VTW786541 VJY786541:VKA786541 VAC786541:VAE786541 UQG786541:UQI786541 UGK786541:UGM786541 TWO786541:TWQ786541 TMS786541:TMU786541 TCW786541:TCY786541 STA786541:STC786541 SJE786541:SJG786541 RZI786541:RZK786541 RPM786541:RPO786541 RFQ786541:RFS786541 QVU786541:QVW786541 QLY786541:QMA786541 QCC786541:QCE786541 PSG786541:PSI786541 PIK786541:PIM786541 OYO786541:OYQ786541 OOS786541:OOU786541 OEW786541:OEY786541 NVA786541:NVC786541 NLE786541:NLG786541 NBI786541:NBK786541 MRM786541:MRO786541 MHQ786541:MHS786541 LXU786541:LXW786541 LNY786541:LOA786541 LEC786541:LEE786541 KUG786541:KUI786541 KKK786541:KKM786541 KAO786541:KAQ786541 JQS786541:JQU786541 JGW786541:JGY786541 IXA786541:IXC786541 INE786541:ING786541 IDI786541:IDK786541 HTM786541:HTO786541 HJQ786541:HJS786541 GZU786541:GZW786541 GPY786541:GQA786541 GGC786541:GGE786541 FWG786541:FWI786541 FMK786541:FMM786541 FCO786541:FCQ786541 ESS786541:ESU786541 EIW786541:EIY786541 DZA786541:DZC786541 DPE786541:DPG786541 DFI786541:DFK786541 CVM786541:CVO786541 CLQ786541:CLS786541 CBU786541:CBW786541 BRY786541:BSA786541 BIC786541:BIE786541 AYG786541:AYI786541 AOK786541:AOM786541 AEO786541:AEQ786541 US786541:UU786541 KW786541:KY786541 BA786541:BC786541 WXI721005:WXK721005 WNM721005:WNO721005 WDQ721005:WDS721005 VTU721005:VTW721005 VJY721005:VKA721005 VAC721005:VAE721005 UQG721005:UQI721005 UGK721005:UGM721005 TWO721005:TWQ721005 TMS721005:TMU721005 TCW721005:TCY721005 STA721005:STC721005 SJE721005:SJG721005 RZI721005:RZK721005 RPM721005:RPO721005 RFQ721005:RFS721005 QVU721005:QVW721005 QLY721005:QMA721005 QCC721005:QCE721005 PSG721005:PSI721005 PIK721005:PIM721005 OYO721005:OYQ721005 OOS721005:OOU721005 OEW721005:OEY721005 NVA721005:NVC721005 NLE721005:NLG721005 NBI721005:NBK721005 MRM721005:MRO721005 MHQ721005:MHS721005 LXU721005:LXW721005 LNY721005:LOA721005 LEC721005:LEE721005 KUG721005:KUI721005 KKK721005:KKM721005 KAO721005:KAQ721005 JQS721005:JQU721005 JGW721005:JGY721005 IXA721005:IXC721005 INE721005:ING721005 IDI721005:IDK721005 HTM721005:HTO721005 HJQ721005:HJS721005 GZU721005:GZW721005 GPY721005:GQA721005 GGC721005:GGE721005 FWG721005:FWI721005 FMK721005:FMM721005 FCO721005:FCQ721005 ESS721005:ESU721005 EIW721005:EIY721005 DZA721005:DZC721005 DPE721005:DPG721005 DFI721005:DFK721005 CVM721005:CVO721005 CLQ721005:CLS721005 CBU721005:CBW721005 BRY721005:BSA721005 BIC721005:BIE721005 AYG721005:AYI721005 AOK721005:AOM721005 AEO721005:AEQ721005 US721005:UU721005 KW721005:KY721005 BA721005:BC721005 WXI655469:WXK655469 WNM655469:WNO655469 WDQ655469:WDS655469 VTU655469:VTW655469 VJY655469:VKA655469 VAC655469:VAE655469 UQG655469:UQI655469 UGK655469:UGM655469 TWO655469:TWQ655469 TMS655469:TMU655469 TCW655469:TCY655469 STA655469:STC655469 SJE655469:SJG655469 RZI655469:RZK655469 RPM655469:RPO655469 RFQ655469:RFS655469 QVU655469:QVW655469 QLY655469:QMA655469 QCC655469:QCE655469 PSG655469:PSI655469 PIK655469:PIM655469 OYO655469:OYQ655469 OOS655469:OOU655469 OEW655469:OEY655469 NVA655469:NVC655469 NLE655469:NLG655469 NBI655469:NBK655469 MRM655469:MRO655469 MHQ655469:MHS655469 LXU655469:LXW655469 LNY655469:LOA655469 LEC655469:LEE655469 KUG655469:KUI655469 KKK655469:KKM655469 KAO655469:KAQ655469 JQS655469:JQU655469 JGW655469:JGY655469 IXA655469:IXC655469 INE655469:ING655469 IDI655469:IDK655469 HTM655469:HTO655469 HJQ655469:HJS655469 GZU655469:GZW655469 GPY655469:GQA655469 GGC655469:GGE655469 FWG655469:FWI655469 FMK655469:FMM655469 FCO655469:FCQ655469 ESS655469:ESU655469 EIW655469:EIY655469 DZA655469:DZC655469 DPE655469:DPG655469 DFI655469:DFK655469 CVM655469:CVO655469 CLQ655469:CLS655469 CBU655469:CBW655469 BRY655469:BSA655469 BIC655469:BIE655469 AYG655469:AYI655469 AOK655469:AOM655469 AEO655469:AEQ655469 US655469:UU655469 KW655469:KY655469 BA655469:BC655469 WXI589933:WXK589933 WNM589933:WNO589933 WDQ589933:WDS589933 VTU589933:VTW589933 VJY589933:VKA589933 VAC589933:VAE589933 UQG589933:UQI589933 UGK589933:UGM589933 TWO589933:TWQ589933 TMS589933:TMU589933 TCW589933:TCY589933 STA589933:STC589933 SJE589933:SJG589933 RZI589933:RZK589933 RPM589933:RPO589933 RFQ589933:RFS589933 QVU589933:QVW589933 QLY589933:QMA589933 QCC589933:QCE589933 PSG589933:PSI589933 PIK589933:PIM589933 OYO589933:OYQ589933 OOS589933:OOU589933 OEW589933:OEY589933 NVA589933:NVC589933 NLE589933:NLG589933 NBI589933:NBK589933 MRM589933:MRO589933 MHQ589933:MHS589933 LXU589933:LXW589933 LNY589933:LOA589933 LEC589933:LEE589933 KUG589933:KUI589933 KKK589933:KKM589933 KAO589933:KAQ589933 JQS589933:JQU589933 JGW589933:JGY589933 IXA589933:IXC589933 INE589933:ING589933 IDI589933:IDK589933 HTM589933:HTO589933 HJQ589933:HJS589933 GZU589933:GZW589933 GPY589933:GQA589933 GGC589933:GGE589933 FWG589933:FWI589933 FMK589933:FMM589933 FCO589933:FCQ589933 ESS589933:ESU589933 EIW589933:EIY589933 DZA589933:DZC589933 DPE589933:DPG589933 DFI589933:DFK589933 CVM589933:CVO589933 CLQ589933:CLS589933 CBU589933:CBW589933 BRY589933:BSA589933 BIC589933:BIE589933 AYG589933:AYI589933 AOK589933:AOM589933 AEO589933:AEQ589933 US589933:UU589933 KW589933:KY589933 BA589933:BC589933 WXI524397:WXK524397 WNM524397:WNO524397 WDQ524397:WDS524397 VTU524397:VTW524397 VJY524397:VKA524397 VAC524397:VAE524397 UQG524397:UQI524397 UGK524397:UGM524397 TWO524397:TWQ524397 TMS524397:TMU524397 TCW524397:TCY524397 STA524397:STC524397 SJE524397:SJG524397 RZI524397:RZK524397 RPM524397:RPO524397 RFQ524397:RFS524397 QVU524397:QVW524397 QLY524397:QMA524397 QCC524397:QCE524397 PSG524397:PSI524397 PIK524397:PIM524397 OYO524397:OYQ524397 OOS524397:OOU524397 OEW524397:OEY524397 NVA524397:NVC524397 NLE524397:NLG524397 NBI524397:NBK524397 MRM524397:MRO524397 MHQ524397:MHS524397 LXU524397:LXW524397 LNY524397:LOA524397 LEC524397:LEE524397 KUG524397:KUI524397 KKK524397:KKM524397 KAO524397:KAQ524397 JQS524397:JQU524397 JGW524397:JGY524397 IXA524397:IXC524397 INE524397:ING524397 IDI524397:IDK524397 HTM524397:HTO524397 HJQ524397:HJS524397 GZU524397:GZW524397 GPY524397:GQA524397 GGC524397:GGE524397 FWG524397:FWI524397 FMK524397:FMM524397 FCO524397:FCQ524397 ESS524397:ESU524397 EIW524397:EIY524397 DZA524397:DZC524397 DPE524397:DPG524397 DFI524397:DFK524397 CVM524397:CVO524397 CLQ524397:CLS524397 CBU524397:CBW524397 BRY524397:BSA524397 BIC524397:BIE524397 AYG524397:AYI524397 AOK524397:AOM524397 AEO524397:AEQ524397 US524397:UU524397 KW524397:KY524397 BA524397:BC524397 WXI458861:WXK458861 WNM458861:WNO458861 WDQ458861:WDS458861 VTU458861:VTW458861 VJY458861:VKA458861 VAC458861:VAE458861 UQG458861:UQI458861 UGK458861:UGM458861 TWO458861:TWQ458861 TMS458861:TMU458861 TCW458861:TCY458861 STA458861:STC458861 SJE458861:SJG458861 RZI458861:RZK458861 RPM458861:RPO458861 RFQ458861:RFS458861 QVU458861:QVW458861 QLY458861:QMA458861 QCC458861:QCE458861 PSG458861:PSI458861 PIK458861:PIM458861 OYO458861:OYQ458861 OOS458861:OOU458861 OEW458861:OEY458861 NVA458861:NVC458861 NLE458861:NLG458861 NBI458861:NBK458861 MRM458861:MRO458861 MHQ458861:MHS458861 LXU458861:LXW458861 LNY458861:LOA458861 LEC458861:LEE458861 KUG458861:KUI458861 KKK458861:KKM458861 KAO458861:KAQ458861 JQS458861:JQU458861 JGW458861:JGY458861 IXA458861:IXC458861 INE458861:ING458861 IDI458861:IDK458861 HTM458861:HTO458861 HJQ458861:HJS458861 GZU458861:GZW458861 GPY458861:GQA458861 GGC458861:GGE458861 FWG458861:FWI458861 FMK458861:FMM458861 FCO458861:FCQ458861 ESS458861:ESU458861 EIW458861:EIY458861 DZA458861:DZC458861 DPE458861:DPG458861 DFI458861:DFK458861 CVM458861:CVO458861 CLQ458861:CLS458861 CBU458861:CBW458861 BRY458861:BSA458861 BIC458861:BIE458861 AYG458861:AYI458861 AOK458861:AOM458861 AEO458861:AEQ458861 US458861:UU458861 KW458861:KY458861 BA458861:BC458861 WXI393325:WXK393325 WNM393325:WNO393325 WDQ393325:WDS393325 VTU393325:VTW393325 VJY393325:VKA393325 VAC393325:VAE393325 UQG393325:UQI393325 UGK393325:UGM393325 TWO393325:TWQ393325 TMS393325:TMU393325 TCW393325:TCY393325 STA393325:STC393325 SJE393325:SJG393325 RZI393325:RZK393325 RPM393325:RPO393325 RFQ393325:RFS393325 QVU393325:QVW393325 QLY393325:QMA393325 QCC393325:QCE393325 PSG393325:PSI393325 PIK393325:PIM393325 OYO393325:OYQ393325 OOS393325:OOU393325 OEW393325:OEY393325 NVA393325:NVC393325 NLE393325:NLG393325 NBI393325:NBK393325 MRM393325:MRO393325 MHQ393325:MHS393325 LXU393325:LXW393325 LNY393325:LOA393325 LEC393325:LEE393325 KUG393325:KUI393325 KKK393325:KKM393325 KAO393325:KAQ393325 JQS393325:JQU393325 JGW393325:JGY393325 IXA393325:IXC393325 INE393325:ING393325 IDI393325:IDK393325 HTM393325:HTO393325 HJQ393325:HJS393325 GZU393325:GZW393325 GPY393325:GQA393325 GGC393325:GGE393325 FWG393325:FWI393325 FMK393325:FMM393325 FCO393325:FCQ393325 ESS393325:ESU393325 EIW393325:EIY393325 DZA393325:DZC393325 DPE393325:DPG393325 DFI393325:DFK393325 CVM393325:CVO393325 CLQ393325:CLS393325 CBU393325:CBW393325 BRY393325:BSA393325 BIC393325:BIE393325 AYG393325:AYI393325 AOK393325:AOM393325 AEO393325:AEQ393325 US393325:UU393325 KW393325:KY393325 BA393325:BC393325 WXI327789:WXK327789 WNM327789:WNO327789 WDQ327789:WDS327789 VTU327789:VTW327789 VJY327789:VKA327789 VAC327789:VAE327789 UQG327789:UQI327789 UGK327789:UGM327789 TWO327789:TWQ327789 TMS327789:TMU327789 TCW327789:TCY327789 STA327789:STC327789 SJE327789:SJG327789 RZI327789:RZK327789 RPM327789:RPO327789 RFQ327789:RFS327789 QVU327789:QVW327789 QLY327789:QMA327789 QCC327789:QCE327789 PSG327789:PSI327789 PIK327789:PIM327789 OYO327789:OYQ327789 OOS327789:OOU327789 OEW327789:OEY327789 NVA327789:NVC327789 NLE327789:NLG327789 NBI327789:NBK327789 MRM327789:MRO327789 MHQ327789:MHS327789 LXU327789:LXW327789 LNY327789:LOA327789 LEC327789:LEE327789 KUG327789:KUI327789 KKK327789:KKM327789 KAO327789:KAQ327789 JQS327789:JQU327789 JGW327789:JGY327789 IXA327789:IXC327789 INE327789:ING327789 IDI327789:IDK327789 HTM327789:HTO327789 HJQ327789:HJS327789 GZU327789:GZW327789 GPY327789:GQA327789 GGC327789:GGE327789 FWG327789:FWI327789 FMK327789:FMM327789 FCO327789:FCQ327789 ESS327789:ESU327789 EIW327789:EIY327789 DZA327789:DZC327789 DPE327789:DPG327789 DFI327789:DFK327789 CVM327789:CVO327789 CLQ327789:CLS327789 CBU327789:CBW327789 BRY327789:BSA327789 BIC327789:BIE327789 AYG327789:AYI327789 AOK327789:AOM327789 AEO327789:AEQ327789 US327789:UU327789 KW327789:KY327789 BA327789:BC327789 WXI262253:WXK262253 WNM262253:WNO262253 WDQ262253:WDS262253 VTU262253:VTW262253 VJY262253:VKA262253 VAC262253:VAE262253 UQG262253:UQI262253 UGK262253:UGM262253 TWO262253:TWQ262253 TMS262253:TMU262253 TCW262253:TCY262253 STA262253:STC262253 SJE262253:SJG262253 RZI262253:RZK262253 RPM262253:RPO262253 RFQ262253:RFS262253 QVU262253:QVW262253 QLY262253:QMA262253 QCC262253:QCE262253 PSG262253:PSI262253 PIK262253:PIM262253 OYO262253:OYQ262253 OOS262253:OOU262253 OEW262253:OEY262253 NVA262253:NVC262253 NLE262253:NLG262253 NBI262253:NBK262253 MRM262253:MRO262253 MHQ262253:MHS262253 LXU262253:LXW262253 LNY262253:LOA262253 LEC262253:LEE262253 KUG262253:KUI262253 KKK262253:KKM262253 KAO262253:KAQ262253 JQS262253:JQU262253 JGW262253:JGY262253 IXA262253:IXC262253 INE262253:ING262253 IDI262253:IDK262253 HTM262253:HTO262253 HJQ262253:HJS262253 GZU262253:GZW262253 GPY262253:GQA262253 GGC262253:GGE262253 FWG262253:FWI262253 FMK262253:FMM262253 FCO262253:FCQ262253 ESS262253:ESU262253 EIW262253:EIY262253 DZA262253:DZC262253 DPE262253:DPG262253 DFI262253:DFK262253 CVM262253:CVO262253 CLQ262253:CLS262253 CBU262253:CBW262253 BRY262253:BSA262253 BIC262253:BIE262253 AYG262253:AYI262253 AOK262253:AOM262253 AEO262253:AEQ262253 US262253:UU262253 KW262253:KY262253 BA262253:BC262253 WXI196717:WXK196717 WNM196717:WNO196717 WDQ196717:WDS196717 VTU196717:VTW196717 VJY196717:VKA196717 VAC196717:VAE196717 UQG196717:UQI196717 UGK196717:UGM196717 TWO196717:TWQ196717 TMS196717:TMU196717 TCW196717:TCY196717 STA196717:STC196717 SJE196717:SJG196717 RZI196717:RZK196717 RPM196717:RPO196717 RFQ196717:RFS196717 QVU196717:QVW196717 QLY196717:QMA196717 QCC196717:QCE196717 PSG196717:PSI196717 PIK196717:PIM196717 OYO196717:OYQ196717 OOS196717:OOU196717 OEW196717:OEY196717 NVA196717:NVC196717 NLE196717:NLG196717 NBI196717:NBK196717 MRM196717:MRO196717 MHQ196717:MHS196717 LXU196717:LXW196717 LNY196717:LOA196717 LEC196717:LEE196717 KUG196717:KUI196717 KKK196717:KKM196717 KAO196717:KAQ196717 JQS196717:JQU196717 JGW196717:JGY196717 IXA196717:IXC196717 INE196717:ING196717 IDI196717:IDK196717 HTM196717:HTO196717 HJQ196717:HJS196717 GZU196717:GZW196717 GPY196717:GQA196717 GGC196717:GGE196717 FWG196717:FWI196717 FMK196717:FMM196717 FCO196717:FCQ196717 ESS196717:ESU196717 EIW196717:EIY196717 DZA196717:DZC196717 DPE196717:DPG196717 DFI196717:DFK196717 CVM196717:CVO196717 CLQ196717:CLS196717 CBU196717:CBW196717 BRY196717:BSA196717 BIC196717:BIE196717 AYG196717:AYI196717 AOK196717:AOM196717 AEO196717:AEQ196717 US196717:UU196717 KW196717:KY196717 BA196717:BC196717 WXI131181:WXK131181 WNM131181:WNO131181 WDQ131181:WDS131181 VTU131181:VTW131181 VJY131181:VKA131181 VAC131181:VAE131181 UQG131181:UQI131181 UGK131181:UGM131181 TWO131181:TWQ131181 TMS131181:TMU131181 TCW131181:TCY131181 STA131181:STC131181 SJE131181:SJG131181 RZI131181:RZK131181 RPM131181:RPO131181 RFQ131181:RFS131181 QVU131181:QVW131181 QLY131181:QMA131181 QCC131181:QCE131181 PSG131181:PSI131181 PIK131181:PIM131181 OYO131181:OYQ131181 OOS131181:OOU131181 OEW131181:OEY131181 NVA131181:NVC131181 NLE131181:NLG131181 NBI131181:NBK131181 MRM131181:MRO131181 MHQ131181:MHS131181 LXU131181:LXW131181 LNY131181:LOA131181 LEC131181:LEE131181 KUG131181:KUI131181 KKK131181:KKM131181 KAO131181:KAQ131181 JQS131181:JQU131181 JGW131181:JGY131181 IXA131181:IXC131181 INE131181:ING131181 IDI131181:IDK131181 HTM131181:HTO131181 HJQ131181:HJS131181 GZU131181:GZW131181 GPY131181:GQA131181 GGC131181:GGE131181 FWG131181:FWI131181 FMK131181:FMM131181 FCO131181:FCQ131181 ESS131181:ESU131181 EIW131181:EIY131181 DZA131181:DZC131181 DPE131181:DPG131181 DFI131181:DFK131181 CVM131181:CVO131181 CLQ131181:CLS131181 CBU131181:CBW131181 BRY131181:BSA131181 BIC131181:BIE131181 AYG131181:AYI131181 AOK131181:AOM131181 AEO131181:AEQ131181 US131181:UU131181 KW131181:KY131181 BA131181:BC131181 WXI65645:WXK65645 WNM65645:WNO65645 WDQ65645:WDS65645 VTU65645:VTW65645 VJY65645:VKA65645 VAC65645:VAE65645 UQG65645:UQI65645 UGK65645:UGM65645 TWO65645:TWQ65645 TMS65645:TMU65645 TCW65645:TCY65645 STA65645:STC65645 SJE65645:SJG65645 RZI65645:RZK65645 RPM65645:RPO65645 RFQ65645:RFS65645 QVU65645:QVW65645 QLY65645:QMA65645 QCC65645:QCE65645 PSG65645:PSI65645 PIK65645:PIM65645 OYO65645:OYQ65645 OOS65645:OOU65645 OEW65645:OEY65645 NVA65645:NVC65645 NLE65645:NLG65645 NBI65645:NBK65645 MRM65645:MRO65645 MHQ65645:MHS65645 LXU65645:LXW65645 LNY65645:LOA65645 LEC65645:LEE65645 KUG65645:KUI65645 KKK65645:KKM65645 KAO65645:KAQ65645 JQS65645:JQU65645 JGW65645:JGY65645 IXA65645:IXC65645 INE65645:ING65645 IDI65645:IDK65645 HTM65645:HTO65645 HJQ65645:HJS65645 GZU65645:GZW65645 GPY65645:GQA65645 GGC65645:GGE65645 FWG65645:FWI65645 FMK65645:FMM65645 FCO65645:FCQ65645 ESS65645:ESU65645 EIW65645:EIY65645 DZA65645:DZC65645 DPE65645:DPG65645 DFI65645:DFK65645 CVM65645:CVO65645 CLQ65645:CLS65645 CBU65645:CBW65645 BRY65645:BSA65645 BIC65645:BIE65645 AYG65645:AYI65645 AOK65645:AOM65645 AEO65645:AEQ65645 US65645:UU65645 KW65645:KY65645 BA65645:BC65645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$B$185:$B$186</formula1>
    </dataValidation>
    <dataValidation type="list" allowBlank="1" showInputMessage="1" showErrorMessage="1" sqref="WVW983169 WMA983169 WCE983169 VSI983169 VIM983169 UYQ983169 UOU983169 UEY983169 TVC983169 TLG983169 TBK983169 SRO983169 SHS983169 RXW983169 ROA983169 REE983169 QUI983169 QKM983169 QAQ983169 PQU983169 PGY983169 OXC983169 ONG983169 ODK983169 NTO983169 NJS983169 MZW983169 MQA983169 MGE983169 LWI983169 LMM983169 LCQ983169 KSU983169 KIY983169 JZC983169 JPG983169 JFK983169 IVO983169 ILS983169 IBW983169 HSA983169 HIE983169 GYI983169 GOM983169 GEQ983169 FUU983169 FKY983169 FBC983169 ERG983169 EHK983169 DXO983169 DNS983169 DDW983169 CUA983169 CKE983169 CAI983169 BQM983169 BGQ983169 AWU983169 AMY983169 ADC983169 TG983169 JK983169 M983169 WVW917633 WMA917633 WCE917633 VSI917633 VIM917633 UYQ917633 UOU917633 UEY917633 TVC917633 TLG917633 TBK917633 SRO917633 SHS917633 RXW917633 ROA917633 REE917633 QUI917633 QKM917633 QAQ917633 PQU917633 PGY917633 OXC917633 ONG917633 ODK917633 NTO917633 NJS917633 MZW917633 MQA917633 MGE917633 LWI917633 LMM917633 LCQ917633 KSU917633 KIY917633 JZC917633 JPG917633 JFK917633 IVO917633 ILS917633 IBW917633 HSA917633 HIE917633 GYI917633 GOM917633 GEQ917633 FUU917633 FKY917633 FBC917633 ERG917633 EHK917633 DXO917633 DNS917633 DDW917633 CUA917633 CKE917633 CAI917633 BQM917633 BGQ917633 AWU917633 AMY917633 ADC917633 TG917633 JK917633 M917633 WVW852097 WMA852097 WCE852097 VSI852097 VIM852097 UYQ852097 UOU852097 UEY852097 TVC852097 TLG852097 TBK852097 SRO852097 SHS852097 RXW852097 ROA852097 REE852097 QUI852097 QKM852097 QAQ852097 PQU852097 PGY852097 OXC852097 ONG852097 ODK852097 NTO852097 NJS852097 MZW852097 MQA852097 MGE852097 LWI852097 LMM852097 LCQ852097 KSU852097 KIY852097 JZC852097 JPG852097 JFK852097 IVO852097 ILS852097 IBW852097 HSA852097 HIE852097 GYI852097 GOM852097 GEQ852097 FUU852097 FKY852097 FBC852097 ERG852097 EHK852097 DXO852097 DNS852097 DDW852097 CUA852097 CKE852097 CAI852097 BQM852097 BGQ852097 AWU852097 AMY852097 ADC852097 TG852097 JK852097 M852097 WVW786561 WMA786561 WCE786561 VSI786561 VIM786561 UYQ786561 UOU786561 UEY786561 TVC786561 TLG786561 TBK786561 SRO786561 SHS786561 RXW786561 ROA786561 REE786561 QUI786561 QKM786561 QAQ786561 PQU786561 PGY786561 OXC786561 ONG786561 ODK786561 NTO786561 NJS786561 MZW786561 MQA786561 MGE786561 LWI786561 LMM786561 LCQ786561 KSU786561 KIY786561 JZC786561 JPG786561 JFK786561 IVO786561 ILS786561 IBW786561 HSA786561 HIE786561 GYI786561 GOM786561 GEQ786561 FUU786561 FKY786561 FBC786561 ERG786561 EHK786561 DXO786561 DNS786561 DDW786561 CUA786561 CKE786561 CAI786561 BQM786561 BGQ786561 AWU786561 AMY786561 ADC786561 TG786561 JK786561 M786561 WVW721025 WMA721025 WCE721025 VSI721025 VIM721025 UYQ721025 UOU721025 UEY721025 TVC721025 TLG721025 TBK721025 SRO721025 SHS721025 RXW721025 ROA721025 REE721025 QUI721025 QKM721025 QAQ721025 PQU721025 PGY721025 OXC721025 ONG721025 ODK721025 NTO721025 NJS721025 MZW721025 MQA721025 MGE721025 LWI721025 LMM721025 LCQ721025 KSU721025 KIY721025 JZC721025 JPG721025 JFK721025 IVO721025 ILS721025 IBW721025 HSA721025 HIE721025 GYI721025 GOM721025 GEQ721025 FUU721025 FKY721025 FBC721025 ERG721025 EHK721025 DXO721025 DNS721025 DDW721025 CUA721025 CKE721025 CAI721025 BQM721025 BGQ721025 AWU721025 AMY721025 ADC721025 TG721025 JK721025 M721025 WVW655489 WMA655489 WCE655489 VSI655489 VIM655489 UYQ655489 UOU655489 UEY655489 TVC655489 TLG655489 TBK655489 SRO655489 SHS655489 RXW655489 ROA655489 REE655489 QUI655489 QKM655489 QAQ655489 PQU655489 PGY655489 OXC655489 ONG655489 ODK655489 NTO655489 NJS655489 MZW655489 MQA655489 MGE655489 LWI655489 LMM655489 LCQ655489 KSU655489 KIY655489 JZC655489 JPG655489 JFK655489 IVO655489 ILS655489 IBW655489 HSA655489 HIE655489 GYI655489 GOM655489 GEQ655489 FUU655489 FKY655489 FBC655489 ERG655489 EHK655489 DXO655489 DNS655489 DDW655489 CUA655489 CKE655489 CAI655489 BQM655489 BGQ655489 AWU655489 AMY655489 ADC655489 TG655489 JK655489 M655489 WVW589953 WMA589953 WCE589953 VSI589953 VIM589953 UYQ589953 UOU589953 UEY589953 TVC589953 TLG589953 TBK589953 SRO589953 SHS589953 RXW589953 ROA589953 REE589953 QUI589953 QKM589953 QAQ589953 PQU589953 PGY589953 OXC589953 ONG589953 ODK589953 NTO589953 NJS589953 MZW589953 MQA589953 MGE589953 LWI589953 LMM589953 LCQ589953 KSU589953 KIY589953 JZC589953 JPG589953 JFK589953 IVO589953 ILS589953 IBW589953 HSA589953 HIE589953 GYI589953 GOM589953 GEQ589953 FUU589953 FKY589953 FBC589953 ERG589953 EHK589953 DXO589953 DNS589953 DDW589953 CUA589953 CKE589953 CAI589953 BQM589953 BGQ589953 AWU589953 AMY589953 ADC589953 TG589953 JK589953 M589953 WVW524417 WMA524417 WCE524417 VSI524417 VIM524417 UYQ524417 UOU524417 UEY524417 TVC524417 TLG524417 TBK524417 SRO524417 SHS524417 RXW524417 ROA524417 REE524417 QUI524417 QKM524417 QAQ524417 PQU524417 PGY524417 OXC524417 ONG524417 ODK524417 NTO524417 NJS524417 MZW524417 MQA524417 MGE524417 LWI524417 LMM524417 LCQ524417 KSU524417 KIY524417 JZC524417 JPG524417 JFK524417 IVO524417 ILS524417 IBW524417 HSA524417 HIE524417 GYI524417 GOM524417 GEQ524417 FUU524417 FKY524417 FBC524417 ERG524417 EHK524417 DXO524417 DNS524417 DDW524417 CUA524417 CKE524417 CAI524417 BQM524417 BGQ524417 AWU524417 AMY524417 ADC524417 TG524417 JK524417 M524417 WVW458881 WMA458881 WCE458881 VSI458881 VIM458881 UYQ458881 UOU458881 UEY458881 TVC458881 TLG458881 TBK458881 SRO458881 SHS458881 RXW458881 ROA458881 REE458881 QUI458881 QKM458881 QAQ458881 PQU458881 PGY458881 OXC458881 ONG458881 ODK458881 NTO458881 NJS458881 MZW458881 MQA458881 MGE458881 LWI458881 LMM458881 LCQ458881 KSU458881 KIY458881 JZC458881 JPG458881 JFK458881 IVO458881 ILS458881 IBW458881 HSA458881 HIE458881 GYI458881 GOM458881 GEQ458881 FUU458881 FKY458881 FBC458881 ERG458881 EHK458881 DXO458881 DNS458881 DDW458881 CUA458881 CKE458881 CAI458881 BQM458881 BGQ458881 AWU458881 AMY458881 ADC458881 TG458881 JK458881 M458881 WVW393345 WMA393345 WCE393345 VSI393345 VIM393345 UYQ393345 UOU393345 UEY393345 TVC393345 TLG393345 TBK393345 SRO393345 SHS393345 RXW393345 ROA393345 REE393345 QUI393345 QKM393345 QAQ393345 PQU393345 PGY393345 OXC393345 ONG393345 ODK393345 NTO393345 NJS393345 MZW393345 MQA393345 MGE393345 LWI393345 LMM393345 LCQ393345 KSU393345 KIY393345 JZC393345 JPG393345 JFK393345 IVO393345 ILS393345 IBW393345 HSA393345 HIE393345 GYI393345 GOM393345 GEQ393345 FUU393345 FKY393345 FBC393345 ERG393345 EHK393345 DXO393345 DNS393345 DDW393345 CUA393345 CKE393345 CAI393345 BQM393345 BGQ393345 AWU393345 AMY393345 ADC393345 TG393345 JK393345 M393345 WVW327809 WMA327809 WCE327809 VSI327809 VIM327809 UYQ327809 UOU327809 UEY327809 TVC327809 TLG327809 TBK327809 SRO327809 SHS327809 RXW327809 ROA327809 REE327809 QUI327809 QKM327809 QAQ327809 PQU327809 PGY327809 OXC327809 ONG327809 ODK327809 NTO327809 NJS327809 MZW327809 MQA327809 MGE327809 LWI327809 LMM327809 LCQ327809 KSU327809 KIY327809 JZC327809 JPG327809 JFK327809 IVO327809 ILS327809 IBW327809 HSA327809 HIE327809 GYI327809 GOM327809 GEQ327809 FUU327809 FKY327809 FBC327809 ERG327809 EHK327809 DXO327809 DNS327809 DDW327809 CUA327809 CKE327809 CAI327809 BQM327809 BGQ327809 AWU327809 AMY327809 ADC327809 TG327809 JK327809 M327809 WVW262273 WMA262273 WCE262273 VSI262273 VIM262273 UYQ262273 UOU262273 UEY262273 TVC262273 TLG262273 TBK262273 SRO262273 SHS262273 RXW262273 ROA262273 REE262273 QUI262273 QKM262273 QAQ262273 PQU262273 PGY262273 OXC262273 ONG262273 ODK262273 NTO262273 NJS262273 MZW262273 MQA262273 MGE262273 LWI262273 LMM262273 LCQ262273 KSU262273 KIY262273 JZC262273 JPG262273 JFK262273 IVO262273 ILS262273 IBW262273 HSA262273 HIE262273 GYI262273 GOM262273 GEQ262273 FUU262273 FKY262273 FBC262273 ERG262273 EHK262273 DXO262273 DNS262273 DDW262273 CUA262273 CKE262273 CAI262273 BQM262273 BGQ262273 AWU262273 AMY262273 ADC262273 TG262273 JK262273 M262273 WVW196737 WMA196737 WCE196737 VSI196737 VIM196737 UYQ196737 UOU196737 UEY196737 TVC196737 TLG196737 TBK196737 SRO196737 SHS196737 RXW196737 ROA196737 REE196737 QUI196737 QKM196737 QAQ196737 PQU196737 PGY196737 OXC196737 ONG196737 ODK196737 NTO196737 NJS196737 MZW196737 MQA196737 MGE196737 LWI196737 LMM196737 LCQ196737 KSU196737 KIY196737 JZC196737 JPG196737 JFK196737 IVO196737 ILS196737 IBW196737 HSA196737 HIE196737 GYI196737 GOM196737 GEQ196737 FUU196737 FKY196737 FBC196737 ERG196737 EHK196737 DXO196737 DNS196737 DDW196737 CUA196737 CKE196737 CAI196737 BQM196737 BGQ196737 AWU196737 AMY196737 ADC196737 TG196737 JK196737 M196737 WVW131201 WMA131201 WCE131201 VSI131201 VIM131201 UYQ131201 UOU131201 UEY131201 TVC131201 TLG131201 TBK131201 SRO131201 SHS131201 RXW131201 ROA131201 REE131201 QUI131201 QKM131201 QAQ131201 PQU131201 PGY131201 OXC131201 ONG131201 ODK131201 NTO131201 NJS131201 MZW131201 MQA131201 MGE131201 LWI131201 LMM131201 LCQ131201 KSU131201 KIY131201 JZC131201 JPG131201 JFK131201 IVO131201 ILS131201 IBW131201 HSA131201 HIE131201 GYI131201 GOM131201 GEQ131201 FUU131201 FKY131201 FBC131201 ERG131201 EHK131201 DXO131201 DNS131201 DDW131201 CUA131201 CKE131201 CAI131201 BQM131201 BGQ131201 AWU131201 AMY131201 ADC131201 TG131201 JK131201 M131201 WVW65665 WMA65665 WCE65665 VSI65665 VIM65665 UYQ65665 UOU65665 UEY65665 TVC65665 TLG65665 TBK65665 SRO65665 SHS65665 RXW65665 ROA65665 REE65665 QUI65665 QKM65665 QAQ65665 PQU65665 PGY65665 OXC65665 ONG65665 ODK65665 NTO65665 NJS65665 MZW65665 MQA65665 MGE65665 LWI65665 LMM65665 LCQ65665 KSU65665 KIY65665 JZC65665 JPG65665 JFK65665 IVO65665 ILS65665 IBW65665 HSA65665 HIE65665 GYI65665 GOM65665 GEQ65665 FUU65665 FKY65665 FBC65665 ERG65665 EHK65665 DXO65665 DNS65665 DDW65665 CUA65665 CKE65665 CAI65665 BQM65665 BGQ65665 AWU65665 AMY65665 ADC65665 TG65665 JK65665 M65665">
      <formula1>$M$169:$M$172</formula1>
    </dataValidation>
    <dataValidation type="whole" allowBlank="1" showInputMessage="1" showErrorMessage="1" error="SOMENTE NÚMEROS INTEIROS ATÉ 6 (SEIS) DIGITOS" sqref="N65672:R65672 JL65672:JP65672 TH65672:TL65672 ADD65672:ADH65672 AMZ65672:AND65672 AWV65672:AWZ65672 BGR65672:BGV65672 BQN65672:BQR65672 CAJ65672:CAN65672 CKF65672:CKJ65672 CUB65672:CUF65672 DDX65672:DEB65672 DNT65672:DNX65672 DXP65672:DXT65672 EHL65672:EHP65672 ERH65672:ERL65672 FBD65672:FBH65672 FKZ65672:FLD65672 FUV65672:FUZ65672 GER65672:GEV65672 GON65672:GOR65672 GYJ65672:GYN65672 HIF65672:HIJ65672 HSB65672:HSF65672 IBX65672:ICB65672 ILT65672:ILX65672 IVP65672:IVT65672 JFL65672:JFP65672 JPH65672:JPL65672 JZD65672:JZH65672 KIZ65672:KJD65672 KSV65672:KSZ65672 LCR65672:LCV65672 LMN65672:LMR65672 LWJ65672:LWN65672 MGF65672:MGJ65672 MQB65672:MQF65672 MZX65672:NAB65672 NJT65672:NJX65672 NTP65672:NTT65672 ODL65672:ODP65672 ONH65672:ONL65672 OXD65672:OXH65672 PGZ65672:PHD65672 PQV65672:PQZ65672 QAR65672:QAV65672 QKN65672:QKR65672 QUJ65672:QUN65672 REF65672:REJ65672 ROB65672:ROF65672 RXX65672:RYB65672 SHT65672:SHX65672 SRP65672:SRT65672 TBL65672:TBP65672 TLH65672:TLL65672 TVD65672:TVH65672 UEZ65672:UFD65672 UOV65672:UOZ65672 UYR65672:UYV65672 VIN65672:VIR65672 VSJ65672:VSN65672 WCF65672:WCJ65672 WMB65672:WMF65672 WVX65672:WWB65672 N131208:R131208 JL131208:JP131208 TH131208:TL131208 ADD131208:ADH131208 AMZ131208:AND131208 AWV131208:AWZ131208 BGR131208:BGV131208 BQN131208:BQR131208 CAJ131208:CAN131208 CKF131208:CKJ131208 CUB131208:CUF131208 DDX131208:DEB131208 DNT131208:DNX131208 DXP131208:DXT131208 EHL131208:EHP131208 ERH131208:ERL131208 FBD131208:FBH131208 FKZ131208:FLD131208 FUV131208:FUZ131208 GER131208:GEV131208 GON131208:GOR131208 GYJ131208:GYN131208 HIF131208:HIJ131208 HSB131208:HSF131208 IBX131208:ICB131208 ILT131208:ILX131208 IVP131208:IVT131208 JFL131208:JFP131208 JPH131208:JPL131208 JZD131208:JZH131208 KIZ131208:KJD131208 KSV131208:KSZ131208 LCR131208:LCV131208 LMN131208:LMR131208 LWJ131208:LWN131208 MGF131208:MGJ131208 MQB131208:MQF131208 MZX131208:NAB131208 NJT131208:NJX131208 NTP131208:NTT131208 ODL131208:ODP131208 ONH131208:ONL131208 OXD131208:OXH131208 PGZ131208:PHD131208 PQV131208:PQZ131208 QAR131208:QAV131208 QKN131208:QKR131208 QUJ131208:QUN131208 REF131208:REJ131208 ROB131208:ROF131208 RXX131208:RYB131208 SHT131208:SHX131208 SRP131208:SRT131208 TBL131208:TBP131208 TLH131208:TLL131208 TVD131208:TVH131208 UEZ131208:UFD131208 UOV131208:UOZ131208 UYR131208:UYV131208 VIN131208:VIR131208 VSJ131208:VSN131208 WCF131208:WCJ131208 WMB131208:WMF131208 WVX131208:WWB131208 N196744:R196744 JL196744:JP196744 TH196744:TL196744 ADD196744:ADH196744 AMZ196744:AND196744 AWV196744:AWZ196744 BGR196744:BGV196744 BQN196744:BQR196744 CAJ196744:CAN196744 CKF196744:CKJ196744 CUB196744:CUF196744 DDX196744:DEB196744 DNT196744:DNX196744 DXP196744:DXT196744 EHL196744:EHP196744 ERH196744:ERL196744 FBD196744:FBH196744 FKZ196744:FLD196744 FUV196744:FUZ196744 GER196744:GEV196744 GON196744:GOR196744 GYJ196744:GYN196744 HIF196744:HIJ196744 HSB196744:HSF196744 IBX196744:ICB196744 ILT196744:ILX196744 IVP196744:IVT196744 JFL196744:JFP196744 JPH196744:JPL196744 JZD196744:JZH196744 KIZ196744:KJD196744 KSV196744:KSZ196744 LCR196744:LCV196744 LMN196744:LMR196744 LWJ196744:LWN196744 MGF196744:MGJ196744 MQB196744:MQF196744 MZX196744:NAB196744 NJT196744:NJX196744 NTP196744:NTT196744 ODL196744:ODP196744 ONH196744:ONL196744 OXD196744:OXH196744 PGZ196744:PHD196744 PQV196744:PQZ196744 QAR196744:QAV196744 QKN196744:QKR196744 QUJ196744:QUN196744 REF196744:REJ196744 ROB196744:ROF196744 RXX196744:RYB196744 SHT196744:SHX196744 SRP196744:SRT196744 TBL196744:TBP196744 TLH196744:TLL196744 TVD196744:TVH196744 UEZ196744:UFD196744 UOV196744:UOZ196744 UYR196744:UYV196744 VIN196744:VIR196744 VSJ196744:VSN196744 WCF196744:WCJ196744 WMB196744:WMF196744 WVX196744:WWB196744 N262280:R262280 JL262280:JP262280 TH262280:TL262280 ADD262280:ADH262280 AMZ262280:AND262280 AWV262280:AWZ262280 BGR262280:BGV262280 BQN262280:BQR262280 CAJ262280:CAN262280 CKF262280:CKJ262280 CUB262280:CUF262280 DDX262280:DEB262280 DNT262280:DNX262280 DXP262280:DXT262280 EHL262280:EHP262280 ERH262280:ERL262280 FBD262280:FBH262280 FKZ262280:FLD262280 FUV262280:FUZ262280 GER262280:GEV262280 GON262280:GOR262280 GYJ262280:GYN262280 HIF262280:HIJ262280 HSB262280:HSF262280 IBX262280:ICB262280 ILT262280:ILX262280 IVP262280:IVT262280 JFL262280:JFP262280 JPH262280:JPL262280 JZD262280:JZH262280 KIZ262280:KJD262280 KSV262280:KSZ262280 LCR262280:LCV262280 LMN262280:LMR262280 LWJ262280:LWN262280 MGF262280:MGJ262280 MQB262280:MQF262280 MZX262280:NAB262280 NJT262280:NJX262280 NTP262280:NTT262280 ODL262280:ODP262280 ONH262280:ONL262280 OXD262280:OXH262280 PGZ262280:PHD262280 PQV262280:PQZ262280 QAR262280:QAV262280 QKN262280:QKR262280 QUJ262280:QUN262280 REF262280:REJ262280 ROB262280:ROF262280 RXX262280:RYB262280 SHT262280:SHX262280 SRP262280:SRT262280 TBL262280:TBP262280 TLH262280:TLL262280 TVD262280:TVH262280 UEZ262280:UFD262280 UOV262280:UOZ262280 UYR262280:UYV262280 VIN262280:VIR262280 VSJ262280:VSN262280 WCF262280:WCJ262280 WMB262280:WMF262280 WVX262280:WWB262280 N327816:R327816 JL327816:JP327816 TH327816:TL327816 ADD327816:ADH327816 AMZ327816:AND327816 AWV327816:AWZ327816 BGR327816:BGV327816 BQN327816:BQR327816 CAJ327816:CAN327816 CKF327816:CKJ327816 CUB327816:CUF327816 DDX327816:DEB327816 DNT327816:DNX327816 DXP327816:DXT327816 EHL327816:EHP327816 ERH327816:ERL327816 FBD327816:FBH327816 FKZ327816:FLD327816 FUV327816:FUZ327816 GER327816:GEV327816 GON327816:GOR327816 GYJ327816:GYN327816 HIF327816:HIJ327816 HSB327816:HSF327816 IBX327816:ICB327816 ILT327816:ILX327816 IVP327816:IVT327816 JFL327816:JFP327816 JPH327816:JPL327816 JZD327816:JZH327816 KIZ327816:KJD327816 KSV327816:KSZ327816 LCR327816:LCV327816 LMN327816:LMR327816 LWJ327816:LWN327816 MGF327816:MGJ327816 MQB327816:MQF327816 MZX327816:NAB327816 NJT327816:NJX327816 NTP327816:NTT327816 ODL327816:ODP327816 ONH327816:ONL327816 OXD327816:OXH327816 PGZ327816:PHD327816 PQV327816:PQZ327816 QAR327816:QAV327816 QKN327816:QKR327816 QUJ327816:QUN327816 REF327816:REJ327816 ROB327816:ROF327816 RXX327816:RYB327816 SHT327816:SHX327816 SRP327816:SRT327816 TBL327816:TBP327816 TLH327816:TLL327816 TVD327816:TVH327816 UEZ327816:UFD327816 UOV327816:UOZ327816 UYR327816:UYV327816 VIN327816:VIR327816 VSJ327816:VSN327816 WCF327816:WCJ327816 WMB327816:WMF327816 WVX327816:WWB327816 N393352:R393352 JL393352:JP393352 TH393352:TL393352 ADD393352:ADH393352 AMZ393352:AND393352 AWV393352:AWZ393352 BGR393352:BGV393352 BQN393352:BQR393352 CAJ393352:CAN393352 CKF393352:CKJ393352 CUB393352:CUF393352 DDX393352:DEB393352 DNT393352:DNX393352 DXP393352:DXT393352 EHL393352:EHP393352 ERH393352:ERL393352 FBD393352:FBH393352 FKZ393352:FLD393352 FUV393352:FUZ393352 GER393352:GEV393352 GON393352:GOR393352 GYJ393352:GYN393352 HIF393352:HIJ393352 HSB393352:HSF393352 IBX393352:ICB393352 ILT393352:ILX393352 IVP393352:IVT393352 JFL393352:JFP393352 JPH393352:JPL393352 JZD393352:JZH393352 KIZ393352:KJD393352 KSV393352:KSZ393352 LCR393352:LCV393352 LMN393352:LMR393352 LWJ393352:LWN393352 MGF393352:MGJ393352 MQB393352:MQF393352 MZX393352:NAB393352 NJT393352:NJX393352 NTP393352:NTT393352 ODL393352:ODP393352 ONH393352:ONL393352 OXD393352:OXH393352 PGZ393352:PHD393352 PQV393352:PQZ393352 QAR393352:QAV393352 QKN393352:QKR393352 QUJ393352:QUN393352 REF393352:REJ393352 ROB393352:ROF393352 RXX393352:RYB393352 SHT393352:SHX393352 SRP393352:SRT393352 TBL393352:TBP393352 TLH393352:TLL393352 TVD393352:TVH393352 UEZ393352:UFD393352 UOV393352:UOZ393352 UYR393352:UYV393352 VIN393352:VIR393352 VSJ393352:VSN393352 WCF393352:WCJ393352 WMB393352:WMF393352 WVX393352:WWB393352 N458888:R458888 JL458888:JP458888 TH458888:TL458888 ADD458888:ADH458888 AMZ458888:AND458888 AWV458888:AWZ458888 BGR458888:BGV458888 BQN458888:BQR458888 CAJ458888:CAN458888 CKF458888:CKJ458888 CUB458888:CUF458888 DDX458888:DEB458888 DNT458888:DNX458888 DXP458888:DXT458888 EHL458888:EHP458888 ERH458888:ERL458888 FBD458888:FBH458888 FKZ458888:FLD458888 FUV458888:FUZ458888 GER458888:GEV458888 GON458888:GOR458888 GYJ458888:GYN458888 HIF458888:HIJ458888 HSB458888:HSF458888 IBX458888:ICB458888 ILT458888:ILX458888 IVP458888:IVT458888 JFL458888:JFP458888 JPH458888:JPL458888 JZD458888:JZH458888 KIZ458888:KJD458888 KSV458888:KSZ458888 LCR458888:LCV458888 LMN458888:LMR458888 LWJ458888:LWN458888 MGF458888:MGJ458888 MQB458888:MQF458888 MZX458888:NAB458888 NJT458888:NJX458888 NTP458888:NTT458888 ODL458888:ODP458888 ONH458888:ONL458888 OXD458888:OXH458888 PGZ458888:PHD458888 PQV458888:PQZ458888 QAR458888:QAV458888 QKN458888:QKR458888 QUJ458888:QUN458888 REF458888:REJ458888 ROB458888:ROF458888 RXX458888:RYB458888 SHT458888:SHX458888 SRP458888:SRT458888 TBL458888:TBP458888 TLH458888:TLL458888 TVD458888:TVH458888 UEZ458888:UFD458888 UOV458888:UOZ458888 UYR458888:UYV458888 VIN458888:VIR458888 VSJ458888:VSN458888 WCF458888:WCJ458888 WMB458888:WMF458888 WVX458888:WWB458888 N524424:R524424 JL524424:JP524424 TH524424:TL524424 ADD524424:ADH524424 AMZ524424:AND524424 AWV524424:AWZ524424 BGR524424:BGV524424 BQN524424:BQR524424 CAJ524424:CAN524424 CKF524424:CKJ524424 CUB524424:CUF524424 DDX524424:DEB524424 DNT524424:DNX524424 DXP524424:DXT524424 EHL524424:EHP524424 ERH524424:ERL524424 FBD524424:FBH524424 FKZ524424:FLD524424 FUV524424:FUZ524424 GER524424:GEV524424 GON524424:GOR524424 GYJ524424:GYN524424 HIF524424:HIJ524424 HSB524424:HSF524424 IBX524424:ICB524424 ILT524424:ILX524424 IVP524424:IVT524424 JFL524424:JFP524424 JPH524424:JPL524424 JZD524424:JZH524424 KIZ524424:KJD524424 KSV524424:KSZ524424 LCR524424:LCV524424 LMN524424:LMR524424 LWJ524424:LWN524424 MGF524424:MGJ524424 MQB524424:MQF524424 MZX524424:NAB524424 NJT524424:NJX524424 NTP524424:NTT524424 ODL524424:ODP524424 ONH524424:ONL524424 OXD524424:OXH524424 PGZ524424:PHD524424 PQV524424:PQZ524424 QAR524424:QAV524424 QKN524424:QKR524424 QUJ524424:QUN524424 REF524424:REJ524424 ROB524424:ROF524424 RXX524424:RYB524424 SHT524424:SHX524424 SRP524424:SRT524424 TBL524424:TBP524424 TLH524424:TLL524424 TVD524424:TVH524424 UEZ524424:UFD524424 UOV524424:UOZ524424 UYR524424:UYV524424 VIN524424:VIR524424 VSJ524424:VSN524424 WCF524424:WCJ524424 WMB524424:WMF524424 WVX524424:WWB524424 N589960:R589960 JL589960:JP589960 TH589960:TL589960 ADD589960:ADH589960 AMZ589960:AND589960 AWV589960:AWZ589960 BGR589960:BGV589960 BQN589960:BQR589960 CAJ589960:CAN589960 CKF589960:CKJ589960 CUB589960:CUF589960 DDX589960:DEB589960 DNT589960:DNX589960 DXP589960:DXT589960 EHL589960:EHP589960 ERH589960:ERL589960 FBD589960:FBH589960 FKZ589960:FLD589960 FUV589960:FUZ589960 GER589960:GEV589960 GON589960:GOR589960 GYJ589960:GYN589960 HIF589960:HIJ589960 HSB589960:HSF589960 IBX589960:ICB589960 ILT589960:ILX589960 IVP589960:IVT589960 JFL589960:JFP589960 JPH589960:JPL589960 JZD589960:JZH589960 KIZ589960:KJD589960 KSV589960:KSZ589960 LCR589960:LCV589960 LMN589960:LMR589960 LWJ589960:LWN589960 MGF589960:MGJ589960 MQB589960:MQF589960 MZX589960:NAB589960 NJT589960:NJX589960 NTP589960:NTT589960 ODL589960:ODP589960 ONH589960:ONL589960 OXD589960:OXH589960 PGZ589960:PHD589960 PQV589960:PQZ589960 QAR589960:QAV589960 QKN589960:QKR589960 QUJ589960:QUN589960 REF589960:REJ589960 ROB589960:ROF589960 RXX589960:RYB589960 SHT589960:SHX589960 SRP589960:SRT589960 TBL589960:TBP589960 TLH589960:TLL589960 TVD589960:TVH589960 UEZ589960:UFD589960 UOV589960:UOZ589960 UYR589960:UYV589960 VIN589960:VIR589960 VSJ589960:VSN589960 WCF589960:WCJ589960 WMB589960:WMF589960 WVX589960:WWB589960 N655496:R655496 JL655496:JP655496 TH655496:TL655496 ADD655496:ADH655496 AMZ655496:AND655496 AWV655496:AWZ655496 BGR655496:BGV655496 BQN655496:BQR655496 CAJ655496:CAN655496 CKF655496:CKJ655496 CUB655496:CUF655496 DDX655496:DEB655496 DNT655496:DNX655496 DXP655496:DXT655496 EHL655496:EHP655496 ERH655496:ERL655496 FBD655496:FBH655496 FKZ655496:FLD655496 FUV655496:FUZ655496 GER655496:GEV655496 GON655496:GOR655496 GYJ655496:GYN655496 HIF655496:HIJ655496 HSB655496:HSF655496 IBX655496:ICB655496 ILT655496:ILX655496 IVP655496:IVT655496 JFL655496:JFP655496 JPH655496:JPL655496 JZD655496:JZH655496 KIZ655496:KJD655496 KSV655496:KSZ655496 LCR655496:LCV655496 LMN655496:LMR655496 LWJ655496:LWN655496 MGF655496:MGJ655496 MQB655496:MQF655496 MZX655496:NAB655496 NJT655496:NJX655496 NTP655496:NTT655496 ODL655496:ODP655496 ONH655496:ONL655496 OXD655496:OXH655496 PGZ655496:PHD655496 PQV655496:PQZ655496 QAR655496:QAV655496 QKN655496:QKR655496 QUJ655496:QUN655496 REF655496:REJ655496 ROB655496:ROF655496 RXX655496:RYB655496 SHT655496:SHX655496 SRP655496:SRT655496 TBL655496:TBP655496 TLH655496:TLL655496 TVD655496:TVH655496 UEZ655496:UFD655496 UOV655496:UOZ655496 UYR655496:UYV655496 VIN655496:VIR655496 VSJ655496:VSN655496 WCF655496:WCJ655496 WMB655496:WMF655496 WVX655496:WWB655496 N721032:R721032 JL721032:JP721032 TH721032:TL721032 ADD721032:ADH721032 AMZ721032:AND721032 AWV721032:AWZ721032 BGR721032:BGV721032 BQN721032:BQR721032 CAJ721032:CAN721032 CKF721032:CKJ721032 CUB721032:CUF721032 DDX721032:DEB721032 DNT721032:DNX721032 DXP721032:DXT721032 EHL721032:EHP721032 ERH721032:ERL721032 FBD721032:FBH721032 FKZ721032:FLD721032 FUV721032:FUZ721032 GER721032:GEV721032 GON721032:GOR721032 GYJ721032:GYN721032 HIF721032:HIJ721032 HSB721032:HSF721032 IBX721032:ICB721032 ILT721032:ILX721032 IVP721032:IVT721032 JFL721032:JFP721032 JPH721032:JPL721032 JZD721032:JZH721032 KIZ721032:KJD721032 KSV721032:KSZ721032 LCR721032:LCV721032 LMN721032:LMR721032 LWJ721032:LWN721032 MGF721032:MGJ721032 MQB721032:MQF721032 MZX721032:NAB721032 NJT721032:NJX721032 NTP721032:NTT721032 ODL721032:ODP721032 ONH721032:ONL721032 OXD721032:OXH721032 PGZ721032:PHD721032 PQV721032:PQZ721032 QAR721032:QAV721032 QKN721032:QKR721032 QUJ721032:QUN721032 REF721032:REJ721032 ROB721032:ROF721032 RXX721032:RYB721032 SHT721032:SHX721032 SRP721032:SRT721032 TBL721032:TBP721032 TLH721032:TLL721032 TVD721032:TVH721032 UEZ721032:UFD721032 UOV721032:UOZ721032 UYR721032:UYV721032 VIN721032:VIR721032 VSJ721032:VSN721032 WCF721032:WCJ721032 WMB721032:WMF721032 WVX721032:WWB721032 N786568:R786568 JL786568:JP786568 TH786568:TL786568 ADD786568:ADH786568 AMZ786568:AND786568 AWV786568:AWZ786568 BGR786568:BGV786568 BQN786568:BQR786568 CAJ786568:CAN786568 CKF786568:CKJ786568 CUB786568:CUF786568 DDX786568:DEB786568 DNT786568:DNX786568 DXP786568:DXT786568 EHL786568:EHP786568 ERH786568:ERL786568 FBD786568:FBH786568 FKZ786568:FLD786568 FUV786568:FUZ786568 GER786568:GEV786568 GON786568:GOR786568 GYJ786568:GYN786568 HIF786568:HIJ786568 HSB786568:HSF786568 IBX786568:ICB786568 ILT786568:ILX786568 IVP786568:IVT786568 JFL786568:JFP786568 JPH786568:JPL786568 JZD786568:JZH786568 KIZ786568:KJD786568 KSV786568:KSZ786568 LCR786568:LCV786568 LMN786568:LMR786568 LWJ786568:LWN786568 MGF786568:MGJ786568 MQB786568:MQF786568 MZX786568:NAB786568 NJT786568:NJX786568 NTP786568:NTT786568 ODL786568:ODP786568 ONH786568:ONL786568 OXD786568:OXH786568 PGZ786568:PHD786568 PQV786568:PQZ786568 QAR786568:QAV786568 QKN786568:QKR786568 QUJ786568:QUN786568 REF786568:REJ786568 ROB786568:ROF786568 RXX786568:RYB786568 SHT786568:SHX786568 SRP786568:SRT786568 TBL786568:TBP786568 TLH786568:TLL786568 TVD786568:TVH786568 UEZ786568:UFD786568 UOV786568:UOZ786568 UYR786568:UYV786568 VIN786568:VIR786568 VSJ786568:VSN786568 WCF786568:WCJ786568 WMB786568:WMF786568 WVX786568:WWB786568 N852104:R852104 JL852104:JP852104 TH852104:TL852104 ADD852104:ADH852104 AMZ852104:AND852104 AWV852104:AWZ852104 BGR852104:BGV852104 BQN852104:BQR852104 CAJ852104:CAN852104 CKF852104:CKJ852104 CUB852104:CUF852104 DDX852104:DEB852104 DNT852104:DNX852104 DXP852104:DXT852104 EHL852104:EHP852104 ERH852104:ERL852104 FBD852104:FBH852104 FKZ852104:FLD852104 FUV852104:FUZ852104 GER852104:GEV852104 GON852104:GOR852104 GYJ852104:GYN852104 HIF852104:HIJ852104 HSB852104:HSF852104 IBX852104:ICB852104 ILT852104:ILX852104 IVP852104:IVT852104 JFL852104:JFP852104 JPH852104:JPL852104 JZD852104:JZH852104 KIZ852104:KJD852104 KSV852104:KSZ852104 LCR852104:LCV852104 LMN852104:LMR852104 LWJ852104:LWN852104 MGF852104:MGJ852104 MQB852104:MQF852104 MZX852104:NAB852104 NJT852104:NJX852104 NTP852104:NTT852104 ODL852104:ODP852104 ONH852104:ONL852104 OXD852104:OXH852104 PGZ852104:PHD852104 PQV852104:PQZ852104 QAR852104:QAV852104 QKN852104:QKR852104 QUJ852104:QUN852104 REF852104:REJ852104 ROB852104:ROF852104 RXX852104:RYB852104 SHT852104:SHX852104 SRP852104:SRT852104 TBL852104:TBP852104 TLH852104:TLL852104 TVD852104:TVH852104 UEZ852104:UFD852104 UOV852104:UOZ852104 UYR852104:UYV852104 VIN852104:VIR852104 VSJ852104:VSN852104 WCF852104:WCJ852104 WMB852104:WMF852104 WVX852104:WWB852104 N917640:R917640 JL917640:JP917640 TH917640:TL917640 ADD917640:ADH917640 AMZ917640:AND917640 AWV917640:AWZ917640 BGR917640:BGV917640 BQN917640:BQR917640 CAJ917640:CAN917640 CKF917640:CKJ917640 CUB917640:CUF917640 DDX917640:DEB917640 DNT917640:DNX917640 DXP917640:DXT917640 EHL917640:EHP917640 ERH917640:ERL917640 FBD917640:FBH917640 FKZ917640:FLD917640 FUV917640:FUZ917640 GER917640:GEV917640 GON917640:GOR917640 GYJ917640:GYN917640 HIF917640:HIJ917640 HSB917640:HSF917640 IBX917640:ICB917640 ILT917640:ILX917640 IVP917640:IVT917640 JFL917640:JFP917640 JPH917640:JPL917640 JZD917640:JZH917640 KIZ917640:KJD917640 KSV917640:KSZ917640 LCR917640:LCV917640 LMN917640:LMR917640 LWJ917640:LWN917640 MGF917640:MGJ917640 MQB917640:MQF917640 MZX917640:NAB917640 NJT917640:NJX917640 NTP917640:NTT917640 ODL917640:ODP917640 ONH917640:ONL917640 OXD917640:OXH917640 PGZ917640:PHD917640 PQV917640:PQZ917640 QAR917640:QAV917640 QKN917640:QKR917640 QUJ917640:QUN917640 REF917640:REJ917640 ROB917640:ROF917640 RXX917640:RYB917640 SHT917640:SHX917640 SRP917640:SRT917640 TBL917640:TBP917640 TLH917640:TLL917640 TVD917640:TVH917640 UEZ917640:UFD917640 UOV917640:UOZ917640 UYR917640:UYV917640 VIN917640:VIR917640 VSJ917640:VSN917640 WCF917640:WCJ917640 WMB917640:WMF917640 WVX917640:WWB917640 N983176:R983176 JL983176:JP983176 TH983176:TL983176 ADD983176:ADH983176 AMZ983176:AND983176 AWV983176:AWZ983176 BGR983176:BGV983176 BQN983176:BQR983176 CAJ983176:CAN983176 CKF983176:CKJ983176 CUB983176:CUF983176 DDX983176:DEB983176 DNT983176:DNX983176 DXP983176:DXT983176 EHL983176:EHP983176 ERH983176:ERL983176 FBD983176:FBH983176 FKZ983176:FLD983176 FUV983176:FUZ983176 GER983176:GEV983176 GON983176:GOR983176 GYJ983176:GYN983176 HIF983176:HIJ983176 HSB983176:HSF983176 IBX983176:ICB983176 ILT983176:ILX983176 IVP983176:IVT983176 JFL983176:JFP983176 JPH983176:JPL983176 JZD983176:JZH983176 KIZ983176:KJD983176 KSV983176:KSZ983176 LCR983176:LCV983176 LMN983176:LMR983176 LWJ983176:LWN983176 MGF983176:MGJ983176 MQB983176:MQF983176 MZX983176:NAB983176 NJT983176:NJX983176 NTP983176:NTT983176 ODL983176:ODP983176 ONH983176:ONL983176 OXD983176:OXH983176 PGZ983176:PHD983176 PQV983176:PQZ983176 QAR983176:QAV983176 QKN983176:QKR983176 QUJ983176:QUN983176 REF983176:REJ983176 ROB983176:ROF983176 RXX983176:RYB983176 SHT983176:SHX983176 SRP983176:SRT983176 TBL983176:TBP983176 TLH983176:TLL983176 TVD983176:TVH983176 UEZ983176:UFD983176 UOV983176:UOZ983176 UYR983176:UYV983176 VIN983176:VIR983176 VSJ983176:VSN983176 WCF983176:WCJ983176 WMB983176:WMF983176 WVX983176:WWB983176">
      <formula1>0</formula1>
      <formula2>999999</formula2>
    </dataValidation>
    <dataValidation type="list" allowBlank="1" showInputMessage="1" showErrorMessage="1" error="Selecionar classe de acordo com DN COPAM nº 74/2004 (classes 3, 4, 5 e 6)" prompt="Selecionar classe do empreendimento" sqref="WVU983184:WWA983184 WLY983184:WME983184 WCC983184:WCI983184 VSG983184:VSM983184 VIK983184:VIQ983184 UYO983184:UYU983184 UOS983184:UOY983184 UEW983184:UFC983184 TVA983184:TVG983184 TLE983184:TLK983184 TBI983184:TBO983184 SRM983184:SRS983184 SHQ983184:SHW983184 RXU983184:RYA983184 RNY983184:ROE983184 REC983184:REI983184 QUG983184:QUM983184 QKK983184:QKQ983184 QAO983184:QAU983184 PQS983184:PQY983184 PGW983184:PHC983184 OXA983184:OXG983184 ONE983184:ONK983184 ODI983184:ODO983184 NTM983184:NTS983184 NJQ983184:NJW983184 MZU983184:NAA983184 MPY983184:MQE983184 MGC983184:MGI983184 LWG983184:LWM983184 LMK983184:LMQ983184 LCO983184:LCU983184 KSS983184:KSY983184 KIW983184:KJC983184 JZA983184:JZG983184 JPE983184:JPK983184 JFI983184:JFO983184 IVM983184:IVS983184 ILQ983184:ILW983184 IBU983184:ICA983184 HRY983184:HSE983184 HIC983184:HII983184 GYG983184:GYM983184 GOK983184:GOQ983184 GEO983184:GEU983184 FUS983184:FUY983184 FKW983184:FLC983184 FBA983184:FBG983184 ERE983184:ERK983184 EHI983184:EHO983184 DXM983184:DXS983184 DNQ983184:DNW983184 DDU983184:DEA983184 CTY983184:CUE983184 CKC983184:CKI983184 CAG983184:CAM983184 BQK983184:BQQ983184 BGO983184:BGU983184 AWS983184:AWY983184 AMW983184:ANC983184 ADA983184:ADG983184 TE983184:TK983184 JI983184:JO983184 K983184:Q983184 WVU917648:WWA917648 WLY917648:WME917648 WCC917648:WCI917648 VSG917648:VSM917648 VIK917648:VIQ917648 UYO917648:UYU917648 UOS917648:UOY917648 UEW917648:UFC917648 TVA917648:TVG917648 TLE917648:TLK917648 TBI917648:TBO917648 SRM917648:SRS917648 SHQ917648:SHW917648 RXU917648:RYA917648 RNY917648:ROE917648 REC917648:REI917648 QUG917648:QUM917648 QKK917648:QKQ917648 QAO917648:QAU917648 PQS917648:PQY917648 PGW917648:PHC917648 OXA917648:OXG917648 ONE917648:ONK917648 ODI917648:ODO917648 NTM917648:NTS917648 NJQ917648:NJW917648 MZU917648:NAA917648 MPY917648:MQE917648 MGC917648:MGI917648 LWG917648:LWM917648 LMK917648:LMQ917648 LCO917648:LCU917648 KSS917648:KSY917648 KIW917648:KJC917648 JZA917648:JZG917648 JPE917648:JPK917648 JFI917648:JFO917648 IVM917648:IVS917648 ILQ917648:ILW917648 IBU917648:ICA917648 HRY917648:HSE917648 HIC917648:HII917648 GYG917648:GYM917648 GOK917648:GOQ917648 GEO917648:GEU917648 FUS917648:FUY917648 FKW917648:FLC917648 FBA917648:FBG917648 ERE917648:ERK917648 EHI917648:EHO917648 DXM917648:DXS917648 DNQ917648:DNW917648 DDU917648:DEA917648 CTY917648:CUE917648 CKC917648:CKI917648 CAG917648:CAM917648 BQK917648:BQQ917648 BGO917648:BGU917648 AWS917648:AWY917648 AMW917648:ANC917648 ADA917648:ADG917648 TE917648:TK917648 JI917648:JO917648 K917648:Q917648 WVU852112:WWA852112 WLY852112:WME852112 WCC852112:WCI852112 VSG852112:VSM852112 VIK852112:VIQ852112 UYO852112:UYU852112 UOS852112:UOY852112 UEW852112:UFC852112 TVA852112:TVG852112 TLE852112:TLK852112 TBI852112:TBO852112 SRM852112:SRS852112 SHQ852112:SHW852112 RXU852112:RYA852112 RNY852112:ROE852112 REC852112:REI852112 QUG852112:QUM852112 QKK852112:QKQ852112 QAO852112:QAU852112 PQS852112:PQY852112 PGW852112:PHC852112 OXA852112:OXG852112 ONE852112:ONK852112 ODI852112:ODO852112 NTM852112:NTS852112 NJQ852112:NJW852112 MZU852112:NAA852112 MPY852112:MQE852112 MGC852112:MGI852112 LWG852112:LWM852112 LMK852112:LMQ852112 LCO852112:LCU852112 KSS852112:KSY852112 KIW852112:KJC852112 JZA852112:JZG852112 JPE852112:JPK852112 JFI852112:JFO852112 IVM852112:IVS852112 ILQ852112:ILW852112 IBU852112:ICA852112 HRY852112:HSE852112 HIC852112:HII852112 GYG852112:GYM852112 GOK852112:GOQ852112 GEO852112:GEU852112 FUS852112:FUY852112 FKW852112:FLC852112 FBA852112:FBG852112 ERE852112:ERK852112 EHI852112:EHO852112 DXM852112:DXS852112 DNQ852112:DNW852112 DDU852112:DEA852112 CTY852112:CUE852112 CKC852112:CKI852112 CAG852112:CAM852112 BQK852112:BQQ852112 BGO852112:BGU852112 AWS852112:AWY852112 AMW852112:ANC852112 ADA852112:ADG852112 TE852112:TK852112 JI852112:JO852112 K852112:Q852112 WVU786576:WWA786576 WLY786576:WME786576 WCC786576:WCI786576 VSG786576:VSM786576 VIK786576:VIQ786576 UYO786576:UYU786576 UOS786576:UOY786576 UEW786576:UFC786576 TVA786576:TVG786576 TLE786576:TLK786576 TBI786576:TBO786576 SRM786576:SRS786576 SHQ786576:SHW786576 RXU786576:RYA786576 RNY786576:ROE786576 REC786576:REI786576 QUG786576:QUM786576 QKK786576:QKQ786576 QAO786576:QAU786576 PQS786576:PQY786576 PGW786576:PHC786576 OXA786576:OXG786576 ONE786576:ONK786576 ODI786576:ODO786576 NTM786576:NTS786576 NJQ786576:NJW786576 MZU786576:NAA786576 MPY786576:MQE786576 MGC786576:MGI786576 LWG786576:LWM786576 LMK786576:LMQ786576 LCO786576:LCU786576 KSS786576:KSY786576 KIW786576:KJC786576 JZA786576:JZG786576 JPE786576:JPK786576 JFI786576:JFO786576 IVM786576:IVS786576 ILQ786576:ILW786576 IBU786576:ICA786576 HRY786576:HSE786576 HIC786576:HII786576 GYG786576:GYM786576 GOK786576:GOQ786576 GEO786576:GEU786576 FUS786576:FUY786576 FKW786576:FLC786576 FBA786576:FBG786576 ERE786576:ERK786576 EHI786576:EHO786576 DXM786576:DXS786576 DNQ786576:DNW786576 DDU786576:DEA786576 CTY786576:CUE786576 CKC786576:CKI786576 CAG786576:CAM786576 BQK786576:BQQ786576 BGO786576:BGU786576 AWS786576:AWY786576 AMW786576:ANC786576 ADA786576:ADG786576 TE786576:TK786576 JI786576:JO786576 K786576:Q786576 WVU721040:WWA721040 WLY721040:WME721040 WCC721040:WCI721040 VSG721040:VSM721040 VIK721040:VIQ721040 UYO721040:UYU721040 UOS721040:UOY721040 UEW721040:UFC721040 TVA721040:TVG721040 TLE721040:TLK721040 TBI721040:TBO721040 SRM721040:SRS721040 SHQ721040:SHW721040 RXU721040:RYA721040 RNY721040:ROE721040 REC721040:REI721040 QUG721040:QUM721040 QKK721040:QKQ721040 QAO721040:QAU721040 PQS721040:PQY721040 PGW721040:PHC721040 OXA721040:OXG721040 ONE721040:ONK721040 ODI721040:ODO721040 NTM721040:NTS721040 NJQ721040:NJW721040 MZU721040:NAA721040 MPY721040:MQE721040 MGC721040:MGI721040 LWG721040:LWM721040 LMK721040:LMQ721040 LCO721040:LCU721040 KSS721040:KSY721040 KIW721040:KJC721040 JZA721040:JZG721040 JPE721040:JPK721040 JFI721040:JFO721040 IVM721040:IVS721040 ILQ721040:ILW721040 IBU721040:ICA721040 HRY721040:HSE721040 HIC721040:HII721040 GYG721040:GYM721040 GOK721040:GOQ721040 GEO721040:GEU721040 FUS721040:FUY721040 FKW721040:FLC721040 FBA721040:FBG721040 ERE721040:ERK721040 EHI721040:EHO721040 DXM721040:DXS721040 DNQ721040:DNW721040 DDU721040:DEA721040 CTY721040:CUE721040 CKC721040:CKI721040 CAG721040:CAM721040 BQK721040:BQQ721040 BGO721040:BGU721040 AWS721040:AWY721040 AMW721040:ANC721040 ADA721040:ADG721040 TE721040:TK721040 JI721040:JO721040 K721040:Q721040 WVU655504:WWA655504 WLY655504:WME655504 WCC655504:WCI655504 VSG655504:VSM655504 VIK655504:VIQ655504 UYO655504:UYU655504 UOS655504:UOY655504 UEW655504:UFC655504 TVA655504:TVG655504 TLE655504:TLK655504 TBI655504:TBO655504 SRM655504:SRS655504 SHQ655504:SHW655504 RXU655504:RYA655504 RNY655504:ROE655504 REC655504:REI655504 QUG655504:QUM655504 QKK655504:QKQ655504 QAO655504:QAU655504 PQS655504:PQY655504 PGW655504:PHC655504 OXA655504:OXG655504 ONE655504:ONK655504 ODI655504:ODO655504 NTM655504:NTS655504 NJQ655504:NJW655504 MZU655504:NAA655504 MPY655504:MQE655504 MGC655504:MGI655504 LWG655504:LWM655504 LMK655504:LMQ655504 LCO655504:LCU655504 KSS655504:KSY655504 KIW655504:KJC655504 JZA655504:JZG655504 JPE655504:JPK655504 JFI655504:JFO655504 IVM655504:IVS655504 ILQ655504:ILW655504 IBU655504:ICA655504 HRY655504:HSE655504 HIC655504:HII655504 GYG655504:GYM655504 GOK655504:GOQ655504 GEO655504:GEU655504 FUS655504:FUY655504 FKW655504:FLC655504 FBA655504:FBG655504 ERE655504:ERK655504 EHI655504:EHO655504 DXM655504:DXS655504 DNQ655504:DNW655504 DDU655504:DEA655504 CTY655504:CUE655504 CKC655504:CKI655504 CAG655504:CAM655504 BQK655504:BQQ655504 BGO655504:BGU655504 AWS655504:AWY655504 AMW655504:ANC655504 ADA655504:ADG655504 TE655504:TK655504 JI655504:JO655504 K655504:Q655504 WVU589968:WWA589968 WLY589968:WME589968 WCC589968:WCI589968 VSG589968:VSM589968 VIK589968:VIQ589968 UYO589968:UYU589968 UOS589968:UOY589968 UEW589968:UFC589968 TVA589968:TVG589968 TLE589968:TLK589968 TBI589968:TBO589968 SRM589968:SRS589968 SHQ589968:SHW589968 RXU589968:RYA589968 RNY589968:ROE589968 REC589968:REI589968 QUG589968:QUM589968 QKK589968:QKQ589968 QAO589968:QAU589968 PQS589968:PQY589968 PGW589968:PHC589968 OXA589968:OXG589968 ONE589968:ONK589968 ODI589968:ODO589968 NTM589968:NTS589968 NJQ589968:NJW589968 MZU589968:NAA589968 MPY589968:MQE589968 MGC589968:MGI589968 LWG589968:LWM589968 LMK589968:LMQ589968 LCO589968:LCU589968 KSS589968:KSY589968 KIW589968:KJC589968 JZA589968:JZG589968 JPE589968:JPK589968 JFI589968:JFO589968 IVM589968:IVS589968 ILQ589968:ILW589968 IBU589968:ICA589968 HRY589968:HSE589968 HIC589968:HII589968 GYG589968:GYM589968 GOK589968:GOQ589968 GEO589968:GEU589968 FUS589968:FUY589968 FKW589968:FLC589968 FBA589968:FBG589968 ERE589968:ERK589968 EHI589968:EHO589968 DXM589968:DXS589968 DNQ589968:DNW589968 DDU589968:DEA589968 CTY589968:CUE589968 CKC589968:CKI589968 CAG589968:CAM589968 BQK589968:BQQ589968 BGO589968:BGU589968 AWS589968:AWY589968 AMW589968:ANC589968 ADA589968:ADG589968 TE589968:TK589968 JI589968:JO589968 K589968:Q589968 WVU524432:WWA524432 WLY524432:WME524432 WCC524432:WCI524432 VSG524432:VSM524432 VIK524432:VIQ524432 UYO524432:UYU524432 UOS524432:UOY524432 UEW524432:UFC524432 TVA524432:TVG524432 TLE524432:TLK524432 TBI524432:TBO524432 SRM524432:SRS524432 SHQ524432:SHW524432 RXU524432:RYA524432 RNY524432:ROE524432 REC524432:REI524432 QUG524432:QUM524432 QKK524432:QKQ524432 QAO524432:QAU524432 PQS524432:PQY524432 PGW524432:PHC524432 OXA524432:OXG524432 ONE524432:ONK524432 ODI524432:ODO524432 NTM524432:NTS524432 NJQ524432:NJW524432 MZU524432:NAA524432 MPY524432:MQE524432 MGC524432:MGI524432 LWG524432:LWM524432 LMK524432:LMQ524432 LCO524432:LCU524432 KSS524432:KSY524432 KIW524432:KJC524432 JZA524432:JZG524432 JPE524432:JPK524432 JFI524432:JFO524432 IVM524432:IVS524432 ILQ524432:ILW524432 IBU524432:ICA524432 HRY524432:HSE524432 HIC524432:HII524432 GYG524432:GYM524432 GOK524432:GOQ524432 GEO524432:GEU524432 FUS524432:FUY524432 FKW524432:FLC524432 FBA524432:FBG524432 ERE524432:ERK524432 EHI524432:EHO524432 DXM524432:DXS524432 DNQ524432:DNW524432 DDU524432:DEA524432 CTY524432:CUE524432 CKC524432:CKI524432 CAG524432:CAM524432 BQK524432:BQQ524432 BGO524432:BGU524432 AWS524432:AWY524432 AMW524432:ANC524432 ADA524432:ADG524432 TE524432:TK524432 JI524432:JO524432 K524432:Q524432 WVU458896:WWA458896 WLY458896:WME458896 WCC458896:WCI458896 VSG458896:VSM458896 VIK458896:VIQ458896 UYO458896:UYU458896 UOS458896:UOY458896 UEW458896:UFC458896 TVA458896:TVG458896 TLE458896:TLK458896 TBI458896:TBO458896 SRM458896:SRS458896 SHQ458896:SHW458896 RXU458896:RYA458896 RNY458896:ROE458896 REC458896:REI458896 QUG458896:QUM458896 QKK458896:QKQ458896 QAO458896:QAU458896 PQS458896:PQY458896 PGW458896:PHC458896 OXA458896:OXG458896 ONE458896:ONK458896 ODI458896:ODO458896 NTM458896:NTS458896 NJQ458896:NJW458896 MZU458896:NAA458896 MPY458896:MQE458896 MGC458896:MGI458896 LWG458896:LWM458896 LMK458896:LMQ458896 LCO458896:LCU458896 KSS458896:KSY458896 KIW458896:KJC458896 JZA458896:JZG458896 JPE458896:JPK458896 JFI458896:JFO458896 IVM458896:IVS458896 ILQ458896:ILW458896 IBU458896:ICA458896 HRY458896:HSE458896 HIC458896:HII458896 GYG458896:GYM458896 GOK458896:GOQ458896 GEO458896:GEU458896 FUS458896:FUY458896 FKW458896:FLC458896 FBA458896:FBG458896 ERE458896:ERK458896 EHI458896:EHO458896 DXM458896:DXS458896 DNQ458896:DNW458896 DDU458896:DEA458896 CTY458896:CUE458896 CKC458896:CKI458896 CAG458896:CAM458896 BQK458896:BQQ458896 BGO458896:BGU458896 AWS458896:AWY458896 AMW458896:ANC458896 ADA458896:ADG458896 TE458896:TK458896 JI458896:JO458896 K458896:Q458896 WVU393360:WWA393360 WLY393360:WME393360 WCC393360:WCI393360 VSG393360:VSM393360 VIK393360:VIQ393360 UYO393360:UYU393360 UOS393360:UOY393360 UEW393360:UFC393360 TVA393360:TVG393360 TLE393360:TLK393360 TBI393360:TBO393360 SRM393360:SRS393360 SHQ393360:SHW393360 RXU393360:RYA393360 RNY393360:ROE393360 REC393360:REI393360 QUG393360:QUM393360 QKK393360:QKQ393360 QAO393360:QAU393360 PQS393360:PQY393360 PGW393360:PHC393360 OXA393360:OXG393360 ONE393360:ONK393360 ODI393360:ODO393360 NTM393360:NTS393360 NJQ393360:NJW393360 MZU393360:NAA393360 MPY393360:MQE393360 MGC393360:MGI393360 LWG393360:LWM393360 LMK393360:LMQ393360 LCO393360:LCU393360 KSS393360:KSY393360 KIW393360:KJC393360 JZA393360:JZG393360 JPE393360:JPK393360 JFI393360:JFO393360 IVM393360:IVS393360 ILQ393360:ILW393360 IBU393360:ICA393360 HRY393360:HSE393360 HIC393360:HII393360 GYG393360:GYM393360 GOK393360:GOQ393360 GEO393360:GEU393360 FUS393360:FUY393360 FKW393360:FLC393360 FBA393360:FBG393360 ERE393360:ERK393360 EHI393360:EHO393360 DXM393360:DXS393360 DNQ393360:DNW393360 DDU393360:DEA393360 CTY393360:CUE393360 CKC393360:CKI393360 CAG393360:CAM393360 BQK393360:BQQ393360 BGO393360:BGU393360 AWS393360:AWY393360 AMW393360:ANC393360 ADA393360:ADG393360 TE393360:TK393360 JI393360:JO393360 K393360:Q393360 WVU327824:WWA327824 WLY327824:WME327824 WCC327824:WCI327824 VSG327824:VSM327824 VIK327824:VIQ327824 UYO327824:UYU327824 UOS327824:UOY327824 UEW327824:UFC327824 TVA327824:TVG327824 TLE327824:TLK327824 TBI327824:TBO327824 SRM327824:SRS327824 SHQ327824:SHW327824 RXU327824:RYA327824 RNY327824:ROE327824 REC327824:REI327824 QUG327824:QUM327824 QKK327824:QKQ327824 QAO327824:QAU327824 PQS327824:PQY327824 PGW327824:PHC327824 OXA327824:OXG327824 ONE327824:ONK327824 ODI327824:ODO327824 NTM327824:NTS327824 NJQ327824:NJW327824 MZU327824:NAA327824 MPY327824:MQE327824 MGC327824:MGI327824 LWG327824:LWM327824 LMK327824:LMQ327824 LCO327824:LCU327824 KSS327824:KSY327824 KIW327824:KJC327824 JZA327824:JZG327824 JPE327824:JPK327824 JFI327824:JFO327824 IVM327824:IVS327824 ILQ327824:ILW327824 IBU327824:ICA327824 HRY327824:HSE327824 HIC327824:HII327824 GYG327824:GYM327824 GOK327824:GOQ327824 GEO327824:GEU327824 FUS327824:FUY327824 FKW327824:FLC327824 FBA327824:FBG327824 ERE327824:ERK327824 EHI327824:EHO327824 DXM327824:DXS327824 DNQ327824:DNW327824 DDU327824:DEA327824 CTY327824:CUE327824 CKC327824:CKI327824 CAG327824:CAM327824 BQK327824:BQQ327824 BGO327824:BGU327824 AWS327824:AWY327824 AMW327824:ANC327824 ADA327824:ADG327824 TE327824:TK327824 JI327824:JO327824 K327824:Q327824 WVU262288:WWA262288 WLY262288:WME262288 WCC262288:WCI262288 VSG262288:VSM262288 VIK262288:VIQ262288 UYO262288:UYU262288 UOS262288:UOY262288 UEW262288:UFC262288 TVA262288:TVG262288 TLE262288:TLK262288 TBI262288:TBO262288 SRM262288:SRS262288 SHQ262288:SHW262288 RXU262288:RYA262288 RNY262288:ROE262288 REC262288:REI262288 QUG262288:QUM262288 QKK262288:QKQ262288 QAO262288:QAU262288 PQS262288:PQY262288 PGW262288:PHC262288 OXA262288:OXG262288 ONE262288:ONK262288 ODI262288:ODO262288 NTM262288:NTS262288 NJQ262288:NJW262288 MZU262288:NAA262288 MPY262288:MQE262288 MGC262288:MGI262288 LWG262288:LWM262288 LMK262288:LMQ262288 LCO262288:LCU262288 KSS262288:KSY262288 KIW262288:KJC262288 JZA262288:JZG262288 JPE262288:JPK262288 JFI262288:JFO262288 IVM262288:IVS262288 ILQ262288:ILW262288 IBU262288:ICA262288 HRY262288:HSE262288 HIC262288:HII262288 GYG262288:GYM262288 GOK262288:GOQ262288 GEO262288:GEU262288 FUS262288:FUY262288 FKW262288:FLC262288 FBA262288:FBG262288 ERE262288:ERK262288 EHI262288:EHO262288 DXM262288:DXS262288 DNQ262288:DNW262288 DDU262288:DEA262288 CTY262288:CUE262288 CKC262288:CKI262288 CAG262288:CAM262288 BQK262288:BQQ262288 BGO262288:BGU262288 AWS262288:AWY262288 AMW262288:ANC262288 ADA262288:ADG262288 TE262288:TK262288 JI262288:JO262288 K262288:Q262288 WVU196752:WWA196752 WLY196752:WME196752 WCC196752:WCI196752 VSG196752:VSM196752 VIK196752:VIQ196752 UYO196752:UYU196752 UOS196752:UOY196752 UEW196752:UFC196752 TVA196752:TVG196752 TLE196752:TLK196752 TBI196752:TBO196752 SRM196752:SRS196752 SHQ196752:SHW196752 RXU196752:RYA196752 RNY196752:ROE196752 REC196752:REI196752 QUG196752:QUM196752 QKK196752:QKQ196752 QAO196752:QAU196752 PQS196752:PQY196752 PGW196752:PHC196752 OXA196752:OXG196752 ONE196752:ONK196752 ODI196752:ODO196752 NTM196752:NTS196752 NJQ196752:NJW196752 MZU196752:NAA196752 MPY196752:MQE196752 MGC196752:MGI196752 LWG196752:LWM196752 LMK196752:LMQ196752 LCO196752:LCU196752 KSS196752:KSY196752 KIW196752:KJC196752 JZA196752:JZG196752 JPE196752:JPK196752 JFI196752:JFO196752 IVM196752:IVS196752 ILQ196752:ILW196752 IBU196752:ICA196752 HRY196752:HSE196752 HIC196752:HII196752 GYG196752:GYM196752 GOK196752:GOQ196752 GEO196752:GEU196752 FUS196752:FUY196752 FKW196752:FLC196752 FBA196752:FBG196752 ERE196752:ERK196752 EHI196752:EHO196752 DXM196752:DXS196752 DNQ196752:DNW196752 DDU196752:DEA196752 CTY196752:CUE196752 CKC196752:CKI196752 CAG196752:CAM196752 BQK196752:BQQ196752 BGO196752:BGU196752 AWS196752:AWY196752 AMW196752:ANC196752 ADA196752:ADG196752 TE196752:TK196752 JI196752:JO196752 K196752:Q196752 WVU131216:WWA131216 WLY131216:WME131216 WCC131216:WCI131216 VSG131216:VSM131216 VIK131216:VIQ131216 UYO131216:UYU131216 UOS131216:UOY131216 UEW131216:UFC131216 TVA131216:TVG131216 TLE131216:TLK131216 TBI131216:TBO131216 SRM131216:SRS131216 SHQ131216:SHW131216 RXU131216:RYA131216 RNY131216:ROE131216 REC131216:REI131216 QUG131216:QUM131216 QKK131216:QKQ131216 QAO131216:QAU131216 PQS131216:PQY131216 PGW131216:PHC131216 OXA131216:OXG131216 ONE131216:ONK131216 ODI131216:ODO131216 NTM131216:NTS131216 NJQ131216:NJW131216 MZU131216:NAA131216 MPY131216:MQE131216 MGC131216:MGI131216 LWG131216:LWM131216 LMK131216:LMQ131216 LCO131216:LCU131216 KSS131216:KSY131216 KIW131216:KJC131216 JZA131216:JZG131216 JPE131216:JPK131216 JFI131216:JFO131216 IVM131216:IVS131216 ILQ131216:ILW131216 IBU131216:ICA131216 HRY131216:HSE131216 HIC131216:HII131216 GYG131216:GYM131216 GOK131216:GOQ131216 GEO131216:GEU131216 FUS131216:FUY131216 FKW131216:FLC131216 FBA131216:FBG131216 ERE131216:ERK131216 EHI131216:EHO131216 DXM131216:DXS131216 DNQ131216:DNW131216 DDU131216:DEA131216 CTY131216:CUE131216 CKC131216:CKI131216 CAG131216:CAM131216 BQK131216:BQQ131216 BGO131216:BGU131216 AWS131216:AWY131216 AMW131216:ANC131216 ADA131216:ADG131216 TE131216:TK131216 JI131216:JO131216 K131216:Q131216 WVU65680:WWA65680 WLY65680:WME65680 WCC65680:WCI65680 VSG65680:VSM65680 VIK65680:VIQ65680 UYO65680:UYU65680 UOS65680:UOY65680 UEW65680:UFC65680 TVA65680:TVG65680 TLE65680:TLK65680 TBI65680:TBO65680 SRM65680:SRS65680 SHQ65680:SHW65680 RXU65680:RYA65680 RNY65680:ROE65680 REC65680:REI65680 QUG65680:QUM65680 QKK65680:QKQ65680 QAO65680:QAU65680 PQS65680:PQY65680 PGW65680:PHC65680 OXA65680:OXG65680 ONE65680:ONK65680 ODI65680:ODO65680 NTM65680:NTS65680 NJQ65680:NJW65680 MZU65680:NAA65680 MPY65680:MQE65680 MGC65680:MGI65680 LWG65680:LWM65680 LMK65680:LMQ65680 LCO65680:LCU65680 KSS65680:KSY65680 KIW65680:KJC65680 JZA65680:JZG65680 JPE65680:JPK65680 JFI65680:JFO65680 IVM65680:IVS65680 ILQ65680:ILW65680 IBU65680:ICA65680 HRY65680:HSE65680 HIC65680:HII65680 GYG65680:GYM65680 GOK65680:GOQ65680 GEO65680:GEU65680 FUS65680:FUY65680 FKW65680:FLC65680 FBA65680:FBG65680 ERE65680:ERK65680 EHI65680:EHO65680 DXM65680:DXS65680 DNQ65680:DNW65680 DDU65680:DEA65680 CTY65680:CUE65680 CKC65680:CKI65680 CAG65680:CAM65680 BQK65680:BQQ65680 BGO65680:BGU65680 AWS65680:AWY65680 AMW65680:ANC65680 ADA65680:ADG65680 TE65680:TK65680 JI65680:JO65680 K65680:Q65680">
      <formula1>$B$168:$B$172</formula1>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2:WWM983162 WMJ983162:WMQ983162 WCN983162:WCU983162 VSR983162:VSY983162 VIV983162:VJC983162 UYZ983162:UZG983162 UPD983162:UPK983162 UFH983162:UFO983162 TVL983162:TVS983162 TLP983162:TLW983162 TBT983162:TCA983162 SRX983162:SSE983162 SIB983162:SII983162 RYF983162:RYM983162 ROJ983162:ROQ983162 REN983162:REU983162 QUR983162:QUY983162 QKV983162:QLC983162 QAZ983162:QBG983162 PRD983162:PRK983162 PHH983162:PHO983162 OXL983162:OXS983162 ONP983162:ONW983162 ODT983162:OEA983162 NTX983162:NUE983162 NKB983162:NKI983162 NAF983162:NAM983162 MQJ983162:MQQ983162 MGN983162:MGU983162 LWR983162:LWY983162 LMV983162:LNC983162 LCZ983162:LDG983162 KTD983162:KTK983162 KJH983162:KJO983162 JZL983162:JZS983162 JPP983162:JPW983162 JFT983162:JGA983162 IVX983162:IWE983162 IMB983162:IMI983162 ICF983162:ICM983162 HSJ983162:HSQ983162 HIN983162:HIU983162 GYR983162:GYY983162 GOV983162:GPC983162 GEZ983162:GFG983162 FVD983162:FVK983162 FLH983162:FLO983162 FBL983162:FBS983162 ERP983162:ERW983162 EHT983162:EIA983162 DXX983162:DYE983162 DOB983162:DOI983162 DEF983162:DEM983162 CUJ983162:CUQ983162 CKN983162:CKU983162 CAR983162:CAY983162 BQV983162:BRC983162 BGZ983162:BHG983162 AXD983162:AXK983162 ANH983162:ANO983162 ADL983162:ADS983162 TP983162:TW983162 JT983162:KA983162 V983162:AC983162 WWF917626:WWM917626 WMJ917626:WMQ917626 WCN917626:WCU917626 VSR917626:VSY917626 VIV917626:VJC917626 UYZ917626:UZG917626 UPD917626:UPK917626 UFH917626:UFO917626 TVL917626:TVS917626 TLP917626:TLW917626 TBT917626:TCA917626 SRX917626:SSE917626 SIB917626:SII917626 RYF917626:RYM917626 ROJ917626:ROQ917626 REN917626:REU917626 QUR917626:QUY917626 QKV917626:QLC917626 QAZ917626:QBG917626 PRD917626:PRK917626 PHH917626:PHO917626 OXL917626:OXS917626 ONP917626:ONW917626 ODT917626:OEA917626 NTX917626:NUE917626 NKB917626:NKI917626 NAF917626:NAM917626 MQJ917626:MQQ917626 MGN917626:MGU917626 LWR917626:LWY917626 LMV917626:LNC917626 LCZ917626:LDG917626 KTD917626:KTK917626 KJH917626:KJO917626 JZL917626:JZS917626 JPP917626:JPW917626 JFT917626:JGA917626 IVX917626:IWE917626 IMB917626:IMI917626 ICF917626:ICM917626 HSJ917626:HSQ917626 HIN917626:HIU917626 GYR917626:GYY917626 GOV917626:GPC917626 GEZ917626:GFG917626 FVD917626:FVK917626 FLH917626:FLO917626 FBL917626:FBS917626 ERP917626:ERW917626 EHT917626:EIA917626 DXX917626:DYE917626 DOB917626:DOI917626 DEF917626:DEM917626 CUJ917626:CUQ917626 CKN917626:CKU917626 CAR917626:CAY917626 BQV917626:BRC917626 BGZ917626:BHG917626 AXD917626:AXK917626 ANH917626:ANO917626 ADL917626:ADS917626 TP917626:TW917626 JT917626:KA917626 V917626:AC917626 WWF852090:WWM852090 WMJ852090:WMQ852090 WCN852090:WCU852090 VSR852090:VSY852090 VIV852090:VJC852090 UYZ852090:UZG852090 UPD852090:UPK852090 UFH852090:UFO852090 TVL852090:TVS852090 TLP852090:TLW852090 TBT852090:TCA852090 SRX852090:SSE852090 SIB852090:SII852090 RYF852090:RYM852090 ROJ852090:ROQ852090 REN852090:REU852090 QUR852090:QUY852090 QKV852090:QLC852090 QAZ852090:QBG852090 PRD852090:PRK852090 PHH852090:PHO852090 OXL852090:OXS852090 ONP852090:ONW852090 ODT852090:OEA852090 NTX852090:NUE852090 NKB852090:NKI852090 NAF852090:NAM852090 MQJ852090:MQQ852090 MGN852090:MGU852090 LWR852090:LWY852090 LMV852090:LNC852090 LCZ852090:LDG852090 KTD852090:KTK852090 KJH852090:KJO852090 JZL852090:JZS852090 JPP852090:JPW852090 JFT852090:JGA852090 IVX852090:IWE852090 IMB852090:IMI852090 ICF852090:ICM852090 HSJ852090:HSQ852090 HIN852090:HIU852090 GYR852090:GYY852090 GOV852090:GPC852090 GEZ852090:GFG852090 FVD852090:FVK852090 FLH852090:FLO852090 FBL852090:FBS852090 ERP852090:ERW852090 EHT852090:EIA852090 DXX852090:DYE852090 DOB852090:DOI852090 DEF852090:DEM852090 CUJ852090:CUQ852090 CKN852090:CKU852090 CAR852090:CAY852090 BQV852090:BRC852090 BGZ852090:BHG852090 AXD852090:AXK852090 ANH852090:ANO852090 ADL852090:ADS852090 TP852090:TW852090 JT852090:KA852090 V852090:AC852090 WWF786554:WWM786554 WMJ786554:WMQ786554 WCN786554:WCU786554 VSR786554:VSY786554 VIV786554:VJC786554 UYZ786554:UZG786554 UPD786554:UPK786554 UFH786554:UFO786554 TVL786554:TVS786554 TLP786554:TLW786554 TBT786554:TCA786554 SRX786554:SSE786554 SIB786554:SII786554 RYF786554:RYM786554 ROJ786554:ROQ786554 REN786554:REU786554 QUR786554:QUY786554 QKV786554:QLC786554 QAZ786554:QBG786554 PRD786554:PRK786554 PHH786554:PHO786554 OXL786554:OXS786554 ONP786554:ONW786554 ODT786554:OEA786554 NTX786554:NUE786554 NKB786554:NKI786554 NAF786554:NAM786554 MQJ786554:MQQ786554 MGN786554:MGU786554 LWR786554:LWY786554 LMV786554:LNC786554 LCZ786554:LDG786554 KTD786554:KTK786554 KJH786554:KJO786554 JZL786554:JZS786554 JPP786554:JPW786554 JFT786554:JGA786554 IVX786554:IWE786554 IMB786554:IMI786554 ICF786554:ICM786554 HSJ786554:HSQ786554 HIN786554:HIU786554 GYR786554:GYY786554 GOV786554:GPC786554 GEZ786554:GFG786554 FVD786554:FVK786554 FLH786554:FLO786554 FBL786554:FBS786554 ERP786554:ERW786554 EHT786554:EIA786554 DXX786554:DYE786554 DOB786554:DOI786554 DEF786554:DEM786554 CUJ786554:CUQ786554 CKN786554:CKU786554 CAR786554:CAY786554 BQV786554:BRC786554 BGZ786554:BHG786554 AXD786554:AXK786554 ANH786554:ANO786554 ADL786554:ADS786554 TP786554:TW786554 JT786554:KA786554 V786554:AC786554 WWF721018:WWM721018 WMJ721018:WMQ721018 WCN721018:WCU721018 VSR721018:VSY721018 VIV721018:VJC721018 UYZ721018:UZG721018 UPD721018:UPK721018 UFH721018:UFO721018 TVL721018:TVS721018 TLP721018:TLW721018 TBT721018:TCA721018 SRX721018:SSE721018 SIB721018:SII721018 RYF721018:RYM721018 ROJ721018:ROQ721018 REN721018:REU721018 QUR721018:QUY721018 QKV721018:QLC721018 QAZ721018:QBG721018 PRD721018:PRK721018 PHH721018:PHO721018 OXL721018:OXS721018 ONP721018:ONW721018 ODT721018:OEA721018 NTX721018:NUE721018 NKB721018:NKI721018 NAF721018:NAM721018 MQJ721018:MQQ721018 MGN721018:MGU721018 LWR721018:LWY721018 LMV721018:LNC721018 LCZ721018:LDG721018 KTD721018:KTK721018 KJH721018:KJO721018 JZL721018:JZS721018 JPP721018:JPW721018 JFT721018:JGA721018 IVX721018:IWE721018 IMB721018:IMI721018 ICF721018:ICM721018 HSJ721018:HSQ721018 HIN721018:HIU721018 GYR721018:GYY721018 GOV721018:GPC721018 GEZ721018:GFG721018 FVD721018:FVK721018 FLH721018:FLO721018 FBL721018:FBS721018 ERP721018:ERW721018 EHT721018:EIA721018 DXX721018:DYE721018 DOB721018:DOI721018 DEF721018:DEM721018 CUJ721018:CUQ721018 CKN721018:CKU721018 CAR721018:CAY721018 BQV721018:BRC721018 BGZ721018:BHG721018 AXD721018:AXK721018 ANH721018:ANO721018 ADL721018:ADS721018 TP721018:TW721018 JT721018:KA721018 V721018:AC721018 WWF655482:WWM655482 WMJ655482:WMQ655482 WCN655482:WCU655482 VSR655482:VSY655482 VIV655482:VJC655482 UYZ655482:UZG655482 UPD655482:UPK655482 UFH655482:UFO655482 TVL655482:TVS655482 TLP655482:TLW655482 TBT655482:TCA655482 SRX655482:SSE655482 SIB655482:SII655482 RYF655482:RYM655482 ROJ655482:ROQ655482 REN655482:REU655482 QUR655482:QUY655482 QKV655482:QLC655482 QAZ655482:QBG655482 PRD655482:PRK655482 PHH655482:PHO655482 OXL655482:OXS655482 ONP655482:ONW655482 ODT655482:OEA655482 NTX655482:NUE655482 NKB655482:NKI655482 NAF655482:NAM655482 MQJ655482:MQQ655482 MGN655482:MGU655482 LWR655482:LWY655482 LMV655482:LNC655482 LCZ655482:LDG655482 KTD655482:KTK655482 KJH655482:KJO655482 JZL655482:JZS655482 JPP655482:JPW655482 JFT655482:JGA655482 IVX655482:IWE655482 IMB655482:IMI655482 ICF655482:ICM655482 HSJ655482:HSQ655482 HIN655482:HIU655482 GYR655482:GYY655482 GOV655482:GPC655482 GEZ655482:GFG655482 FVD655482:FVK655482 FLH655482:FLO655482 FBL655482:FBS655482 ERP655482:ERW655482 EHT655482:EIA655482 DXX655482:DYE655482 DOB655482:DOI655482 DEF655482:DEM655482 CUJ655482:CUQ655482 CKN655482:CKU655482 CAR655482:CAY655482 BQV655482:BRC655482 BGZ655482:BHG655482 AXD655482:AXK655482 ANH655482:ANO655482 ADL655482:ADS655482 TP655482:TW655482 JT655482:KA655482 V655482:AC655482 WWF589946:WWM589946 WMJ589946:WMQ589946 WCN589946:WCU589946 VSR589946:VSY589946 VIV589946:VJC589946 UYZ589946:UZG589946 UPD589946:UPK589946 UFH589946:UFO589946 TVL589946:TVS589946 TLP589946:TLW589946 TBT589946:TCA589946 SRX589946:SSE589946 SIB589946:SII589946 RYF589946:RYM589946 ROJ589946:ROQ589946 REN589946:REU589946 QUR589946:QUY589946 QKV589946:QLC589946 QAZ589946:QBG589946 PRD589946:PRK589946 PHH589946:PHO589946 OXL589946:OXS589946 ONP589946:ONW589946 ODT589946:OEA589946 NTX589946:NUE589946 NKB589946:NKI589946 NAF589946:NAM589946 MQJ589946:MQQ589946 MGN589946:MGU589946 LWR589946:LWY589946 LMV589946:LNC589946 LCZ589946:LDG589946 KTD589946:KTK589946 KJH589946:KJO589946 JZL589946:JZS589946 JPP589946:JPW589946 JFT589946:JGA589946 IVX589946:IWE589946 IMB589946:IMI589946 ICF589946:ICM589946 HSJ589946:HSQ589946 HIN589946:HIU589946 GYR589946:GYY589946 GOV589946:GPC589946 GEZ589946:GFG589946 FVD589946:FVK589946 FLH589946:FLO589946 FBL589946:FBS589946 ERP589946:ERW589946 EHT589946:EIA589946 DXX589946:DYE589946 DOB589946:DOI589946 DEF589946:DEM589946 CUJ589946:CUQ589946 CKN589946:CKU589946 CAR589946:CAY589946 BQV589946:BRC589946 BGZ589946:BHG589946 AXD589946:AXK589946 ANH589946:ANO589946 ADL589946:ADS589946 TP589946:TW589946 JT589946:KA589946 V589946:AC589946 WWF524410:WWM524410 WMJ524410:WMQ524410 WCN524410:WCU524410 VSR524410:VSY524410 VIV524410:VJC524410 UYZ524410:UZG524410 UPD524410:UPK524410 UFH524410:UFO524410 TVL524410:TVS524410 TLP524410:TLW524410 TBT524410:TCA524410 SRX524410:SSE524410 SIB524410:SII524410 RYF524410:RYM524410 ROJ524410:ROQ524410 REN524410:REU524410 QUR524410:QUY524410 QKV524410:QLC524410 QAZ524410:QBG524410 PRD524410:PRK524410 PHH524410:PHO524410 OXL524410:OXS524410 ONP524410:ONW524410 ODT524410:OEA524410 NTX524410:NUE524410 NKB524410:NKI524410 NAF524410:NAM524410 MQJ524410:MQQ524410 MGN524410:MGU524410 LWR524410:LWY524410 LMV524410:LNC524410 LCZ524410:LDG524410 KTD524410:KTK524410 KJH524410:KJO524410 JZL524410:JZS524410 JPP524410:JPW524410 JFT524410:JGA524410 IVX524410:IWE524410 IMB524410:IMI524410 ICF524410:ICM524410 HSJ524410:HSQ524410 HIN524410:HIU524410 GYR524410:GYY524410 GOV524410:GPC524410 GEZ524410:GFG524410 FVD524410:FVK524410 FLH524410:FLO524410 FBL524410:FBS524410 ERP524410:ERW524410 EHT524410:EIA524410 DXX524410:DYE524410 DOB524410:DOI524410 DEF524410:DEM524410 CUJ524410:CUQ524410 CKN524410:CKU524410 CAR524410:CAY524410 BQV524410:BRC524410 BGZ524410:BHG524410 AXD524410:AXK524410 ANH524410:ANO524410 ADL524410:ADS524410 TP524410:TW524410 JT524410:KA524410 V524410:AC524410 WWF458874:WWM458874 WMJ458874:WMQ458874 WCN458874:WCU458874 VSR458874:VSY458874 VIV458874:VJC458874 UYZ458874:UZG458874 UPD458874:UPK458874 UFH458874:UFO458874 TVL458874:TVS458874 TLP458874:TLW458874 TBT458874:TCA458874 SRX458874:SSE458874 SIB458874:SII458874 RYF458874:RYM458874 ROJ458874:ROQ458874 REN458874:REU458874 QUR458874:QUY458874 QKV458874:QLC458874 QAZ458874:QBG458874 PRD458874:PRK458874 PHH458874:PHO458874 OXL458874:OXS458874 ONP458874:ONW458874 ODT458874:OEA458874 NTX458874:NUE458874 NKB458874:NKI458874 NAF458874:NAM458874 MQJ458874:MQQ458874 MGN458874:MGU458874 LWR458874:LWY458874 LMV458874:LNC458874 LCZ458874:LDG458874 KTD458874:KTK458874 KJH458874:KJO458874 JZL458874:JZS458874 JPP458874:JPW458874 JFT458874:JGA458874 IVX458874:IWE458874 IMB458874:IMI458874 ICF458874:ICM458874 HSJ458874:HSQ458874 HIN458874:HIU458874 GYR458874:GYY458874 GOV458874:GPC458874 GEZ458874:GFG458874 FVD458874:FVK458874 FLH458874:FLO458874 FBL458874:FBS458874 ERP458874:ERW458874 EHT458874:EIA458874 DXX458874:DYE458874 DOB458874:DOI458874 DEF458874:DEM458874 CUJ458874:CUQ458874 CKN458874:CKU458874 CAR458874:CAY458874 BQV458874:BRC458874 BGZ458874:BHG458874 AXD458874:AXK458874 ANH458874:ANO458874 ADL458874:ADS458874 TP458874:TW458874 JT458874:KA458874 V458874:AC458874 WWF393338:WWM393338 WMJ393338:WMQ393338 WCN393338:WCU393338 VSR393338:VSY393338 VIV393338:VJC393338 UYZ393338:UZG393338 UPD393338:UPK393338 UFH393338:UFO393338 TVL393338:TVS393338 TLP393338:TLW393338 TBT393338:TCA393338 SRX393338:SSE393338 SIB393338:SII393338 RYF393338:RYM393338 ROJ393338:ROQ393338 REN393338:REU393338 QUR393338:QUY393338 QKV393338:QLC393338 QAZ393338:QBG393338 PRD393338:PRK393338 PHH393338:PHO393338 OXL393338:OXS393338 ONP393338:ONW393338 ODT393338:OEA393338 NTX393338:NUE393338 NKB393338:NKI393338 NAF393338:NAM393338 MQJ393338:MQQ393338 MGN393338:MGU393338 LWR393338:LWY393338 LMV393338:LNC393338 LCZ393338:LDG393338 KTD393338:KTK393338 KJH393338:KJO393338 JZL393338:JZS393338 JPP393338:JPW393338 JFT393338:JGA393338 IVX393338:IWE393338 IMB393338:IMI393338 ICF393338:ICM393338 HSJ393338:HSQ393338 HIN393338:HIU393338 GYR393338:GYY393338 GOV393338:GPC393338 GEZ393338:GFG393338 FVD393338:FVK393338 FLH393338:FLO393338 FBL393338:FBS393338 ERP393338:ERW393338 EHT393338:EIA393338 DXX393338:DYE393338 DOB393338:DOI393338 DEF393338:DEM393338 CUJ393338:CUQ393338 CKN393338:CKU393338 CAR393338:CAY393338 BQV393338:BRC393338 BGZ393338:BHG393338 AXD393338:AXK393338 ANH393338:ANO393338 ADL393338:ADS393338 TP393338:TW393338 JT393338:KA393338 V393338:AC393338 WWF327802:WWM327802 WMJ327802:WMQ327802 WCN327802:WCU327802 VSR327802:VSY327802 VIV327802:VJC327802 UYZ327802:UZG327802 UPD327802:UPK327802 UFH327802:UFO327802 TVL327802:TVS327802 TLP327802:TLW327802 TBT327802:TCA327802 SRX327802:SSE327802 SIB327802:SII327802 RYF327802:RYM327802 ROJ327802:ROQ327802 REN327802:REU327802 QUR327802:QUY327802 QKV327802:QLC327802 QAZ327802:QBG327802 PRD327802:PRK327802 PHH327802:PHO327802 OXL327802:OXS327802 ONP327802:ONW327802 ODT327802:OEA327802 NTX327802:NUE327802 NKB327802:NKI327802 NAF327802:NAM327802 MQJ327802:MQQ327802 MGN327802:MGU327802 LWR327802:LWY327802 LMV327802:LNC327802 LCZ327802:LDG327802 KTD327802:KTK327802 KJH327802:KJO327802 JZL327802:JZS327802 JPP327802:JPW327802 JFT327802:JGA327802 IVX327802:IWE327802 IMB327802:IMI327802 ICF327802:ICM327802 HSJ327802:HSQ327802 HIN327802:HIU327802 GYR327802:GYY327802 GOV327802:GPC327802 GEZ327802:GFG327802 FVD327802:FVK327802 FLH327802:FLO327802 FBL327802:FBS327802 ERP327802:ERW327802 EHT327802:EIA327802 DXX327802:DYE327802 DOB327802:DOI327802 DEF327802:DEM327802 CUJ327802:CUQ327802 CKN327802:CKU327802 CAR327802:CAY327802 BQV327802:BRC327802 BGZ327802:BHG327802 AXD327802:AXK327802 ANH327802:ANO327802 ADL327802:ADS327802 TP327802:TW327802 JT327802:KA327802 V327802:AC327802 WWF262266:WWM262266 WMJ262266:WMQ262266 WCN262266:WCU262266 VSR262266:VSY262266 VIV262266:VJC262266 UYZ262266:UZG262266 UPD262266:UPK262266 UFH262266:UFO262266 TVL262266:TVS262266 TLP262266:TLW262266 TBT262266:TCA262266 SRX262266:SSE262266 SIB262266:SII262266 RYF262266:RYM262266 ROJ262266:ROQ262266 REN262266:REU262266 QUR262266:QUY262266 QKV262266:QLC262266 QAZ262266:QBG262266 PRD262266:PRK262266 PHH262266:PHO262266 OXL262266:OXS262266 ONP262266:ONW262266 ODT262266:OEA262266 NTX262266:NUE262266 NKB262266:NKI262266 NAF262266:NAM262266 MQJ262266:MQQ262266 MGN262266:MGU262266 LWR262266:LWY262266 LMV262266:LNC262266 LCZ262266:LDG262266 KTD262266:KTK262266 KJH262266:KJO262266 JZL262266:JZS262266 JPP262266:JPW262266 JFT262266:JGA262266 IVX262266:IWE262266 IMB262266:IMI262266 ICF262266:ICM262266 HSJ262266:HSQ262266 HIN262266:HIU262266 GYR262266:GYY262266 GOV262266:GPC262266 GEZ262266:GFG262266 FVD262266:FVK262266 FLH262266:FLO262266 FBL262266:FBS262266 ERP262266:ERW262266 EHT262266:EIA262266 DXX262266:DYE262266 DOB262266:DOI262266 DEF262266:DEM262266 CUJ262266:CUQ262266 CKN262266:CKU262266 CAR262266:CAY262266 BQV262266:BRC262266 BGZ262266:BHG262266 AXD262266:AXK262266 ANH262266:ANO262266 ADL262266:ADS262266 TP262266:TW262266 JT262266:KA262266 V262266:AC262266 WWF196730:WWM196730 WMJ196730:WMQ196730 WCN196730:WCU196730 VSR196730:VSY196730 VIV196730:VJC196730 UYZ196730:UZG196730 UPD196730:UPK196730 UFH196730:UFO196730 TVL196730:TVS196730 TLP196730:TLW196730 TBT196730:TCA196730 SRX196730:SSE196730 SIB196730:SII196730 RYF196730:RYM196730 ROJ196730:ROQ196730 REN196730:REU196730 QUR196730:QUY196730 QKV196730:QLC196730 QAZ196730:QBG196730 PRD196730:PRK196730 PHH196730:PHO196730 OXL196730:OXS196730 ONP196730:ONW196730 ODT196730:OEA196730 NTX196730:NUE196730 NKB196730:NKI196730 NAF196730:NAM196730 MQJ196730:MQQ196730 MGN196730:MGU196730 LWR196730:LWY196730 LMV196730:LNC196730 LCZ196730:LDG196730 KTD196730:KTK196730 KJH196730:KJO196730 JZL196730:JZS196730 JPP196730:JPW196730 JFT196730:JGA196730 IVX196730:IWE196730 IMB196730:IMI196730 ICF196730:ICM196730 HSJ196730:HSQ196730 HIN196730:HIU196730 GYR196730:GYY196730 GOV196730:GPC196730 GEZ196730:GFG196730 FVD196730:FVK196730 FLH196730:FLO196730 FBL196730:FBS196730 ERP196730:ERW196730 EHT196730:EIA196730 DXX196730:DYE196730 DOB196730:DOI196730 DEF196730:DEM196730 CUJ196730:CUQ196730 CKN196730:CKU196730 CAR196730:CAY196730 BQV196730:BRC196730 BGZ196730:BHG196730 AXD196730:AXK196730 ANH196730:ANO196730 ADL196730:ADS196730 TP196730:TW196730 JT196730:KA196730 V196730:AC196730 WWF131194:WWM131194 WMJ131194:WMQ131194 WCN131194:WCU131194 VSR131194:VSY131194 VIV131194:VJC131194 UYZ131194:UZG131194 UPD131194:UPK131194 UFH131194:UFO131194 TVL131194:TVS131194 TLP131194:TLW131194 TBT131194:TCA131194 SRX131194:SSE131194 SIB131194:SII131194 RYF131194:RYM131194 ROJ131194:ROQ131194 REN131194:REU131194 QUR131194:QUY131194 QKV131194:QLC131194 QAZ131194:QBG131194 PRD131194:PRK131194 PHH131194:PHO131194 OXL131194:OXS131194 ONP131194:ONW131194 ODT131194:OEA131194 NTX131194:NUE131194 NKB131194:NKI131194 NAF131194:NAM131194 MQJ131194:MQQ131194 MGN131194:MGU131194 LWR131194:LWY131194 LMV131194:LNC131194 LCZ131194:LDG131194 KTD131194:KTK131194 KJH131194:KJO131194 JZL131194:JZS131194 JPP131194:JPW131194 JFT131194:JGA131194 IVX131194:IWE131194 IMB131194:IMI131194 ICF131194:ICM131194 HSJ131194:HSQ131194 HIN131194:HIU131194 GYR131194:GYY131194 GOV131194:GPC131194 GEZ131194:GFG131194 FVD131194:FVK131194 FLH131194:FLO131194 FBL131194:FBS131194 ERP131194:ERW131194 EHT131194:EIA131194 DXX131194:DYE131194 DOB131194:DOI131194 DEF131194:DEM131194 CUJ131194:CUQ131194 CKN131194:CKU131194 CAR131194:CAY131194 BQV131194:BRC131194 BGZ131194:BHG131194 AXD131194:AXK131194 ANH131194:ANO131194 ADL131194:ADS131194 TP131194:TW131194 JT131194:KA131194 V131194:AC131194 WWF65658:WWM65658 WMJ65658:WMQ65658 WCN65658:WCU65658 VSR65658:VSY65658 VIV65658:VJC65658 UYZ65658:UZG65658 UPD65658:UPK65658 UFH65658:UFO65658 TVL65658:TVS65658 TLP65658:TLW65658 TBT65658:TCA65658 SRX65658:SSE65658 SIB65658:SII65658 RYF65658:RYM65658 ROJ65658:ROQ65658 REN65658:REU65658 QUR65658:QUY65658 QKV65658:QLC65658 QAZ65658:QBG65658 PRD65658:PRK65658 PHH65658:PHO65658 OXL65658:OXS65658 ONP65658:ONW65658 ODT65658:OEA65658 NTX65658:NUE65658 NKB65658:NKI65658 NAF65658:NAM65658 MQJ65658:MQQ65658 MGN65658:MGU65658 LWR65658:LWY65658 LMV65658:LNC65658 LCZ65658:LDG65658 KTD65658:KTK65658 KJH65658:KJO65658 JZL65658:JZS65658 JPP65658:JPW65658 JFT65658:JGA65658 IVX65658:IWE65658 IMB65658:IMI65658 ICF65658:ICM65658 HSJ65658:HSQ65658 HIN65658:HIU65658 GYR65658:GYY65658 GOV65658:GPC65658 GEZ65658:GFG65658 FVD65658:FVK65658 FLH65658:FLO65658 FBL65658:FBS65658 ERP65658:ERW65658 EHT65658:EIA65658 DXX65658:DYE65658 DOB65658:DOI65658 DEF65658:DEM65658 CUJ65658:CUQ65658 CKN65658:CKU65658 CAR65658:CAY65658 BQV65658:BRC65658 BGZ65658:BHG65658 AXD65658:AXK65658 ANH65658:ANO65658 ADL65658:ADS65658 TP65658:TW65658 JT65658:KA65658 V65658:AC65658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$U$169:$U$1022</formula1>
    </dataValidation>
    <dataValidation type="whole" allowBlank="1" showInputMessage="1" showErrorMessage="1" error="SOMENTE NUMEROS INTEIROS DE 0 A 59" sqref="J65668:K65668 JH65668:JI65668 TD65668:TE65668 ACZ65668:ADA65668 AMV65668:AMW65668 AWR65668:AWS65668 BGN65668:BGO65668 BQJ65668:BQK65668 CAF65668:CAG65668 CKB65668:CKC65668 CTX65668:CTY65668 DDT65668:DDU65668 DNP65668:DNQ65668 DXL65668:DXM65668 EHH65668:EHI65668 ERD65668:ERE65668 FAZ65668:FBA65668 FKV65668:FKW65668 FUR65668:FUS65668 GEN65668:GEO65668 GOJ65668:GOK65668 GYF65668:GYG65668 HIB65668:HIC65668 HRX65668:HRY65668 IBT65668:IBU65668 ILP65668:ILQ65668 IVL65668:IVM65668 JFH65668:JFI65668 JPD65668:JPE65668 JYZ65668:JZA65668 KIV65668:KIW65668 KSR65668:KSS65668 LCN65668:LCO65668 LMJ65668:LMK65668 LWF65668:LWG65668 MGB65668:MGC65668 MPX65668:MPY65668 MZT65668:MZU65668 NJP65668:NJQ65668 NTL65668:NTM65668 ODH65668:ODI65668 OND65668:ONE65668 OWZ65668:OXA65668 PGV65668:PGW65668 PQR65668:PQS65668 QAN65668:QAO65668 QKJ65668:QKK65668 QUF65668:QUG65668 REB65668:REC65668 RNX65668:RNY65668 RXT65668:RXU65668 SHP65668:SHQ65668 SRL65668:SRM65668 TBH65668:TBI65668 TLD65668:TLE65668 TUZ65668:TVA65668 UEV65668:UEW65668 UOR65668:UOS65668 UYN65668:UYO65668 VIJ65668:VIK65668 VSF65668:VSG65668 WCB65668:WCC65668 WLX65668:WLY65668 WVT65668:WVU65668 J131204:K131204 JH131204:JI131204 TD131204:TE131204 ACZ131204:ADA131204 AMV131204:AMW131204 AWR131204:AWS131204 BGN131204:BGO131204 BQJ131204:BQK131204 CAF131204:CAG131204 CKB131204:CKC131204 CTX131204:CTY131204 DDT131204:DDU131204 DNP131204:DNQ131204 DXL131204:DXM131204 EHH131204:EHI131204 ERD131204:ERE131204 FAZ131204:FBA131204 FKV131204:FKW131204 FUR131204:FUS131204 GEN131204:GEO131204 GOJ131204:GOK131204 GYF131204:GYG131204 HIB131204:HIC131204 HRX131204:HRY131204 IBT131204:IBU131204 ILP131204:ILQ131204 IVL131204:IVM131204 JFH131204:JFI131204 JPD131204:JPE131204 JYZ131204:JZA131204 KIV131204:KIW131204 KSR131204:KSS131204 LCN131204:LCO131204 LMJ131204:LMK131204 LWF131204:LWG131204 MGB131204:MGC131204 MPX131204:MPY131204 MZT131204:MZU131204 NJP131204:NJQ131204 NTL131204:NTM131204 ODH131204:ODI131204 OND131204:ONE131204 OWZ131204:OXA131204 PGV131204:PGW131204 PQR131204:PQS131204 QAN131204:QAO131204 QKJ131204:QKK131204 QUF131204:QUG131204 REB131204:REC131204 RNX131204:RNY131204 RXT131204:RXU131204 SHP131204:SHQ131204 SRL131204:SRM131204 TBH131204:TBI131204 TLD131204:TLE131204 TUZ131204:TVA131204 UEV131204:UEW131204 UOR131204:UOS131204 UYN131204:UYO131204 VIJ131204:VIK131204 VSF131204:VSG131204 WCB131204:WCC131204 WLX131204:WLY131204 WVT131204:WVU131204 J196740:K196740 JH196740:JI196740 TD196740:TE196740 ACZ196740:ADA196740 AMV196740:AMW196740 AWR196740:AWS196740 BGN196740:BGO196740 BQJ196740:BQK196740 CAF196740:CAG196740 CKB196740:CKC196740 CTX196740:CTY196740 DDT196740:DDU196740 DNP196740:DNQ196740 DXL196740:DXM196740 EHH196740:EHI196740 ERD196740:ERE196740 FAZ196740:FBA196740 FKV196740:FKW196740 FUR196740:FUS196740 GEN196740:GEO196740 GOJ196740:GOK196740 GYF196740:GYG196740 HIB196740:HIC196740 HRX196740:HRY196740 IBT196740:IBU196740 ILP196740:ILQ196740 IVL196740:IVM196740 JFH196740:JFI196740 JPD196740:JPE196740 JYZ196740:JZA196740 KIV196740:KIW196740 KSR196740:KSS196740 LCN196740:LCO196740 LMJ196740:LMK196740 LWF196740:LWG196740 MGB196740:MGC196740 MPX196740:MPY196740 MZT196740:MZU196740 NJP196740:NJQ196740 NTL196740:NTM196740 ODH196740:ODI196740 OND196740:ONE196740 OWZ196740:OXA196740 PGV196740:PGW196740 PQR196740:PQS196740 QAN196740:QAO196740 QKJ196740:QKK196740 QUF196740:QUG196740 REB196740:REC196740 RNX196740:RNY196740 RXT196740:RXU196740 SHP196740:SHQ196740 SRL196740:SRM196740 TBH196740:TBI196740 TLD196740:TLE196740 TUZ196740:TVA196740 UEV196740:UEW196740 UOR196740:UOS196740 UYN196740:UYO196740 VIJ196740:VIK196740 VSF196740:VSG196740 WCB196740:WCC196740 WLX196740:WLY196740 WVT196740:WVU196740 J262276:K262276 JH262276:JI262276 TD262276:TE262276 ACZ262276:ADA262276 AMV262276:AMW262276 AWR262276:AWS262276 BGN262276:BGO262276 BQJ262276:BQK262276 CAF262276:CAG262276 CKB262276:CKC262276 CTX262276:CTY262276 DDT262276:DDU262276 DNP262276:DNQ262276 DXL262276:DXM262276 EHH262276:EHI262276 ERD262276:ERE262276 FAZ262276:FBA262276 FKV262276:FKW262276 FUR262276:FUS262276 GEN262276:GEO262276 GOJ262276:GOK262276 GYF262276:GYG262276 HIB262276:HIC262276 HRX262276:HRY262276 IBT262276:IBU262276 ILP262276:ILQ262276 IVL262276:IVM262276 JFH262276:JFI262276 JPD262276:JPE262276 JYZ262276:JZA262276 KIV262276:KIW262276 KSR262276:KSS262276 LCN262276:LCO262276 LMJ262276:LMK262276 LWF262276:LWG262276 MGB262276:MGC262276 MPX262276:MPY262276 MZT262276:MZU262276 NJP262276:NJQ262276 NTL262276:NTM262276 ODH262276:ODI262276 OND262276:ONE262276 OWZ262276:OXA262276 PGV262276:PGW262276 PQR262276:PQS262276 QAN262276:QAO262276 QKJ262276:QKK262276 QUF262276:QUG262276 REB262276:REC262276 RNX262276:RNY262276 RXT262276:RXU262276 SHP262276:SHQ262276 SRL262276:SRM262276 TBH262276:TBI262276 TLD262276:TLE262276 TUZ262276:TVA262276 UEV262276:UEW262276 UOR262276:UOS262276 UYN262276:UYO262276 VIJ262276:VIK262276 VSF262276:VSG262276 WCB262276:WCC262276 WLX262276:WLY262276 WVT262276:WVU262276 J327812:K327812 JH327812:JI327812 TD327812:TE327812 ACZ327812:ADA327812 AMV327812:AMW327812 AWR327812:AWS327812 BGN327812:BGO327812 BQJ327812:BQK327812 CAF327812:CAG327812 CKB327812:CKC327812 CTX327812:CTY327812 DDT327812:DDU327812 DNP327812:DNQ327812 DXL327812:DXM327812 EHH327812:EHI327812 ERD327812:ERE327812 FAZ327812:FBA327812 FKV327812:FKW327812 FUR327812:FUS327812 GEN327812:GEO327812 GOJ327812:GOK327812 GYF327812:GYG327812 HIB327812:HIC327812 HRX327812:HRY327812 IBT327812:IBU327812 ILP327812:ILQ327812 IVL327812:IVM327812 JFH327812:JFI327812 JPD327812:JPE327812 JYZ327812:JZA327812 KIV327812:KIW327812 KSR327812:KSS327812 LCN327812:LCO327812 LMJ327812:LMK327812 LWF327812:LWG327812 MGB327812:MGC327812 MPX327812:MPY327812 MZT327812:MZU327812 NJP327812:NJQ327812 NTL327812:NTM327812 ODH327812:ODI327812 OND327812:ONE327812 OWZ327812:OXA327812 PGV327812:PGW327812 PQR327812:PQS327812 QAN327812:QAO327812 QKJ327812:QKK327812 QUF327812:QUG327812 REB327812:REC327812 RNX327812:RNY327812 RXT327812:RXU327812 SHP327812:SHQ327812 SRL327812:SRM327812 TBH327812:TBI327812 TLD327812:TLE327812 TUZ327812:TVA327812 UEV327812:UEW327812 UOR327812:UOS327812 UYN327812:UYO327812 VIJ327812:VIK327812 VSF327812:VSG327812 WCB327812:WCC327812 WLX327812:WLY327812 WVT327812:WVU327812 J393348:K393348 JH393348:JI393348 TD393348:TE393348 ACZ393348:ADA393348 AMV393348:AMW393348 AWR393348:AWS393348 BGN393348:BGO393348 BQJ393348:BQK393348 CAF393348:CAG393348 CKB393348:CKC393348 CTX393348:CTY393348 DDT393348:DDU393348 DNP393348:DNQ393348 DXL393348:DXM393348 EHH393348:EHI393348 ERD393348:ERE393348 FAZ393348:FBA393348 FKV393348:FKW393348 FUR393348:FUS393348 GEN393348:GEO393348 GOJ393348:GOK393348 GYF393348:GYG393348 HIB393348:HIC393348 HRX393348:HRY393348 IBT393348:IBU393348 ILP393348:ILQ393348 IVL393348:IVM393348 JFH393348:JFI393348 JPD393348:JPE393348 JYZ393348:JZA393348 KIV393348:KIW393348 KSR393348:KSS393348 LCN393348:LCO393348 LMJ393348:LMK393348 LWF393348:LWG393348 MGB393348:MGC393348 MPX393348:MPY393348 MZT393348:MZU393348 NJP393348:NJQ393348 NTL393348:NTM393348 ODH393348:ODI393348 OND393348:ONE393348 OWZ393348:OXA393348 PGV393348:PGW393348 PQR393348:PQS393348 QAN393348:QAO393348 QKJ393348:QKK393348 QUF393348:QUG393348 REB393348:REC393348 RNX393348:RNY393348 RXT393348:RXU393348 SHP393348:SHQ393348 SRL393348:SRM393348 TBH393348:TBI393348 TLD393348:TLE393348 TUZ393348:TVA393348 UEV393348:UEW393348 UOR393348:UOS393348 UYN393348:UYO393348 VIJ393348:VIK393348 VSF393348:VSG393348 WCB393348:WCC393348 WLX393348:WLY393348 WVT393348:WVU393348 J458884:K458884 JH458884:JI458884 TD458884:TE458884 ACZ458884:ADA458884 AMV458884:AMW458884 AWR458884:AWS458884 BGN458884:BGO458884 BQJ458884:BQK458884 CAF458884:CAG458884 CKB458884:CKC458884 CTX458884:CTY458884 DDT458884:DDU458884 DNP458884:DNQ458884 DXL458884:DXM458884 EHH458884:EHI458884 ERD458884:ERE458884 FAZ458884:FBA458884 FKV458884:FKW458884 FUR458884:FUS458884 GEN458884:GEO458884 GOJ458884:GOK458884 GYF458884:GYG458884 HIB458884:HIC458884 HRX458884:HRY458884 IBT458884:IBU458884 ILP458884:ILQ458884 IVL458884:IVM458884 JFH458884:JFI458884 JPD458884:JPE458884 JYZ458884:JZA458884 KIV458884:KIW458884 KSR458884:KSS458884 LCN458884:LCO458884 LMJ458884:LMK458884 LWF458884:LWG458884 MGB458884:MGC458884 MPX458884:MPY458884 MZT458884:MZU458884 NJP458884:NJQ458884 NTL458884:NTM458884 ODH458884:ODI458884 OND458884:ONE458884 OWZ458884:OXA458884 PGV458884:PGW458884 PQR458884:PQS458884 QAN458884:QAO458884 QKJ458884:QKK458884 QUF458884:QUG458884 REB458884:REC458884 RNX458884:RNY458884 RXT458884:RXU458884 SHP458884:SHQ458884 SRL458884:SRM458884 TBH458884:TBI458884 TLD458884:TLE458884 TUZ458884:TVA458884 UEV458884:UEW458884 UOR458884:UOS458884 UYN458884:UYO458884 VIJ458884:VIK458884 VSF458884:VSG458884 WCB458884:WCC458884 WLX458884:WLY458884 WVT458884:WVU458884 J524420:K524420 JH524420:JI524420 TD524420:TE524420 ACZ524420:ADA524420 AMV524420:AMW524420 AWR524420:AWS524420 BGN524420:BGO524420 BQJ524420:BQK524420 CAF524420:CAG524420 CKB524420:CKC524420 CTX524420:CTY524420 DDT524420:DDU524420 DNP524420:DNQ524420 DXL524420:DXM524420 EHH524420:EHI524420 ERD524420:ERE524420 FAZ524420:FBA524420 FKV524420:FKW524420 FUR524420:FUS524420 GEN524420:GEO524420 GOJ524420:GOK524420 GYF524420:GYG524420 HIB524420:HIC524420 HRX524420:HRY524420 IBT524420:IBU524420 ILP524420:ILQ524420 IVL524420:IVM524420 JFH524420:JFI524420 JPD524420:JPE524420 JYZ524420:JZA524420 KIV524420:KIW524420 KSR524420:KSS524420 LCN524420:LCO524420 LMJ524420:LMK524420 LWF524420:LWG524420 MGB524420:MGC524420 MPX524420:MPY524420 MZT524420:MZU524420 NJP524420:NJQ524420 NTL524420:NTM524420 ODH524420:ODI524420 OND524420:ONE524420 OWZ524420:OXA524420 PGV524420:PGW524420 PQR524420:PQS524420 QAN524420:QAO524420 QKJ524420:QKK524420 QUF524420:QUG524420 REB524420:REC524420 RNX524420:RNY524420 RXT524420:RXU524420 SHP524420:SHQ524420 SRL524420:SRM524420 TBH524420:TBI524420 TLD524420:TLE524420 TUZ524420:TVA524420 UEV524420:UEW524420 UOR524420:UOS524420 UYN524420:UYO524420 VIJ524420:VIK524420 VSF524420:VSG524420 WCB524420:WCC524420 WLX524420:WLY524420 WVT524420:WVU524420 J589956:K589956 JH589956:JI589956 TD589956:TE589956 ACZ589956:ADA589956 AMV589956:AMW589956 AWR589956:AWS589956 BGN589956:BGO589956 BQJ589956:BQK589956 CAF589956:CAG589956 CKB589956:CKC589956 CTX589956:CTY589956 DDT589956:DDU589956 DNP589956:DNQ589956 DXL589956:DXM589956 EHH589956:EHI589956 ERD589956:ERE589956 FAZ589956:FBA589956 FKV589956:FKW589956 FUR589956:FUS589956 GEN589956:GEO589956 GOJ589956:GOK589956 GYF589956:GYG589956 HIB589956:HIC589956 HRX589956:HRY589956 IBT589956:IBU589956 ILP589956:ILQ589956 IVL589956:IVM589956 JFH589956:JFI589956 JPD589956:JPE589956 JYZ589956:JZA589956 KIV589956:KIW589956 KSR589956:KSS589956 LCN589956:LCO589956 LMJ589956:LMK589956 LWF589956:LWG589956 MGB589956:MGC589956 MPX589956:MPY589956 MZT589956:MZU589956 NJP589956:NJQ589956 NTL589956:NTM589956 ODH589956:ODI589956 OND589956:ONE589956 OWZ589956:OXA589956 PGV589956:PGW589956 PQR589956:PQS589956 QAN589956:QAO589956 QKJ589956:QKK589956 QUF589956:QUG589956 REB589956:REC589956 RNX589956:RNY589956 RXT589956:RXU589956 SHP589956:SHQ589956 SRL589956:SRM589956 TBH589956:TBI589956 TLD589956:TLE589956 TUZ589956:TVA589956 UEV589956:UEW589956 UOR589956:UOS589956 UYN589956:UYO589956 VIJ589956:VIK589956 VSF589956:VSG589956 WCB589956:WCC589956 WLX589956:WLY589956 WVT589956:WVU589956 J655492:K655492 JH655492:JI655492 TD655492:TE655492 ACZ655492:ADA655492 AMV655492:AMW655492 AWR655492:AWS655492 BGN655492:BGO655492 BQJ655492:BQK655492 CAF655492:CAG655492 CKB655492:CKC655492 CTX655492:CTY655492 DDT655492:DDU655492 DNP655492:DNQ655492 DXL655492:DXM655492 EHH655492:EHI655492 ERD655492:ERE655492 FAZ655492:FBA655492 FKV655492:FKW655492 FUR655492:FUS655492 GEN655492:GEO655492 GOJ655492:GOK655492 GYF655492:GYG655492 HIB655492:HIC655492 HRX655492:HRY655492 IBT655492:IBU655492 ILP655492:ILQ655492 IVL655492:IVM655492 JFH655492:JFI655492 JPD655492:JPE655492 JYZ655492:JZA655492 KIV655492:KIW655492 KSR655492:KSS655492 LCN655492:LCO655492 LMJ655492:LMK655492 LWF655492:LWG655492 MGB655492:MGC655492 MPX655492:MPY655492 MZT655492:MZU655492 NJP655492:NJQ655492 NTL655492:NTM655492 ODH655492:ODI655492 OND655492:ONE655492 OWZ655492:OXA655492 PGV655492:PGW655492 PQR655492:PQS655492 QAN655492:QAO655492 QKJ655492:QKK655492 QUF655492:QUG655492 REB655492:REC655492 RNX655492:RNY655492 RXT655492:RXU655492 SHP655492:SHQ655492 SRL655492:SRM655492 TBH655492:TBI655492 TLD655492:TLE655492 TUZ655492:TVA655492 UEV655492:UEW655492 UOR655492:UOS655492 UYN655492:UYO655492 VIJ655492:VIK655492 VSF655492:VSG655492 WCB655492:WCC655492 WLX655492:WLY655492 WVT655492:WVU655492 J721028:K721028 JH721028:JI721028 TD721028:TE721028 ACZ721028:ADA721028 AMV721028:AMW721028 AWR721028:AWS721028 BGN721028:BGO721028 BQJ721028:BQK721028 CAF721028:CAG721028 CKB721028:CKC721028 CTX721028:CTY721028 DDT721028:DDU721028 DNP721028:DNQ721028 DXL721028:DXM721028 EHH721028:EHI721028 ERD721028:ERE721028 FAZ721028:FBA721028 FKV721028:FKW721028 FUR721028:FUS721028 GEN721028:GEO721028 GOJ721028:GOK721028 GYF721028:GYG721028 HIB721028:HIC721028 HRX721028:HRY721028 IBT721028:IBU721028 ILP721028:ILQ721028 IVL721028:IVM721028 JFH721028:JFI721028 JPD721028:JPE721028 JYZ721028:JZA721028 KIV721028:KIW721028 KSR721028:KSS721028 LCN721028:LCO721028 LMJ721028:LMK721028 LWF721028:LWG721028 MGB721028:MGC721028 MPX721028:MPY721028 MZT721028:MZU721028 NJP721028:NJQ721028 NTL721028:NTM721028 ODH721028:ODI721028 OND721028:ONE721028 OWZ721028:OXA721028 PGV721028:PGW721028 PQR721028:PQS721028 QAN721028:QAO721028 QKJ721028:QKK721028 QUF721028:QUG721028 REB721028:REC721028 RNX721028:RNY721028 RXT721028:RXU721028 SHP721028:SHQ721028 SRL721028:SRM721028 TBH721028:TBI721028 TLD721028:TLE721028 TUZ721028:TVA721028 UEV721028:UEW721028 UOR721028:UOS721028 UYN721028:UYO721028 VIJ721028:VIK721028 VSF721028:VSG721028 WCB721028:WCC721028 WLX721028:WLY721028 WVT721028:WVU721028 J786564:K786564 JH786564:JI786564 TD786564:TE786564 ACZ786564:ADA786564 AMV786564:AMW786564 AWR786564:AWS786564 BGN786564:BGO786564 BQJ786564:BQK786564 CAF786564:CAG786564 CKB786564:CKC786564 CTX786564:CTY786564 DDT786564:DDU786564 DNP786564:DNQ786564 DXL786564:DXM786564 EHH786564:EHI786564 ERD786564:ERE786564 FAZ786564:FBA786564 FKV786564:FKW786564 FUR786564:FUS786564 GEN786564:GEO786564 GOJ786564:GOK786564 GYF786564:GYG786564 HIB786564:HIC786564 HRX786564:HRY786564 IBT786564:IBU786564 ILP786564:ILQ786564 IVL786564:IVM786564 JFH786564:JFI786564 JPD786564:JPE786564 JYZ786564:JZA786564 KIV786564:KIW786564 KSR786564:KSS786564 LCN786564:LCO786564 LMJ786564:LMK786564 LWF786564:LWG786564 MGB786564:MGC786564 MPX786564:MPY786564 MZT786564:MZU786564 NJP786564:NJQ786564 NTL786564:NTM786564 ODH786564:ODI786564 OND786564:ONE786564 OWZ786564:OXA786564 PGV786564:PGW786564 PQR786564:PQS786564 QAN786564:QAO786564 QKJ786564:QKK786564 QUF786564:QUG786564 REB786564:REC786564 RNX786564:RNY786564 RXT786564:RXU786564 SHP786564:SHQ786564 SRL786564:SRM786564 TBH786564:TBI786564 TLD786564:TLE786564 TUZ786564:TVA786564 UEV786564:UEW786564 UOR786564:UOS786564 UYN786564:UYO786564 VIJ786564:VIK786564 VSF786564:VSG786564 WCB786564:WCC786564 WLX786564:WLY786564 WVT786564:WVU786564 J852100:K852100 JH852100:JI852100 TD852100:TE852100 ACZ852100:ADA852100 AMV852100:AMW852100 AWR852100:AWS852100 BGN852100:BGO852100 BQJ852100:BQK852100 CAF852100:CAG852100 CKB852100:CKC852100 CTX852100:CTY852100 DDT852100:DDU852100 DNP852100:DNQ852100 DXL852100:DXM852100 EHH852100:EHI852100 ERD852100:ERE852100 FAZ852100:FBA852100 FKV852100:FKW852100 FUR852100:FUS852100 GEN852100:GEO852100 GOJ852100:GOK852100 GYF852100:GYG852100 HIB852100:HIC852100 HRX852100:HRY852100 IBT852100:IBU852100 ILP852100:ILQ852100 IVL852100:IVM852100 JFH852100:JFI852100 JPD852100:JPE852100 JYZ852100:JZA852100 KIV852100:KIW852100 KSR852100:KSS852100 LCN852100:LCO852100 LMJ852100:LMK852100 LWF852100:LWG852100 MGB852100:MGC852100 MPX852100:MPY852100 MZT852100:MZU852100 NJP852100:NJQ852100 NTL852100:NTM852100 ODH852100:ODI852100 OND852100:ONE852100 OWZ852100:OXA852100 PGV852100:PGW852100 PQR852100:PQS852100 QAN852100:QAO852100 QKJ852100:QKK852100 QUF852100:QUG852100 REB852100:REC852100 RNX852100:RNY852100 RXT852100:RXU852100 SHP852100:SHQ852100 SRL852100:SRM852100 TBH852100:TBI852100 TLD852100:TLE852100 TUZ852100:TVA852100 UEV852100:UEW852100 UOR852100:UOS852100 UYN852100:UYO852100 VIJ852100:VIK852100 VSF852100:VSG852100 WCB852100:WCC852100 WLX852100:WLY852100 WVT852100:WVU852100 J917636:K917636 JH917636:JI917636 TD917636:TE917636 ACZ917636:ADA917636 AMV917636:AMW917636 AWR917636:AWS917636 BGN917636:BGO917636 BQJ917636:BQK917636 CAF917636:CAG917636 CKB917636:CKC917636 CTX917636:CTY917636 DDT917636:DDU917636 DNP917636:DNQ917636 DXL917636:DXM917636 EHH917636:EHI917636 ERD917636:ERE917636 FAZ917636:FBA917636 FKV917636:FKW917636 FUR917636:FUS917636 GEN917636:GEO917636 GOJ917636:GOK917636 GYF917636:GYG917636 HIB917636:HIC917636 HRX917636:HRY917636 IBT917636:IBU917636 ILP917636:ILQ917636 IVL917636:IVM917636 JFH917636:JFI917636 JPD917636:JPE917636 JYZ917636:JZA917636 KIV917636:KIW917636 KSR917636:KSS917636 LCN917636:LCO917636 LMJ917636:LMK917636 LWF917636:LWG917636 MGB917636:MGC917636 MPX917636:MPY917636 MZT917636:MZU917636 NJP917636:NJQ917636 NTL917636:NTM917636 ODH917636:ODI917636 OND917636:ONE917636 OWZ917636:OXA917636 PGV917636:PGW917636 PQR917636:PQS917636 QAN917636:QAO917636 QKJ917636:QKK917636 QUF917636:QUG917636 REB917636:REC917636 RNX917636:RNY917636 RXT917636:RXU917636 SHP917636:SHQ917636 SRL917636:SRM917636 TBH917636:TBI917636 TLD917636:TLE917636 TUZ917636:TVA917636 UEV917636:UEW917636 UOR917636:UOS917636 UYN917636:UYO917636 VIJ917636:VIK917636 VSF917636:VSG917636 WCB917636:WCC917636 WLX917636:WLY917636 WVT917636:WVU917636 J983172:K983172 JH983172:JI983172 TD983172:TE983172 ACZ983172:ADA983172 AMV983172:AMW983172 AWR983172:AWS983172 BGN983172:BGO983172 BQJ983172:BQK983172 CAF983172:CAG983172 CKB983172:CKC983172 CTX983172:CTY983172 DDT983172:DDU983172 DNP983172:DNQ983172 DXL983172:DXM983172 EHH983172:EHI983172 ERD983172:ERE983172 FAZ983172:FBA983172 FKV983172:FKW983172 FUR983172:FUS983172 GEN983172:GEO983172 GOJ983172:GOK983172 GYF983172:GYG983172 HIB983172:HIC983172 HRX983172:HRY983172 IBT983172:IBU983172 ILP983172:ILQ983172 IVL983172:IVM983172 JFH983172:JFI983172 JPD983172:JPE983172 JYZ983172:JZA983172 KIV983172:KIW983172 KSR983172:KSS983172 LCN983172:LCO983172 LMJ983172:LMK983172 LWF983172:LWG983172 MGB983172:MGC983172 MPX983172:MPY983172 MZT983172:MZU983172 NJP983172:NJQ983172 NTL983172:NTM983172 ODH983172:ODI983172 OND983172:ONE983172 OWZ983172:OXA983172 PGV983172:PGW983172 PQR983172:PQS983172 QAN983172:QAO983172 QKJ983172:QKK983172 QUF983172:QUG983172 REB983172:REC983172 RNX983172:RNY983172 RXT983172:RXU983172 SHP983172:SHQ983172 SRL983172:SRM983172 TBH983172:TBI983172 TLD983172:TLE983172 TUZ983172:TVA983172 UEV983172:UEW983172 UOR983172:UOS983172 UYN983172:UYO983172 VIJ983172:VIK983172 VSF983172:VSG983172 WCB983172:WCC983172 WLX983172:WLY983172 WVT983172:WVU983172 W65668:X65668 JU65668:JV65668 TQ65668:TR65668 ADM65668:ADN65668 ANI65668:ANJ65668 AXE65668:AXF65668 BHA65668:BHB65668 BQW65668:BQX65668 CAS65668:CAT65668 CKO65668:CKP65668 CUK65668:CUL65668 DEG65668:DEH65668 DOC65668:DOD65668 DXY65668:DXZ65668 EHU65668:EHV65668 ERQ65668:ERR65668 FBM65668:FBN65668 FLI65668:FLJ65668 FVE65668:FVF65668 GFA65668:GFB65668 GOW65668:GOX65668 GYS65668:GYT65668 HIO65668:HIP65668 HSK65668:HSL65668 ICG65668:ICH65668 IMC65668:IMD65668 IVY65668:IVZ65668 JFU65668:JFV65668 JPQ65668:JPR65668 JZM65668:JZN65668 KJI65668:KJJ65668 KTE65668:KTF65668 LDA65668:LDB65668 LMW65668:LMX65668 LWS65668:LWT65668 MGO65668:MGP65668 MQK65668:MQL65668 NAG65668:NAH65668 NKC65668:NKD65668 NTY65668:NTZ65668 ODU65668:ODV65668 ONQ65668:ONR65668 OXM65668:OXN65668 PHI65668:PHJ65668 PRE65668:PRF65668 QBA65668:QBB65668 QKW65668:QKX65668 QUS65668:QUT65668 REO65668:REP65668 ROK65668:ROL65668 RYG65668:RYH65668 SIC65668:SID65668 SRY65668:SRZ65668 TBU65668:TBV65668 TLQ65668:TLR65668 TVM65668:TVN65668 UFI65668:UFJ65668 UPE65668:UPF65668 UZA65668:UZB65668 VIW65668:VIX65668 VSS65668:VST65668 WCO65668:WCP65668 WMK65668:WML65668 WWG65668:WWH65668 W131204:X131204 JU131204:JV131204 TQ131204:TR131204 ADM131204:ADN131204 ANI131204:ANJ131204 AXE131204:AXF131204 BHA131204:BHB131204 BQW131204:BQX131204 CAS131204:CAT131204 CKO131204:CKP131204 CUK131204:CUL131204 DEG131204:DEH131204 DOC131204:DOD131204 DXY131204:DXZ131204 EHU131204:EHV131204 ERQ131204:ERR131204 FBM131204:FBN131204 FLI131204:FLJ131204 FVE131204:FVF131204 GFA131204:GFB131204 GOW131204:GOX131204 GYS131204:GYT131204 HIO131204:HIP131204 HSK131204:HSL131204 ICG131204:ICH131204 IMC131204:IMD131204 IVY131204:IVZ131204 JFU131204:JFV131204 JPQ131204:JPR131204 JZM131204:JZN131204 KJI131204:KJJ131204 KTE131204:KTF131204 LDA131204:LDB131204 LMW131204:LMX131204 LWS131204:LWT131204 MGO131204:MGP131204 MQK131204:MQL131204 NAG131204:NAH131204 NKC131204:NKD131204 NTY131204:NTZ131204 ODU131204:ODV131204 ONQ131204:ONR131204 OXM131204:OXN131204 PHI131204:PHJ131204 PRE131204:PRF131204 QBA131204:QBB131204 QKW131204:QKX131204 QUS131204:QUT131204 REO131204:REP131204 ROK131204:ROL131204 RYG131204:RYH131204 SIC131204:SID131204 SRY131204:SRZ131204 TBU131204:TBV131204 TLQ131204:TLR131204 TVM131204:TVN131204 UFI131204:UFJ131204 UPE131204:UPF131204 UZA131204:UZB131204 VIW131204:VIX131204 VSS131204:VST131204 WCO131204:WCP131204 WMK131204:WML131204 WWG131204:WWH131204 W196740:X196740 JU196740:JV196740 TQ196740:TR196740 ADM196740:ADN196740 ANI196740:ANJ196740 AXE196740:AXF196740 BHA196740:BHB196740 BQW196740:BQX196740 CAS196740:CAT196740 CKO196740:CKP196740 CUK196740:CUL196740 DEG196740:DEH196740 DOC196740:DOD196740 DXY196740:DXZ196740 EHU196740:EHV196740 ERQ196740:ERR196740 FBM196740:FBN196740 FLI196740:FLJ196740 FVE196740:FVF196740 GFA196740:GFB196740 GOW196740:GOX196740 GYS196740:GYT196740 HIO196740:HIP196740 HSK196740:HSL196740 ICG196740:ICH196740 IMC196740:IMD196740 IVY196740:IVZ196740 JFU196740:JFV196740 JPQ196740:JPR196740 JZM196740:JZN196740 KJI196740:KJJ196740 KTE196740:KTF196740 LDA196740:LDB196740 LMW196740:LMX196740 LWS196740:LWT196740 MGO196740:MGP196740 MQK196740:MQL196740 NAG196740:NAH196740 NKC196740:NKD196740 NTY196740:NTZ196740 ODU196740:ODV196740 ONQ196740:ONR196740 OXM196740:OXN196740 PHI196740:PHJ196740 PRE196740:PRF196740 QBA196740:QBB196740 QKW196740:QKX196740 QUS196740:QUT196740 REO196740:REP196740 ROK196740:ROL196740 RYG196740:RYH196740 SIC196740:SID196740 SRY196740:SRZ196740 TBU196740:TBV196740 TLQ196740:TLR196740 TVM196740:TVN196740 UFI196740:UFJ196740 UPE196740:UPF196740 UZA196740:UZB196740 VIW196740:VIX196740 VSS196740:VST196740 WCO196740:WCP196740 WMK196740:WML196740 WWG196740:WWH196740 W262276:X262276 JU262276:JV262276 TQ262276:TR262276 ADM262276:ADN262276 ANI262276:ANJ262276 AXE262276:AXF262276 BHA262276:BHB262276 BQW262276:BQX262276 CAS262276:CAT262276 CKO262276:CKP262276 CUK262276:CUL262276 DEG262276:DEH262276 DOC262276:DOD262276 DXY262276:DXZ262276 EHU262276:EHV262276 ERQ262276:ERR262276 FBM262276:FBN262276 FLI262276:FLJ262276 FVE262276:FVF262276 GFA262276:GFB262276 GOW262276:GOX262276 GYS262276:GYT262276 HIO262276:HIP262276 HSK262276:HSL262276 ICG262276:ICH262276 IMC262276:IMD262276 IVY262276:IVZ262276 JFU262276:JFV262276 JPQ262276:JPR262276 JZM262276:JZN262276 KJI262276:KJJ262276 KTE262276:KTF262276 LDA262276:LDB262276 LMW262276:LMX262276 LWS262276:LWT262276 MGO262276:MGP262276 MQK262276:MQL262276 NAG262276:NAH262276 NKC262276:NKD262276 NTY262276:NTZ262276 ODU262276:ODV262276 ONQ262276:ONR262276 OXM262276:OXN262276 PHI262276:PHJ262276 PRE262276:PRF262276 QBA262276:QBB262276 QKW262276:QKX262276 QUS262276:QUT262276 REO262276:REP262276 ROK262276:ROL262276 RYG262276:RYH262276 SIC262276:SID262276 SRY262276:SRZ262276 TBU262276:TBV262276 TLQ262276:TLR262276 TVM262276:TVN262276 UFI262276:UFJ262276 UPE262276:UPF262276 UZA262276:UZB262276 VIW262276:VIX262276 VSS262276:VST262276 WCO262276:WCP262276 WMK262276:WML262276 WWG262276:WWH262276 W327812:X327812 JU327812:JV327812 TQ327812:TR327812 ADM327812:ADN327812 ANI327812:ANJ327812 AXE327812:AXF327812 BHA327812:BHB327812 BQW327812:BQX327812 CAS327812:CAT327812 CKO327812:CKP327812 CUK327812:CUL327812 DEG327812:DEH327812 DOC327812:DOD327812 DXY327812:DXZ327812 EHU327812:EHV327812 ERQ327812:ERR327812 FBM327812:FBN327812 FLI327812:FLJ327812 FVE327812:FVF327812 GFA327812:GFB327812 GOW327812:GOX327812 GYS327812:GYT327812 HIO327812:HIP327812 HSK327812:HSL327812 ICG327812:ICH327812 IMC327812:IMD327812 IVY327812:IVZ327812 JFU327812:JFV327812 JPQ327812:JPR327812 JZM327812:JZN327812 KJI327812:KJJ327812 KTE327812:KTF327812 LDA327812:LDB327812 LMW327812:LMX327812 LWS327812:LWT327812 MGO327812:MGP327812 MQK327812:MQL327812 NAG327812:NAH327812 NKC327812:NKD327812 NTY327812:NTZ327812 ODU327812:ODV327812 ONQ327812:ONR327812 OXM327812:OXN327812 PHI327812:PHJ327812 PRE327812:PRF327812 QBA327812:QBB327812 QKW327812:QKX327812 QUS327812:QUT327812 REO327812:REP327812 ROK327812:ROL327812 RYG327812:RYH327812 SIC327812:SID327812 SRY327812:SRZ327812 TBU327812:TBV327812 TLQ327812:TLR327812 TVM327812:TVN327812 UFI327812:UFJ327812 UPE327812:UPF327812 UZA327812:UZB327812 VIW327812:VIX327812 VSS327812:VST327812 WCO327812:WCP327812 WMK327812:WML327812 WWG327812:WWH327812 W393348:X393348 JU393348:JV393348 TQ393348:TR393348 ADM393348:ADN393348 ANI393348:ANJ393348 AXE393348:AXF393348 BHA393348:BHB393348 BQW393348:BQX393348 CAS393348:CAT393348 CKO393348:CKP393348 CUK393348:CUL393348 DEG393348:DEH393348 DOC393348:DOD393348 DXY393348:DXZ393348 EHU393348:EHV393348 ERQ393348:ERR393348 FBM393348:FBN393348 FLI393348:FLJ393348 FVE393348:FVF393348 GFA393348:GFB393348 GOW393348:GOX393348 GYS393348:GYT393348 HIO393348:HIP393348 HSK393348:HSL393348 ICG393348:ICH393348 IMC393348:IMD393348 IVY393348:IVZ393348 JFU393348:JFV393348 JPQ393348:JPR393348 JZM393348:JZN393348 KJI393348:KJJ393348 KTE393348:KTF393348 LDA393348:LDB393348 LMW393348:LMX393348 LWS393348:LWT393348 MGO393348:MGP393348 MQK393348:MQL393348 NAG393348:NAH393348 NKC393348:NKD393348 NTY393348:NTZ393348 ODU393348:ODV393348 ONQ393348:ONR393348 OXM393348:OXN393348 PHI393348:PHJ393348 PRE393348:PRF393348 QBA393348:QBB393348 QKW393348:QKX393348 QUS393348:QUT393348 REO393348:REP393348 ROK393348:ROL393348 RYG393348:RYH393348 SIC393348:SID393348 SRY393348:SRZ393348 TBU393348:TBV393348 TLQ393348:TLR393348 TVM393348:TVN393348 UFI393348:UFJ393348 UPE393348:UPF393348 UZA393348:UZB393348 VIW393348:VIX393348 VSS393348:VST393348 WCO393348:WCP393348 WMK393348:WML393348 WWG393348:WWH393348 W458884:X458884 JU458884:JV458884 TQ458884:TR458884 ADM458884:ADN458884 ANI458884:ANJ458884 AXE458884:AXF458884 BHA458884:BHB458884 BQW458884:BQX458884 CAS458884:CAT458884 CKO458884:CKP458884 CUK458884:CUL458884 DEG458884:DEH458884 DOC458884:DOD458884 DXY458884:DXZ458884 EHU458884:EHV458884 ERQ458884:ERR458884 FBM458884:FBN458884 FLI458884:FLJ458884 FVE458884:FVF458884 GFA458884:GFB458884 GOW458884:GOX458884 GYS458884:GYT458884 HIO458884:HIP458884 HSK458884:HSL458884 ICG458884:ICH458884 IMC458884:IMD458884 IVY458884:IVZ458884 JFU458884:JFV458884 JPQ458884:JPR458884 JZM458884:JZN458884 KJI458884:KJJ458884 KTE458884:KTF458884 LDA458884:LDB458884 LMW458884:LMX458884 LWS458884:LWT458884 MGO458884:MGP458884 MQK458884:MQL458884 NAG458884:NAH458884 NKC458884:NKD458884 NTY458884:NTZ458884 ODU458884:ODV458884 ONQ458884:ONR458884 OXM458884:OXN458884 PHI458884:PHJ458884 PRE458884:PRF458884 QBA458884:QBB458884 QKW458884:QKX458884 QUS458884:QUT458884 REO458884:REP458884 ROK458884:ROL458884 RYG458884:RYH458884 SIC458884:SID458884 SRY458884:SRZ458884 TBU458884:TBV458884 TLQ458884:TLR458884 TVM458884:TVN458884 UFI458884:UFJ458884 UPE458884:UPF458884 UZA458884:UZB458884 VIW458884:VIX458884 VSS458884:VST458884 WCO458884:WCP458884 WMK458884:WML458884 WWG458884:WWH458884 W524420:X524420 JU524420:JV524420 TQ524420:TR524420 ADM524420:ADN524420 ANI524420:ANJ524420 AXE524420:AXF524420 BHA524420:BHB524420 BQW524420:BQX524420 CAS524420:CAT524420 CKO524420:CKP524420 CUK524420:CUL524420 DEG524420:DEH524420 DOC524420:DOD524420 DXY524420:DXZ524420 EHU524420:EHV524420 ERQ524420:ERR524420 FBM524420:FBN524420 FLI524420:FLJ524420 FVE524420:FVF524420 GFA524420:GFB524420 GOW524420:GOX524420 GYS524420:GYT524420 HIO524420:HIP524420 HSK524420:HSL524420 ICG524420:ICH524420 IMC524420:IMD524420 IVY524420:IVZ524420 JFU524420:JFV524420 JPQ524420:JPR524420 JZM524420:JZN524420 KJI524420:KJJ524420 KTE524420:KTF524420 LDA524420:LDB524420 LMW524420:LMX524420 LWS524420:LWT524420 MGO524420:MGP524420 MQK524420:MQL524420 NAG524420:NAH524420 NKC524420:NKD524420 NTY524420:NTZ524420 ODU524420:ODV524420 ONQ524420:ONR524420 OXM524420:OXN524420 PHI524420:PHJ524420 PRE524420:PRF524420 QBA524420:QBB524420 QKW524420:QKX524420 QUS524420:QUT524420 REO524420:REP524420 ROK524420:ROL524420 RYG524420:RYH524420 SIC524420:SID524420 SRY524420:SRZ524420 TBU524420:TBV524420 TLQ524420:TLR524420 TVM524420:TVN524420 UFI524420:UFJ524420 UPE524420:UPF524420 UZA524420:UZB524420 VIW524420:VIX524420 VSS524420:VST524420 WCO524420:WCP524420 WMK524420:WML524420 WWG524420:WWH524420 W589956:X589956 JU589956:JV589956 TQ589956:TR589956 ADM589956:ADN589956 ANI589956:ANJ589956 AXE589956:AXF589956 BHA589956:BHB589956 BQW589956:BQX589956 CAS589956:CAT589956 CKO589956:CKP589956 CUK589956:CUL589956 DEG589956:DEH589956 DOC589956:DOD589956 DXY589956:DXZ589956 EHU589956:EHV589956 ERQ589956:ERR589956 FBM589956:FBN589956 FLI589956:FLJ589956 FVE589956:FVF589956 GFA589956:GFB589956 GOW589956:GOX589956 GYS589956:GYT589956 HIO589956:HIP589956 HSK589956:HSL589956 ICG589956:ICH589956 IMC589956:IMD589956 IVY589956:IVZ589956 JFU589956:JFV589956 JPQ589956:JPR589956 JZM589956:JZN589956 KJI589956:KJJ589956 KTE589956:KTF589956 LDA589956:LDB589956 LMW589956:LMX589956 LWS589956:LWT589956 MGO589956:MGP589956 MQK589956:MQL589956 NAG589956:NAH589956 NKC589956:NKD589956 NTY589956:NTZ589956 ODU589956:ODV589956 ONQ589956:ONR589956 OXM589956:OXN589956 PHI589956:PHJ589956 PRE589956:PRF589956 QBA589956:QBB589956 QKW589956:QKX589956 QUS589956:QUT589956 REO589956:REP589956 ROK589956:ROL589956 RYG589956:RYH589956 SIC589956:SID589956 SRY589956:SRZ589956 TBU589956:TBV589956 TLQ589956:TLR589956 TVM589956:TVN589956 UFI589956:UFJ589956 UPE589956:UPF589956 UZA589956:UZB589956 VIW589956:VIX589956 VSS589956:VST589956 WCO589956:WCP589956 WMK589956:WML589956 WWG589956:WWH589956 W655492:X655492 JU655492:JV655492 TQ655492:TR655492 ADM655492:ADN655492 ANI655492:ANJ655492 AXE655492:AXF655492 BHA655492:BHB655492 BQW655492:BQX655492 CAS655492:CAT655492 CKO655492:CKP655492 CUK655492:CUL655492 DEG655492:DEH655492 DOC655492:DOD655492 DXY655492:DXZ655492 EHU655492:EHV655492 ERQ655492:ERR655492 FBM655492:FBN655492 FLI655492:FLJ655492 FVE655492:FVF655492 GFA655492:GFB655492 GOW655492:GOX655492 GYS655492:GYT655492 HIO655492:HIP655492 HSK655492:HSL655492 ICG655492:ICH655492 IMC655492:IMD655492 IVY655492:IVZ655492 JFU655492:JFV655492 JPQ655492:JPR655492 JZM655492:JZN655492 KJI655492:KJJ655492 KTE655492:KTF655492 LDA655492:LDB655492 LMW655492:LMX655492 LWS655492:LWT655492 MGO655492:MGP655492 MQK655492:MQL655492 NAG655492:NAH655492 NKC655492:NKD655492 NTY655492:NTZ655492 ODU655492:ODV655492 ONQ655492:ONR655492 OXM655492:OXN655492 PHI655492:PHJ655492 PRE655492:PRF655492 QBA655492:QBB655492 QKW655492:QKX655492 QUS655492:QUT655492 REO655492:REP655492 ROK655492:ROL655492 RYG655492:RYH655492 SIC655492:SID655492 SRY655492:SRZ655492 TBU655492:TBV655492 TLQ655492:TLR655492 TVM655492:TVN655492 UFI655492:UFJ655492 UPE655492:UPF655492 UZA655492:UZB655492 VIW655492:VIX655492 VSS655492:VST655492 WCO655492:WCP655492 WMK655492:WML655492 WWG655492:WWH655492 W721028:X721028 JU721028:JV721028 TQ721028:TR721028 ADM721028:ADN721028 ANI721028:ANJ721028 AXE721028:AXF721028 BHA721028:BHB721028 BQW721028:BQX721028 CAS721028:CAT721028 CKO721028:CKP721028 CUK721028:CUL721028 DEG721028:DEH721028 DOC721028:DOD721028 DXY721028:DXZ721028 EHU721028:EHV721028 ERQ721028:ERR721028 FBM721028:FBN721028 FLI721028:FLJ721028 FVE721028:FVF721028 GFA721028:GFB721028 GOW721028:GOX721028 GYS721028:GYT721028 HIO721028:HIP721028 HSK721028:HSL721028 ICG721028:ICH721028 IMC721028:IMD721028 IVY721028:IVZ721028 JFU721028:JFV721028 JPQ721028:JPR721028 JZM721028:JZN721028 KJI721028:KJJ721028 KTE721028:KTF721028 LDA721028:LDB721028 LMW721028:LMX721028 LWS721028:LWT721028 MGO721028:MGP721028 MQK721028:MQL721028 NAG721028:NAH721028 NKC721028:NKD721028 NTY721028:NTZ721028 ODU721028:ODV721028 ONQ721028:ONR721028 OXM721028:OXN721028 PHI721028:PHJ721028 PRE721028:PRF721028 QBA721028:QBB721028 QKW721028:QKX721028 QUS721028:QUT721028 REO721028:REP721028 ROK721028:ROL721028 RYG721028:RYH721028 SIC721028:SID721028 SRY721028:SRZ721028 TBU721028:TBV721028 TLQ721028:TLR721028 TVM721028:TVN721028 UFI721028:UFJ721028 UPE721028:UPF721028 UZA721028:UZB721028 VIW721028:VIX721028 VSS721028:VST721028 WCO721028:WCP721028 WMK721028:WML721028 WWG721028:WWH721028 W786564:X786564 JU786564:JV786564 TQ786564:TR786564 ADM786564:ADN786564 ANI786564:ANJ786564 AXE786564:AXF786564 BHA786564:BHB786564 BQW786564:BQX786564 CAS786564:CAT786564 CKO786564:CKP786564 CUK786564:CUL786564 DEG786564:DEH786564 DOC786564:DOD786564 DXY786564:DXZ786564 EHU786564:EHV786564 ERQ786564:ERR786564 FBM786564:FBN786564 FLI786564:FLJ786564 FVE786564:FVF786564 GFA786564:GFB786564 GOW786564:GOX786564 GYS786564:GYT786564 HIO786564:HIP786564 HSK786564:HSL786564 ICG786564:ICH786564 IMC786564:IMD786564 IVY786564:IVZ786564 JFU786564:JFV786564 JPQ786564:JPR786564 JZM786564:JZN786564 KJI786564:KJJ786564 KTE786564:KTF786564 LDA786564:LDB786564 LMW786564:LMX786564 LWS786564:LWT786564 MGO786564:MGP786564 MQK786564:MQL786564 NAG786564:NAH786564 NKC786564:NKD786564 NTY786564:NTZ786564 ODU786564:ODV786564 ONQ786564:ONR786564 OXM786564:OXN786564 PHI786564:PHJ786564 PRE786564:PRF786564 QBA786564:QBB786564 QKW786564:QKX786564 QUS786564:QUT786564 REO786564:REP786564 ROK786564:ROL786564 RYG786564:RYH786564 SIC786564:SID786564 SRY786564:SRZ786564 TBU786564:TBV786564 TLQ786564:TLR786564 TVM786564:TVN786564 UFI786564:UFJ786564 UPE786564:UPF786564 UZA786564:UZB786564 VIW786564:VIX786564 VSS786564:VST786564 WCO786564:WCP786564 WMK786564:WML786564 WWG786564:WWH786564 W852100:X852100 JU852100:JV852100 TQ852100:TR852100 ADM852100:ADN852100 ANI852100:ANJ852100 AXE852100:AXF852100 BHA852100:BHB852100 BQW852100:BQX852100 CAS852100:CAT852100 CKO852100:CKP852100 CUK852100:CUL852100 DEG852100:DEH852100 DOC852100:DOD852100 DXY852100:DXZ852100 EHU852100:EHV852100 ERQ852100:ERR852100 FBM852100:FBN852100 FLI852100:FLJ852100 FVE852100:FVF852100 GFA852100:GFB852100 GOW852100:GOX852100 GYS852100:GYT852100 HIO852100:HIP852100 HSK852100:HSL852100 ICG852100:ICH852100 IMC852100:IMD852100 IVY852100:IVZ852100 JFU852100:JFV852100 JPQ852100:JPR852100 JZM852100:JZN852100 KJI852100:KJJ852100 KTE852100:KTF852100 LDA852100:LDB852100 LMW852100:LMX852100 LWS852100:LWT852100 MGO852100:MGP852100 MQK852100:MQL852100 NAG852100:NAH852100 NKC852100:NKD852100 NTY852100:NTZ852100 ODU852100:ODV852100 ONQ852100:ONR852100 OXM852100:OXN852100 PHI852100:PHJ852100 PRE852100:PRF852100 QBA852100:QBB852100 QKW852100:QKX852100 QUS852100:QUT852100 REO852100:REP852100 ROK852100:ROL852100 RYG852100:RYH852100 SIC852100:SID852100 SRY852100:SRZ852100 TBU852100:TBV852100 TLQ852100:TLR852100 TVM852100:TVN852100 UFI852100:UFJ852100 UPE852100:UPF852100 UZA852100:UZB852100 VIW852100:VIX852100 VSS852100:VST852100 WCO852100:WCP852100 WMK852100:WML852100 WWG852100:WWH852100 W917636:X917636 JU917636:JV917636 TQ917636:TR917636 ADM917636:ADN917636 ANI917636:ANJ917636 AXE917636:AXF917636 BHA917636:BHB917636 BQW917636:BQX917636 CAS917636:CAT917636 CKO917636:CKP917636 CUK917636:CUL917636 DEG917636:DEH917636 DOC917636:DOD917636 DXY917636:DXZ917636 EHU917636:EHV917636 ERQ917636:ERR917636 FBM917636:FBN917636 FLI917636:FLJ917636 FVE917636:FVF917636 GFA917636:GFB917636 GOW917636:GOX917636 GYS917636:GYT917636 HIO917636:HIP917636 HSK917636:HSL917636 ICG917636:ICH917636 IMC917636:IMD917636 IVY917636:IVZ917636 JFU917636:JFV917636 JPQ917636:JPR917636 JZM917636:JZN917636 KJI917636:KJJ917636 KTE917636:KTF917636 LDA917636:LDB917636 LMW917636:LMX917636 LWS917636:LWT917636 MGO917636:MGP917636 MQK917636:MQL917636 NAG917636:NAH917636 NKC917636:NKD917636 NTY917636:NTZ917636 ODU917636:ODV917636 ONQ917636:ONR917636 OXM917636:OXN917636 PHI917636:PHJ917636 PRE917636:PRF917636 QBA917636:QBB917636 QKW917636:QKX917636 QUS917636:QUT917636 REO917636:REP917636 ROK917636:ROL917636 RYG917636:RYH917636 SIC917636:SID917636 SRY917636:SRZ917636 TBU917636:TBV917636 TLQ917636:TLR917636 TVM917636:TVN917636 UFI917636:UFJ917636 UPE917636:UPF917636 UZA917636:UZB917636 VIW917636:VIX917636 VSS917636:VST917636 WCO917636:WCP917636 WMK917636:WML917636 WWG917636:WWH917636 W983172:X983172 JU983172:JV983172 TQ983172:TR983172 ADM983172:ADN983172 ANI983172:ANJ983172 AXE983172:AXF983172 BHA983172:BHB983172 BQW983172:BQX983172 CAS983172:CAT983172 CKO983172:CKP983172 CUK983172:CUL983172 DEG983172:DEH983172 DOC983172:DOD983172 DXY983172:DXZ983172 EHU983172:EHV983172 ERQ983172:ERR983172 FBM983172:FBN983172 FLI983172:FLJ983172 FVE983172:FVF983172 GFA983172:GFB983172 GOW983172:GOX983172 GYS983172:GYT983172 HIO983172:HIP983172 HSK983172:HSL983172 ICG983172:ICH983172 IMC983172:IMD983172 IVY983172:IVZ983172 JFU983172:JFV983172 JPQ983172:JPR983172 JZM983172:JZN983172 KJI983172:KJJ983172 KTE983172:KTF983172 LDA983172:LDB983172 LMW983172:LMX983172 LWS983172:LWT983172 MGO983172:MGP983172 MQK983172:MQL983172 NAG983172:NAH983172 NKC983172:NKD983172 NTY983172:NTZ983172 ODU983172:ODV983172 ONQ983172:ONR983172 OXM983172:OXN983172 PHI983172:PHJ983172 PRE983172:PRF983172 QBA983172:QBB983172 QKW983172:QKX983172 QUS983172:QUT983172 REO983172:REP983172 ROK983172:ROL983172 RYG983172:RYH983172 SIC983172:SID983172 SRY983172:SRZ983172 TBU983172:TBV983172 TLQ983172:TLR983172 TVM983172:TVN983172 UFI983172:UFJ983172 UPE983172:UPF983172 UZA983172:UZB983172 VIW983172:VIX983172 VSS983172:VST983172 WCO983172:WCP983172 WMK983172:WML983172 WWG983172:WWH983172">
      <formula1>0</formula1>
      <formula2>59</formula2>
    </dataValidation>
    <dataValidation type="whole" allowBlank="1" showInputMessage="1" showErrorMessage="1" error="SOMENTE NÚMEROS INTEIROS ATÉ 7 (SETE) DÍGITOS" sqref="Y65672:AC65672 JW65672:KA65672 TS65672:TW65672 ADO65672:ADS65672 ANK65672:ANO65672 AXG65672:AXK65672 BHC65672:BHG65672 BQY65672:BRC65672 CAU65672:CAY65672 CKQ65672:CKU65672 CUM65672:CUQ65672 DEI65672:DEM65672 DOE65672:DOI65672 DYA65672:DYE65672 EHW65672:EIA65672 ERS65672:ERW65672 FBO65672:FBS65672 FLK65672:FLO65672 FVG65672:FVK65672 GFC65672:GFG65672 GOY65672:GPC65672 GYU65672:GYY65672 HIQ65672:HIU65672 HSM65672:HSQ65672 ICI65672:ICM65672 IME65672:IMI65672 IWA65672:IWE65672 JFW65672:JGA65672 JPS65672:JPW65672 JZO65672:JZS65672 KJK65672:KJO65672 KTG65672:KTK65672 LDC65672:LDG65672 LMY65672:LNC65672 LWU65672:LWY65672 MGQ65672:MGU65672 MQM65672:MQQ65672 NAI65672:NAM65672 NKE65672:NKI65672 NUA65672:NUE65672 ODW65672:OEA65672 ONS65672:ONW65672 OXO65672:OXS65672 PHK65672:PHO65672 PRG65672:PRK65672 QBC65672:QBG65672 QKY65672:QLC65672 QUU65672:QUY65672 REQ65672:REU65672 ROM65672:ROQ65672 RYI65672:RYM65672 SIE65672:SII65672 SSA65672:SSE65672 TBW65672:TCA65672 TLS65672:TLW65672 TVO65672:TVS65672 UFK65672:UFO65672 UPG65672:UPK65672 UZC65672:UZG65672 VIY65672:VJC65672 VSU65672:VSY65672 WCQ65672:WCU65672 WMM65672:WMQ65672 WWI65672:WWM65672 Y131208:AC131208 JW131208:KA131208 TS131208:TW131208 ADO131208:ADS131208 ANK131208:ANO131208 AXG131208:AXK131208 BHC131208:BHG131208 BQY131208:BRC131208 CAU131208:CAY131208 CKQ131208:CKU131208 CUM131208:CUQ131208 DEI131208:DEM131208 DOE131208:DOI131208 DYA131208:DYE131208 EHW131208:EIA131208 ERS131208:ERW131208 FBO131208:FBS131208 FLK131208:FLO131208 FVG131208:FVK131208 GFC131208:GFG131208 GOY131208:GPC131208 GYU131208:GYY131208 HIQ131208:HIU131208 HSM131208:HSQ131208 ICI131208:ICM131208 IME131208:IMI131208 IWA131208:IWE131208 JFW131208:JGA131208 JPS131208:JPW131208 JZO131208:JZS131208 KJK131208:KJO131208 KTG131208:KTK131208 LDC131208:LDG131208 LMY131208:LNC131208 LWU131208:LWY131208 MGQ131208:MGU131208 MQM131208:MQQ131208 NAI131208:NAM131208 NKE131208:NKI131208 NUA131208:NUE131208 ODW131208:OEA131208 ONS131208:ONW131208 OXO131208:OXS131208 PHK131208:PHO131208 PRG131208:PRK131208 QBC131208:QBG131208 QKY131208:QLC131208 QUU131208:QUY131208 REQ131208:REU131208 ROM131208:ROQ131208 RYI131208:RYM131208 SIE131208:SII131208 SSA131208:SSE131208 TBW131208:TCA131208 TLS131208:TLW131208 TVO131208:TVS131208 UFK131208:UFO131208 UPG131208:UPK131208 UZC131208:UZG131208 VIY131208:VJC131208 VSU131208:VSY131208 WCQ131208:WCU131208 WMM131208:WMQ131208 WWI131208:WWM131208 Y196744:AC196744 JW196744:KA196744 TS196744:TW196744 ADO196744:ADS196744 ANK196744:ANO196744 AXG196744:AXK196744 BHC196744:BHG196744 BQY196744:BRC196744 CAU196744:CAY196744 CKQ196744:CKU196744 CUM196744:CUQ196744 DEI196744:DEM196744 DOE196744:DOI196744 DYA196744:DYE196744 EHW196744:EIA196744 ERS196744:ERW196744 FBO196744:FBS196744 FLK196744:FLO196744 FVG196744:FVK196744 GFC196744:GFG196744 GOY196744:GPC196744 GYU196744:GYY196744 HIQ196744:HIU196744 HSM196744:HSQ196744 ICI196744:ICM196744 IME196744:IMI196744 IWA196744:IWE196744 JFW196744:JGA196744 JPS196744:JPW196744 JZO196744:JZS196744 KJK196744:KJO196744 KTG196744:KTK196744 LDC196744:LDG196744 LMY196744:LNC196744 LWU196744:LWY196744 MGQ196744:MGU196744 MQM196744:MQQ196744 NAI196744:NAM196744 NKE196744:NKI196744 NUA196744:NUE196744 ODW196744:OEA196744 ONS196744:ONW196744 OXO196744:OXS196744 PHK196744:PHO196744 PRG196744:PRK196744 QBC196744:QBG196744 QKY196744:QLC196744 QUU196744:QUY196744 REQ196744:REU196744 ROM196744:ROQ196744 RYI196744:RYM196744 SIE196744:SII196744 SSA196744:SSE196744 TBW196744:TCA196744 TLS196744:TLW196744 TVO196744:TVS196744 UFK196744:UFO196744 UPG196744:UPK196744 UZC196744:UZG196744 VIY196744:VJC196744 VSU196744:VSY196744 WCQ196744:WCU196744 WMM196744:WMQ196744 WWI196744:WWM196744 Y262280:AC262280 JW262280:KA262280 TS262280:TW262280 ADO262280:ADS262280 ANK262280:ANO262280 AXG262280:AXK262280 BHC262280:BHG262280 BQY262280:BRC262280 CAU262280:CAY262280 CKQ262280:CKU262280 CUM262280:CUQ262280 DEI262280:DEM262280 DOE262280:DOI262280 DYA262280:DYE262280 EHW262280:EIA262280 ERS262280:ERW262280 FBO262280:FBS262280 FLK262280:FLO262280 FVG262280:FVK262280 GFC262280:GFG262280 GOY262280:GPC262280 GYU262280:GYY262280 HIQ262280:HIU262280 HSM262280:HSQ262280 ICI262280:ICM262280 IME262280:IMI262280 IWA262280:IWE262280 JFW262280:JGA262280 JPS262280:JPW262280 JZO262280:JZS262280 KJK262280:KJO262280 KTG262280:KTK262280 LDC262280:LDG262280 LMY262280:LNC262280 LWU262280:LWY262280 MGQ262280:MGU262280 MQM262280:MQQ262280 NAI262280:NAM262280 NKE262280:NKI262280 NUA262280:NUE262280 ODW262280:OEA262280 ONS262280:ONW262280 OXO262280:OXS262280 PHK262280:PHO262280 PRG262280:PRK262280 QBC262280:QBG262280 QKY262280:QLC262280 QUU262280:QUY262280 REQ262280:REU262280 ROM262280:ROQ262280 RYI262280:RYM262280 SIE262280:SII262280 SSA262280:SSE262280 TBW262280:TCA262280 TLS262280:TLW262280 TVO262280:TVS262280 UFK262280:UFO262280 UPG262280:UPK262280 UZC262280:UZG262280 VIY262280:VJC262280 VSU262280:VSY262280 WCQ262280:WCU262280 WMM262280:WMQ262280 WWI262280:WWM262280 Y327816:AC327816 JW327816:KA327816 TS327816:TW327816 ADO327816:ADS327816 ANK327816:ANO327816 AXG327816:AXK327816 BHC327816:BHG327816 BQY327816:BRC327816 CAU327816:CAY327816 CKQ327816:CKU327816 CUM327816:CUQ327816 DEI327816:DEM327816 DOE327816:DOI327816 DYA327816:DYE327816 EHW327816:EIA327816 ERS327816:ERW327816 FBO327816:FBS327816 FLK327816:FLO327816 FVG327816:FVK327816 GFC327816:GFG327816 GOY327816:GPC327816 GYU327816:GYY327816 HIQ327816:HIU327816 HSM327816:HSQ327816 ICI327816:ICM327816 IME327816:IMI327816 IWA327816:IWE327816 JFW327816:JGA327816 JPS327816:JPW327816 JZO327816:JZS327816 KJK327816:KJO327816 KTG327816:KTK327816 LDC327816:LDG327816 LMY327816:LNC327816 LWU327816:LWY327816 MGQ327816:MGU327816 MQM327816:MQQ327816 NAI327816:NAM327816 NKE327816:NKI327816 NUA327816:NUE327816 ODW327816:OEA327816 ONS327816:ONW327816 OXO327816:OXS327816 PHK327816:PHO327816 PRG327816:PRK327816 QBC327816:QBG327816 QKY327816:QLC327816 QUU327816:QUY327816 REQ327816:REU327816 ROM327816:ROQ327816 RYI327816:RYM327816 SIE327816:SII327816 SSA327816:SSE327816 TBW327816:TCA327816 TLS327816:TLW327816 TVO327816:TVS327816 UFK327816:UFO327816 UPG327816:UPK327816 UZC327816:UZG327816 VIY327816:VJC327816 VSU327816:VSY327816 WCQ327816:WCU327816 WMM327816:WMQ327816 WWI327816:WWM327816 Y393352:AC393352 JW393352:KA393352 TS393352:TW393352 ADO393352:ADS393352 ANK393352:ANO393352 AXG393352:AXK393352 BHC393352:BHG393352 BQY393352:BRC393352 CAU393352:CAY393352 CKQ393352:CKU393352 CUM393352:CUQ393352 DEI393352:DEM393352 DOE393352:DOI393352 DYA393352:DYE393352 EHW393352:EIA393352 ERS393352:ERW393352 FBO393352:FBS393352 FLK393352:FLO393352 FVG393352:FVK393352 GFC393352:GFG393352 GOY393352:GPC393352 GYU393352:GYY393352 HIQ393352:HIU393352 HSM393352:HSQ393352 ICI393352:ICM393352 IME393352:IMI393352 IWA393352:IWE393352 JFW393352:JGA393352 JPS393352:JPW393352 JZO393352:JZS393352 KJK393352:KJO393352 KTG393352:KTK393352 LDC393352:LDG393352 LMY393352:LNC393352 LWU393352:LWY393352 MGQ393352:MGU393352 MQM393352:MQQ393352 NAI393352:NAM393352 NKE393352:NKI393352 NUA393352:NUE393352 ODW393352:OEA393352 ONS393352:ONW393352 OXO393352:OXS393352 PHK393352:PHO393352 PRG393352:PRK393352 QBC393352:QBG393352 QKY393352:QLC393352 QUU393352:QUY393352 REQ393352:REU393352 ROM393352:ROQ393352 RYI393352:RYM393352 SIE393352:SII393352 SSA393352:SSE393352 TBW393352:TCA393352 TLS393352:TLW393352 TVO393352:TVS393352 UFK393352:UFO393352 UPG393352:UPK393352 UZC393352:UZG393352 VIY393352:VJC393352 VSU393352:VSY393352 WCQ393352:WCU393352 WMM393352:WMQ393352 WWI393352:WWM393352 Y458888:AC458888 JW458888:KA458888 TS458888:TW458888 ADO458888:ADS458888 ANK458888:ANO458888 AXG458888:AXK458888 BHC458888:BHG458888 BQY458888:BRC458888 CAU458888:CAY458888 CKQ458888:CKU458888 CUM458888:CUQ458888 DEI458888:DEM458888 DOE458888:DOI458888 DYA458888:DYE458888 EHW458888:EIA458888 ERS458888:ERW458888 FBO458888:FBS458888 FLK458888:FLO458888 FVG458888:FVK458888 GFC458888:GFG458888 GOY458888:GPC458888 GYU458888:GYY458888 HIQ458888:HIU458888 HSM458888:HSQ458888 ICI458888:ICM458888 IME458888:IMI458888 IWA458888:IWE458888 JFW458888:JGA458888 JPS458888:JPW458888 JZO458888:JZS458888 KJK458888:KJO458888 KTG458888:KTK458888 LDC458888:LDG458888 LMY458888:LNC458888 LWU458888:LWY458888 MGQ458888:MGU458888 MQM458888:MQQ458888 NAI458888:NAM458888 NKE458888:NKI458888 NUA458888:NUE458888 ODW458888:OEA458888 ONS458888:ONW458888 OXO458888:OXS458888 PHK458888:PHO458888 PRG458888:PRK458888 QBC458888:QBG458888 QKY458888:QLC458888 QUU458888:QUY458888 REQ458888:REU458888 ROM458888:ROQ458888 RYI458888:RYM458888 SIE458888:SII458888 SSA458888:SSE458888 TBW458888:TCA458888 TLS458888:TLW458888 TVO458888:TVS458888 UFK458888:UFO458888 UPG458888:UPK458888 UZC458888:UZG458888 VIY458888:VJC458888 VSU458888:VSY458888 WCQ458888:WCU458888 WMM458888:WMQ458888 WWI458888:WWM458888 Y524424:AC524424 JW524424:KA524424 TS524424:TW524424 ADO524424:ADS524424 ANK524424:ANO524424 AXG524424:AXK524424 BHC524424:BHG524424 BQY524424:BRC524424 CAU524424:CAY524424 CKQ524424:CKU524424 CUM524424:CUQ524424 DEI524424:DEM524424 DOE524424:DOI524424 DYA524424:DYE524424 EHW524424:EIA524424 ERS524424:ERW524424 FBO524424:FBS524424 FLK524424:FLO524424 FVG524424:FVK524424 GFC524424:GFG524424 GOY524424:GPC524424 GYU524424:GYY524424 HIQ524424:HIU524424 HSM524424:HSQ524424 ICI524424:ICM524424 IME524424:IMI524424 IWA524424:IWE524424 JFW524424:JGA524424 JPS524424:JPW524424 JZO524424:JZS524424 KJK524424:KJO524424 KTG524424:KTK524424 LDC524424:LDG524424 LMY524424:LNC524424 LWU524424:LWY524424 MGQ524424:MGU524424 MQM524424:MQQ524424 NAI524424:NAM524424 NKE524424:NKI524424 NUA524424:NUE524424 ODW524424:OEA524424 ONS524424:ONW524424 OXO524424:OXS524424 PHK524424:PHO524424 PRG524424:PRK524424 QBC524424:QBG524424 QKY524424:QLC524424 QUU524424:QUY524424 REQ524424:REU524424 ROM524424:ROQ524424 RYI524424:RYM524424 SIE524424:SII524424 SSA524424:SSE524424 TBW524424:TCA524424 TLS524424:TLW524424 TVO524424:TVS524424 UFK524424:UFO524424 UPG524424:UPK524424 UZC524424:UZG524424 VIY524424:VJC524424 VSU524424:VSY524424 WCQ524424:WCU524424 WMM524424:WMQ524424 WWI524424:WWM524424 Y589960:AC589960 JW589960:KA589960 TS589960:TW589960 ADO589960:ADS589960 ANK589960:ANO589960 AXG589960:AXK589960 BHC589960:BHG589960 BQY589960:BRC589960 CAU589960:CAY589960 CKQ589960:CKU589960 CUM589960:CUQ589960 DEI589960:DEM589960 DOE589960:DOI589960 DYA589960:DYE589960 EHW589960:EIA589960 ERS589960:ERW589960 FBO589960:FBS589960 FLK589960:FLO589960 FVG589960:FVK589960 GFC589960:GFG589960 GOY589960:GPC589960 GYU589960:GYY589960 HIQ589960:HIU589960 HSM589960:HSQ589960 ICI589960:ICM589960 IME589960:IMI589960 IWA589960:IWE589960 JFW589960:JGA589960 JPS589960:JPW589960 JZO589960:JZS589960 KJK589960:KJO589960 KTG589960:KTK589960 LDC589960:LDG589960 LMY589960:LNC589960 LWU589960:LWY589960 MGQ589960:MGU589960 MQM589960:MQQ589960 NAI589960:NAM589960 NKE589960:NKI589960 NUA589960:NUE589960 ODW589960:OEA589960 ONS589960:ONW589960 OXO589960:OXS589960 PHK589960:PHO589960 PRG589960:PRK589960 QBC589960:QBG589960 QKY589960:QLC589960 QUU589960:QUY589960 REQ589960:REU589960 ROM589960:ROQ589960 RYI589960:RYM589960 SIE589960:SII589960 SSA589960:SSE589960 TBW589960:TCA589960 TLS589960:TLW589960 TVO589960:TVS589960 UFK589960:UFO589960 UPG589960:UPK589960 UZC589960:UZG589960 VIY589960:VJC589960 VSU589960:VSY589960 WCQ589960:WCU589960 WMM589960:WMQ589960 WWI589960:WWM589960 Y655496:AC655496 JW655496:KA655496 TS655496:TW655496 ADO655496:ADS655496 ANK655496:ANO655496 AXG655496:AXK655496 BHC655496:BHG655496 BQY655496:BRC655496 CAU655496:CAY655496 CKQ655496:CKU655496 CUM655496:CUQ655496 DEI655496:DEM655496 DOE655496:DOI655496 DYA655496:DYE655496 EHW655496:EIA655496 ERS655496:ERW655496 FBO655496:FBS655496 FLK655496:FLO655496 FVG655496:FVK655496 GFC655496:GFG655496 GOY655496:GPC655496 GYU655496:GYY655496 HIQ655496:HIU655496 HSM655496:HSQ655496 ICI655496:ICM655496 IME655496:IMI655496 IWA655496:IWE655496 JFW655496:JGA655496 JPS655496:JPW655496 JZO655496:JZS655496 KJK655496:KJO655496 KTG655496:KTK655496 LDC655496:LDG655496 LMY655496:LNC655496 LWU655496:LWY655496 MGQ655496:MGU655496 MQM655496:MQQ655496 NAI655496:NAM655496 NKE655496:NKI655496 NUA655496:NUE655496 ODW655496:OEA655496 ONS655496:ONW655496 OXO655496:OXS655496 PHK655496:PHO655496 PRG655496:PRK655496 QBC655496:QBG655496 QKY655496:QLC655496 QUU655496:QUY655496 REQ655496:REU655496 ROM655496:ROQ655496 RYI655496:RYM655496 SIE655496:SII655496 SSA655496:SSE655496 TBW655496:TCA655496 TLS655496:TLW655496 TVO655496:TVS655496 UFK655496:UFO655496 UPG655496:UPK655496 UZC655496:UZG655496 VIY655496:VJC655496 VSU655496:VSY655496 WCQ655496:WCU655496 WMM655496:WMQ655496 WWI655496:WWM655496 Y721032:AC721032 JW721032:KA721032 TS721032:TW721032 ADO721032:ADS721032 ANK721032:ANO721032 AXG721032:AXK721032 BHC721032:BHG721032 BQY721032:BRC721032 CAU721032:CAY721032 CKQ721032:CKU721032 CUM721032:CUQ721032 DEI721032:DEM721032 DOE721032:DOI721032 DYA721032:DYE721032 EHW721032:EIA721032 ERS721032:ERW721032 FBO721032:FBS721032 FLK721032:FLO721032 FVG721032:FVK721032 GFC721032:GFG721032 GOY721032:GPC721032 GYU721032:GYY721032 HIQ721032:HIU721032 HSM721032:HSQ721032 ICI721032:ICM721032 IME721032:IMI721032 IWA721032:IWE721032 JFW721032:JGA721032 JPS721032:JPW721032 JZO721032:JZS721032 KJK721032:KJO721032 KTG721032:KTK721032 LDC721032:LDG721032 LMY721032:LNC721032 LWU721032:LWY721032 MGQ721032:MGU721032 MQM721032:MQQ721032 NAI721032:NAM721032 NKE721032:NKI721032 NUA721032:NUE721032 ODW721032:OEA721032 ONS721032:ONW721032 OXO721032:OXS721032 PHK721032:PHO721032 PRG721032:PRK721032 QBC721032:QBG721032 QKY721032:QLC721032 QUU721032:QUY721032 REQ721032:REU721032 ROM721032:ROQ721032 RYI721032:RYM721032 SIE721032:SII721032 SSA721032:SSE721032 TBW721032:TCA721032 TLS721032:TLW721032 TVO721032:TVS721032 UFK721032:UFO721032 UPG721032:UPK721032 UZC721032:UZG721032 VIY721032:VJC721032 VSU721032:VSY721032 WCQ721032:WCU721032 WMM721032:WMQ721032 WWI721032:WWM721032 Y786568:AC786568 JW786568:KA786568 TS786568:TW786568 ADO786568:ADS786568 ANK786568:ANO786568 AXG786568:AXK786568 BHC786568:BHG786568 BQY786568:BRC786568 CAU786568:CAY786568 CKQ786568:CKU786568 CUM786568:CUQ786568 DEI786568:DEM786568 DOE786568:DOI786568 DYA786568:DYE786568 EHW786568:EIA786568 ERS786568:ERW786568 FBO786568:FBS786568 FLK786568:FLO786568 FVG786568:FVK786568 GFC786568:GFG786568 GOY786568:GPC786568 GYU786568:GYY786568 HIQ786568:HIU786568 HSM786568:HSQ786568 ICI786568:ICM786568 IME786568:IMI786568 IWA786568:IWE786568 JFW786568:JGA786568 JPS786568:JPW786568 JZO786568:JZS786568 KJK786568:KJO786568 KTG786568:KTK786568 LDC786568:LDG786568 LMY786568:LNC786568 LWU786568:LWY786568 MGQ786568:MGU786568 MQM786568:MQQ786568 NAI786568:NAM786568 NKE786568:NKI786568 NUA786568:NUE786568 ODW786568:OEA786568 ONS786568:ONW786568 OXO786568:OXS786568 PHK786568:PHO786568 PRG786568:PRK786568 QBC786568:QBG786568 QKY786568:QLC786568 QUU786568:QUY786568 REQ786568:REU786568 ROM786568:ROQ786568 RYI786568:RYM786568 SIE786568:SII786568 SSA786568:SSE786568 TBW786568:TCA786568 TLS786568:TLW786568 TVO786568:TVS786568 UFK786568:UFO786568 UPG786568:UPK786568 UZC786568:UZG786568 VIY786568:VJC786568 VSU786568:VSY786568 WCQ786568:WCU786568 WMM786568:WMQ786568 WWI786568:WWM786568 Y852104:AC852104 JW852104:KA852104 TS852104:TW852104 ADO852104:ADS852104 ANK852104:ANO852104 AXG852104:AXK852104 BHC852104:BHG852104 BQY852104:BRC852104 CAU852104:CAY852104 CKQ852104:CKU852104 CUM852104:CUQ852104 DEI852104:DEM852104 DOE852104:DOI852104 DYA852104:DYE852104 EHW852104:EIA852104 ERS852104:ERW852104 FBO852104:FBS852104 FLK852104:FLO852104 FVG852104:FVK852104 GFC852104:GFG852104 GOY852104:GPC852104 GYU852104:GYY852104 HIQ852104:HIU852104 HSM852104:HSQ852104 ICI852104:ICM852104 IME852104:IMI852104 IWA852104:IWE852104 JFW852104:JGA852104 JPS852104:JPW852104 JZO852104:JZS852104 KJK852104:KJO852104 KTG852104:KTK852104 LDC852104:LDG852104 LMY852104:LNC852104 LWU852104:LWY852104 MGQ852104:MGU852104 MQM852104:MQQ852104 NAI852104:NAM852104 NKE852104:NKI852104 NUA852104:NUE852104 ODW852104:OEA852104 ONS852104:ONW852104 OXO852104:OXS852104 PHK852104:PHO852104 PRG852104:PRK852104 QBC852104:QBG852104 QKY852104:QLC852104 QUU852104:QUY852104 REQ852104:REU852104 ROM852104:ROQ852104 RYI852104:RYM852104 SIE852104:SII852104 SSA852104:SSE852104 TBW852104:TCA852104 TLS852104:TLW852104 TVO852104:TVS852104 UFK852104:UFO852104 UPG852104:UPK852104 UZC852104:UZG852104 VIY852104:VJC852104 VSU852104:VSY852104 WCQ852104:WCU852104 WMM852104:WMQ852104 WWI852104:WWM852104 Y917640:AC917640 JW917640:KA917640 TS917640:TW917640 ADO917640:ADS917640 ANK917640:ANO917640 AXG917640:AXK917640 BHC917640:BHG917640 BQY917640:BRC917640 CAU917640:CAY917640 CKQ917640:CKU917640 CUM917640:CUQ917640 DEI917640:DEM917640 DOE917640:DOI917640 DYA917640:DYE917640 EHW917640:EIA917640 ERS917640:ERW917640 FBO917640:FBS917640 FLK917640:FLO917640 FVG917640:FVK917640 GFC917640:GFG917640 GOY917640:GPC917640 GYU917640:GYY917640 HIQ917640:HIU917640 HSM917640:HSQ917640 ICI917640:ICM917640 IME917640:IMI917640 IWA917640:IWE917640 JFW917640:JGA917640 JPS917640:JPW917640 JZO917640:JZS917640 KJK917640:KJO917640 KTG917640:KTK917640 LDC917640:LDG917640 LMY917640:LNC917640 LWU917640:LWY917640 MGQ917640:MGU917640 MQM917640:MQQ917640 NAI917640:NAM917640 NKE917640:NKI917640 NUA917640:NUE917640 ODW917640:OEA917640 ONS917640:ONW917640 OXO917640:OXS917640 PHK917640:PHO917640 PRG917640:PRK917640 QBC917640:QBG917640 QKY917640:QLC917640 QUU917640:QUY917640 REQ917640:REU917640 ROM917640:ROQ917640 RYI917640:RYM917640 SIE917640:SII917640 SSA917640:SSE917640 TBW917640:TCA917640 TLS917640:TLW917640 TVO917640:TVS917640 UFK917640:UFO917640 UPG917640:UPK917640 UZC917640:UZG917640 VIY917640:VJC917640 VSU917640:VSY917640 WCQ917640:WCU917640 WMM917640:WMQ917640 WWI917640:WWM917640 Y983176:AC983176 JW983176:KA983176 TS983176:TW983176 ADO983176:ADS983176 ANK983176:ANO983176 AXG983176:AXK983176 BHC983176:BHG983176 BQY983176:BRC983176 CAU983176:CAY983176 CKQ983176:CKU983176 CUM983176:CUQ983176 DEI983176:DEM983176 DOE983176:DOI983176 DYA983176:DYE983176 EHW983176:EIA983176 ERS983176:ERW983176 FBO983176:FBS983176 FLK983176:FLO983176 FVG983176:FVK983176 GFC983176:GFG983176 GOY983176:GPC983176 GYU983176:GYY983176 HIQ983176:HIU983176 HSM983176:HSQ983176 ICI983176:ICM983176 IME983176:IMI983176 IWA983176:IWE983176 JFW983176:JGA983176 JPS983176:JPW983176 JZO983176:JZS983176 KJK983176:KJO983176 KTG983176:KTK983176 LDC983176:LDG983176 LMY983176:LNC983176 LWU983176:LWY983176 MGQ983176:MGU983176 MQM983176:MQQ983176 NAI983176:NAM983176 NKE983176:NKI983176 NUA983176:NUE983176 ODW983176:OEA983176 ONS983176:ONW983176 OXO983176:OXS983176 PHK983176:PHO983176 PRG983176:PRK983176 QBC983176:QBG983176 QKY983176:QLC983176 QUU983176:QUY983176 REQ983176:REU983176 ROM983176:ROQ983176 RYI983176:RYM983176 SIE983176:SII983176 SSA983176:SSE983176 TBW983176:TCA983176 TLS983176:TLW983176 TVO983176:TVS983176 UFK983176:UFO983176 UPG983176:UPK983176 UZC983176:UZG983176 VIY983176:VJC983176 VSU983176:VSY983176 WCQ983176:WCU983176 WMM983176:WMQ983176 WWI983176:WWM983176">
      <formula1>0</formula1>
      <formula2>9999999</formula2>
    </dataValidation>
    <dataValidation type="list" allowBlank="1" showInputMessage="1" showErrorMessage="1" sqref="WWG983178:WWI983178 WMK983178:WMM983178 WCO983178:WCQ983178 VSS983178:VSU983178 VIW983178:VIY983178 UZA983178:UZC983178 UPE983178:UPG983178 UFI983178:UFK983178 TVM983178:TVO983178 TLQ983178:TLS983178 TBU983178:TBW983178 SRY983178:SSA983178 SIC983178:SIE983178 RYG983178:RYI983178 ROK983178:ROM983178 REO983178:REQ983178 QUS983178:QUU983178 QKW983178:QKY983178 QBA983178:QBC983178 PRE983178:PRG983178 PHI983178:PHK983178 OXM983178:OXO983178 ONQ983178:ONS983178 ODU983178:ODW983178 NTY983178:NUA983178 NKC983178:NKE983178 NAG983178:NAI983178 MQK983178:MQM983178 MGO983178:MGQ983178 LWS983178:LWU983178 LMW983178:LMY983178 LDA983178:LDC983178 KTE983178:KTG983178 KJI983178:KJK983178 JZM983178:JZO983178 JPQ983178:JPS983178 JFU983178:JFW983178 IVY983178:IWA983178 IMC983178:IME983178 ICG983178:ICI983178 HSK983178:HSM983178 HIO983178:HIQ983178 GYS983178:GYU983178 GOW983178:GOY983178 GFA983178:GFC983178 FVE983178:FVG983178 FLI983178:FLK983178 FBM983178:FBO983178 ERQ983178:ERS983178 EHU983178:EHW983178 DXY983178:DYA983178 DOC983178:DOE983178 DEG983178:DEI983178 CUK983178:CUM983178 CKO983178:CKQ983178 CAS983178:CAU983178 BQW983178:BQY983178 BHA983178:BHC983178 AXE983178:AXG983178 ANI983178:ANK983178 ADM983178:ADO983178 TQ983178:TS983178 JU983178:JW983178 W983178:Y983178 WWG917642:WWI917642 WMK917642:WMM917642 WCO917642:WCQ917642 VSS917642:VSU917642 VIW917642:VIY917642 UZA917642:UZC917642 UPE917642:UPG917642 UFI917642:UFK917642 TVM917642:TVO917642 TLQ917642:TLS917642 TBU917642:TBW917642 SRY917642:SSA917642 SIC917642:SIE917642 RYG917642:RYI917642 ROK917642:ROM917642 REO917642:REQ917642 QUS917642:QUU917642 QKW917642:QKY917642 QBA917642:QBC917642 PRE917642:PRG917642 PHI917642:PHK917642 OXM917642:OXO917642 ONQ917642:ONS917642 ODU917642:ODW917642 NTY917642:NUA917642 NKC917642:NKE917642 NAG917642:NAI917642 MQK917642:MQM917642 MGO917642:MGQ917642 LWS917642:LWU917642 LMW917642:LMY917642 LDA917642:LDC917642 KTE917642:KTG917642 KJI917642:KJK917642 JZM917642:JZO917642 JPQ917642:JPS917642 JFU917642:JFW917642 IVY917642:IWA917642 IMC917642:IME917642 ICG917642:ICI917642 HSK917642:HSM917642 HIO917642:HIQ917642 GYS917642:GYU917642 GOW917642:GOY917642 GFA917642:GFC917642 FVE917642:FVG917642 FLI917642:FLK917642 FBM917642:FBO917642 ERQ917642:ERS917642 EHU917642:EHW917642 DXY917642:DYA917642 DOC917642:DOE917642 DEG917642:DEI917642 CUK917642:CUM917642 CKO917642:CKQ917642 CAS917642:CAU917642 BQW917642:BQY917642 BHA917642:BHC917642 AXE917642:AXG917642 ANI917642:ANK917642 ADM917642:ADO917642 TQ917642:TS917642 JU917642:JW917642 W917642:Y917642 WWG852106:WWI852106 WMK852106:WMM852106 WCO852106:WCQ852106 VSS852106:VSU852106 VIW852106:VIY852106 UZA852106:UZC852106 UPE852106:UPG852106 UFI852106:UFK852106 TVM852106:TVO852106 TLQ852106:TLS852106 TBU852106:TBW852106 SRY852106:SSA852106 SIC852106:SIE852106 RYG852106:RYI852106 ROK852106:ROM852106 REO852106:REQ852106 QUS852106:QUU852106 QKW852106:QKY852106 QBA852106:QBC852106 PRE852106:PRG852106 PHI852106:PHK852106 OXM852106:OXO852106 ONQ852106:ONS852106 ODU852106:ODW852106 NTY852106:NUA852106 NKC852106:NKE852106 NAG852106:NAI852106 MQK852106:MQM852106 MGO852106:MGQ852106 LWS852106:LWU852106 LMW852106:LMY852106 LDA852106:LDC852106 KTE852106:KTG852106 KJI852106:KJK852106 JZM852106:JZO852106 JPQ852106:JPS852106 JFU852106:JFW852106 IVY852106:IWA852106 IMC852106:IME852106 ICG852106:ICI852106 HSK852106:HSM852106 HIO852106:HIQ852106 GYS852106:GYU852106 GOW852106:GOY852106 GFA852106:GFC852106 FVE852106:FVG852106 FLI852106:FLK852106 FBM852106:FBO852106 ERQ852106:ERS852106 EHU852106:EHW852106 DXY852106:DYA852106 DOC852106:DOE852106 DEG852106:DEI852106 CUK852106:CUM852106 CKO852106:CKQ852106 CAS852106:CAU852106 BQW852106:BQY852106 BHA852106:BHC852106 AXE852106:AXG852106 ANI852106:ANK852106 ADM852106:ADO852106 TQ852106:TS852106 JU852106:JW852106 W852106:Y852106 WWG786570:WWI786570 WMK786570:WMM786570 WCO786570:WCQ786570 VSS786570:VSU786570 VIW786570:VIY786570 UZA786570:UZC786570 UPE786570:UPG786570 UFI786570:UFK786570 TVM786570:TVO786570 TLQ786570:TLS786570 TBU786570:TBW786570 SRY786570:SSA786570 SIC786570:SIE786570 RYG786570:RYI786570 ROK786570:ROM786570 REO786570:REQ786570 QUS786570:QUU786570 QKW786570:QKY786570 QBA786570:QBC786570 PRE786570:PRG786570 PHI786570:PHK786570 OXM786570:OXO786570 ONQ786570:ONS786570 ODU786570:ODW786570 NTY786570:NUA786570 NKC786570:NKE786570 NAG786570:NAI786570 MQK786570:MQM786570 MGO786570:MGQ786570 LWS786570:LWU786570 LMW786570:LMY786570 LDA786570:LDC786570 KTE786570:KTG786570 KJI786570:KJK786570 JZM786570:JZO786570 JPQ786570:JPS786570 JFU786570:JFW786570 IVY786570:IWA786570 IMC786570:IME786570 ICG786570:ICI786570 HSK786570:HSM786570 HIO786570:HIQ786570 GYS786570:GYU786570 GOW786570:GOY786570 GFA786570:GFC786570 FVE786570:FVG786570 FLI786570:FLK786570 FBM786570:FBO786570 ERQ786570:ERS786570 EHU786570:EHW786570 DXY786570:DYA786570 DOC786570:DOE786570 DEG786570:DEI786570 CUK786570:CUM786570 CKO786570:CKQ786570 CAS786570:CAU786570 BQW786570:BQY786570 BHA786570:BHC786570 AXE786570:AXG786570 ANI786570:ANK786570 ADM786570:ADO786570 TQ786570:TS786570 JU786570:JW786570 W786570:Y786570 WWG721034:WWI721034 WMK721034:WMM721034 WCO721034:WCQ721034 VSS721034:VSU721034 VIW721034:VIY721034 UZA721034:UZC721034 UPE721034:UPG721034 UFI721034:UFK721034 TVM721034:TVO721034 TLQ721034:TLS721034 TBU721034:TBW721034 SRY721034:SSA721034 SIC721034:SIE721034 RYG721034:RYI721034 ROK721034:ROM721034 REO721034:REQ721034 QUS721034:QUU721034 QKW721034:QKY721034 QBA721034:QBC721034 PRE721034:PRG721034 PHI721034:PHK721034 OXM721034:OXO721034 ONQ721034:ONS721034 ODU721034:ODW721034 NTY721034:NUA721034 NKC721034:NKE721034 NAG721034:NAI721034 MQK721034:MQM721034 MGO721034:MGQ721034 LWS721034:LWU721034 LMW721034:LMY721034 LDA721034:LDC721034 KTE721034:KTG721034 KJI721034:KJK721034 JZM721034:JZO721034 JPQ721034:JPS721034 JFU721034:JFW721034 IVY721034:IWA721034 IMC721034:IME721034 ICG721034:ICI721034 HSK721034:HSM721034 HIO721034:HIQ721034 GYS721034:GYU721034 GOW721034:GOY721034 GFA721034:GFC721034 FVE721034:FVG721034 FLI721034:FLK721034 FBM721034:FBO721034 ERQ721034:ERS721034 EHU721034:EHW721034 DXY721034:DYA721034 DOC721034:DOE721034 DEG721034:DEI721034 CUK721034:CUM721034 CKO721034:CKQ721034 CAS721034:CAU721034 BQW721034:BQY721034 BHA721034:BHC721034 AXE721034:AXG721034 ANI721034:ANK721034 ADM721034:ADO721034 TQ721034:TS721034 JU721034:JW721034 W721034:Y721034 WWG655498:WWI655498 WMK655498:WMM655498 WCO655498:WCQ655498 VSS655498:VSU655498 VIW655498:VIY655498 UZA655498:UZC655498 UPE655498:UPG655498 UFI655498:UFK655498 TVM655498:TVO655498 TLQ655498:TLS655498 TBU655498:TBW655498 SRY655498:SSA655498 SIC655498:SIE655498 RYG655498:RYI655498 ROK655498:ROM655498 REO655498:REQ655498 QUS655498:QUU655498 QKW655498:QKY655498 QBA655498:QBC655498 PRE655498:PRG655498 PHI655498:PHK655498 OXM655498:OXO655498 ONQ655498:ONS655498 ODU655498:ODW655498 NTY655498:NUA655498 NKC655498:NKE655498 NAG655498:NAI655498 MQK655498:MQM655498 MGO655498:MGQ655498 LWS655498:LWU655498 LMW655498:LMY655498 LDA655498:LDC655498 KTE655498:KTG655498 KJI655498:KJK655498 JZM655498:JZO655498 JPQ655498:JPS655498 JFU655498:JFW655498 IVY655498:IWA655498 IMC655498:IME655498 ICG655498:ICI655498 HSK655498:HSM655498 HIO655498:HIQ655498 GYS655498:GYU655498 GOW655498:GOY655498 GFA655498:GFC655498 FVE655498:FVG655498 FLI655498:FLK655498 FBM655498:FBO655498 ERQ655498:ERS655498 EHU655498:EHW655498 DXY655498:DYA655498 DOC655498:DOE655498 DEG655498:DEI655498 CUK655498:CUM655498 CKO655498:CKQ655498 CAS655498:CAU655498 BQW655498:BQY655498 BHA655498:BHC655498 AXE655498:AXG655498 ANI655498:ANK655498 ADM655498:ADO655498 TQ655498:TS655498 JU655498:JW655498 W655498:Y655498 WWG589962:WWI589962 WMK589962:WMM589962 WCO589962:WCQ589962 VSS589962:VSU589962 VIW589962:VIY589962 UZA589962:UZC589962 UPE589962:UPG589962 UFI589962:UFK589962 TVM589962:TVO589962 TLQ589962:TLS589962 TBU589962:TBW589962 SRY589962:SSA589962 SIC589962:SIE589962 RYG589962:RYI589962 ROK589962:ROM589962 REO589962:REQ589962 QUS589962:QUU589962 QKW589962:QKY589962 QBA589962:QBC589962 PRE589962:PRG589962 PHI589962:PHK589962 OXM589962:OXO589962 ONQ589962:ONS589962 ODU589962:ODW589962 NTY589962:NUA589962 NKC589962:NKE589962 NAG589962:NAI589962 MQK589962:MQM589962 MGO589962:MGQ589962 LWS589962:LWU589962 LMW589962:LMY589962 LDA589962:LDC589962 KTE589962:KTG589962 KJI589962:KJK589962 JZM589962:JZO589962 JPQ589962:JPS589962 JFU589962:JFW589962 IVY589962:IWA589962 IMC589962:IME589962 ICG589962:ICI589962 HSK589962:HSM589962 HIO589962:HIQ589962 GYS589962:GYU589962 GOW589962:GOY589962 GFA589962:GFC589962 FVE589962:FVG589962 FLI589962:FLK589962 FBM589962:FBO589962 ERQ589962:ERS589962 EHU589962:EHW589962 DXY589962:DYA589962 DOC589962:DOE589962 DEG589962:DEI589962 CUK589962:CUM589962 CKO589962:CKQ589962 CAS589962:CAU589962 BQW589962:BQY589962 BHA589962:BHC589962 AXE589962:AXG589962 ANI589962:ANK589962 ADM589962:ADO589962 TQ589962:TS589962 JU589962:JW589962 W589962:Y589962 WWG524426:WWI524426 WMK524426:WMM524426 WCO524426:WCQ524426 VSS524426:VSU524426 VIW524426:VIY524426 UZA524426:UZC524426 UPE524426:UPG524426 UFI524426:UFK524426 TVM524426:TVO524426 TLQ524426:TLS524426 TBU524426:TBW524426 SRY524426:SSA524426 SIC524426:SIE524426 RYG524426:RYI524426 ROK524426:ROM524426 REO524426:REQ524426 QUS524426:QUU524426 QKW524426:QKY524426 QBA524426:QBC524426 PRE524426:PRG524426 PHI524426:PHK524426 OXM524426:OXO524426 ONQ524426:ONS524426 ODU524426:ODW524426 NTY524426:NUA524426 NKC524426:NKE524426 NAG524426:NAI524426 MQK524426:MQM524426 MGO524426:MGQ524426 LWS524426:LWU524426 LMW524426:LMY524426 LDA524426:LDC524426 KTE524426:KTG524426 KJI524426:KJK524426 JZM524426:JZO524426 JPQ524426:JPS524426 JFU524426:JFW524426 IVY524426:IWA524426 IMC524426:IME524426 ICG524426:ICI524426 HSK524426:HSM524426 HIO524426:HIQ524426 GYS524426:GYU524426 GOW524426:GOY524426 GFA524426:GFC524426 FVE524426:FVG524426 FLI524426:FLK524426 FBM524426:FBO524426 ERQ524426:ERS524426 EHU524426:EHW524426 DXY524426:DYA524426 DOC524426:DOE524426 DEG524426:DEI524426 CUK524426:CUM524426 CKO524426:CKQ524426 CAS524426:CAU524426 BQW524426:BQY524426 BHA524426:BHC524426 AXE524426:AXG524426 ANI524426:ANK524426 ADM524426:ADO524426 TQ524426:TS524426 JU524426:JW524426 W524426:Y524426 WWG458890:WWI458890 WMK458890:WMM458890 WCO458890:WCQ458890 VSS458890:VSU458890 VIW458890:VIY458890 UZA458890:UZC458890 UPE458890:UPG458890 UFI458890:UFK458890 TVM458890:TVO458890 TLQ458890:TLS458890 TBU458890:TBW458890 SRY458890:SSA458890 SIC458890:SIE458890 RYG458890:RYI458890 ROK458890:ROM458890 REO458890:REQ458890 QUS458890:QUU458890 QKW458890:QKY458890 QBA458890:QBC458890 PRE458890:PRG458890 PHI458890:PHK458890 OXM458890:OXO458890 ONQ458890:ONS458890 ODU458890:ODW458890 NTY458890:NUA458890 NKC458890:NKE458890 NAG458890:NAI458890 MQK458890:MQM458890 MGO458890:MGQ458890 LWS458890:LWU458890 LMW458890:LMY458890 LDA458890:LDC458890 KTE458890:KTG458890 KJI458890:KJK458890 JZM458890:JZO458890 JPQ458890:JPS458890 JFU458890:JFW458890 IVY458890:IWA458890 IMC458890:IME458890 ICG458890:ICI458890 HSK458890:HSM458890 HIO458890:HIQ458890 GYS458890:GYU458890 GOW458890:GOY458890 GFA458890:GFC458890 FVE458890:FVG458890 FLI458890:FLK458890 FBM458890:FBO458890 ERQ458890:ERS458890 EHU458890:EHW458890 DXY458890:DYA458890 DOC458890:DOE458890 DEG458890:DEI458890 CUK458890:CUM458890 CKO458890:CKQ458890 CAS458890:CAU458890 BQW458890:BQY458890 BHA458890:BHC458890 AXE458890:AXG458890 ANI458890:ANK458890 ADM458890:ADO458890 TQ458890:TS458890 JU458890:JW458890 W458890:Y458890 WWG393354:WWI393354 WMK393354:WMM393354 WCO393354:WCQ393354 VSS393354:VSU393354 VIW393354:VIY393354 UZA393354:UZC393354 UPE393354:UPG393354 UFI393354:UFK393354 TVM393354:TVO393354 TLQ393354:TLS393354 TBU393354:TBW393354 SRY393354:SSA393354 SIC393354:SIE393354 RYG393354:RYI393354 ROK393354:ROM393354 REO393354:REQ393354 QUS393354:QUU393354 QKW393354:QKY393354 QBA393354:QBC393354 PRE393354:PRG393354 PHI393354:PHK393354 OXM393354:OXO393354 ONQ393354:ONS393354 ODU393354:ODW393354 NTY393354:NUA393354 NKC393354:NKE393354 NAG393354:NAI393354 MQK393354:MQM393354 MGO393354:MGQ393354 LWS393354:LWU393354 LMW393354:LMY393354 LDA393354:LDC393354 KTE393354:KTG393354 KJI393354:KJK393354 JZM393354:JZO393354 JPQ393354:JPS393354 JFU393354:JFW393354 IVY393354:IWA393354 IMC393354:IME393354 ICG393354:ICI393354 HSK393354:HSM393354 HIO393354:HIQ393354 GYS393354:GYU393354 GOW393354:GOY393354 GFA393354:GFC393354 FVE393354:FVG393354 FLI393354:FLK393354 FBM393354:FBO393354 ERQ393354:ERS393354 EHU393354:EHW393354 DXY393354:DYA393354 DOC393354:DOE393354 DEG393354:DEI393354 CUK393354:CUM393354 CKO393354:CKQ393354 CAS393354:CAU393354 BQW393354:BQY393354 BHA393354:BHC393354 AXE393354:AXG393354 ANI393354:ANK393354 ADM393354:ADO393354 TQ393354:TS393354 JU393354:JW393354 W393354:Y393354 WWG327818:WWI327818 WMK327818:WMM327818 WCO327818:WCQ327818 VSS327818:VSU327818 VIW327818:VIY327818 UZA327818:UZC327818 UPE327818:UPG327818 UFI327818:UFK327818 TVM327818:TVO327818 TLQ327818:TLS327818 TBU327818:TBW327818 SRY327818:SSA327818 SIC327818:SIE327818 RYG327818:RYI327818 ROK327818:ROM327818 REO327818:REQ327818 QUS327818:QUU327818 QKW327818:QKY327818 QBA327818:QBC327818 PRE327818:PRG327818 PHI327818:PHK327818 OXM327818:OXO327818 ONQ327818:ONS327818 ODU327818:ODW327818 NTY327818:NUA327818 NKC327818:NKE327818 NAG327818:NAI327818 MQK327818:MQM327818 MGO327818:MGQ327818 LWS327818:LWU327818 LMW327818:LMY327818 LDA327818:LDC327818 KTE327818:KTG327818 KJI327818:KJK327818 JZM327818:JZO327818 JPQ327818:JPS327818 JFU327818:JFW327818 IVY327818:IWA327818 IMC327818:IME327818 ICG327818:ICI327818 HSK327818:HSM327818 HIO327818:HIQ327818 GYS327818:GYU327818 GOW327818:GOY327818 GFA327818:GFC327818 FVE327818:FVG327818 FLI327818:FLK327818 FBM327818:FBO327818 ERQ327818:ERS327818 EHU327818:EHW327818 DXY327818:DYA327818 DOC327818:DOE327818 DEG327818:DEI327818 CUK327818:CUM327818 CKO327818:CKQ327818 CAS327818:CAU327818 BQW327818:BQY327818 BHA327818:BHC327818 AXE327818:AXG327818 ANI327818:ANK327818 ADM327818:ADO327818 TQ327818:TS327818 JU327818:JW327818 W327818:Y327818 WWG262282:WWI262282 WMK262282:WMM262282 WCO262282:WCQ262282 VSS262282:VSU262282 VIW262282:VIY262282 UZA262282:UZC262282 UPE262282:UPG262282 UFI262282:UFK262282 TVM262282:TVO262282 TLQ262282:TLS262282 TBU262282:TBW262282 SRY262282:SSA262282 SIC262282:SIE262282 RYG262282:RYI262282 ROK262282:ROM262282 REO262282:REQ262282 QUS262282:QUU262282 QKW262282:QKY262282 QBA262282:QBC262282 PRE262282:PRG262282 PHI262282:PHK262282 OXM262282:OXO262282 ONQ262282:ONS262282 ODU262282:ODW262282 NTY262282:NUA262282 NKC262282:NKE262282 NAG262282:NAI262282 MQK262282:MQM262282 MGO262282:MGQ262282 LWS262282:LWU262282 LMW262282:LMY262282 LDA262282:LDC262282 KTE262282:KTG262282 KJI262282:KJK262282 JZM262282:JZO262282 JPQ262282:JPS262282 JFU262282:JFW262282 IVY262282:IWA262282 IMC262282:IME262282 ICG262282:ICI262282 HSK262282:HSM262282 HIO262282:HIQ262282 GYS262282:GYU262282 GOW262282:GOY262282 GFA262282:GFC262282 FVE262282:FVG262282 FLI262282:FLK262282 FBM262282:FBO262282 ERQ262282:ERS262282 EHU262282:EHW262282 DXY262282:DYA262282 DOC262282:DOE262282 DEG262282:DEI262282 CUK262282:CUM262282 CKO262282:CKQ262282 CAS262282:CAU262282 BQW262282:BQY262282 BHA262282:BHC262282 AXE262282:AXG262282 ANI262282:ANK262282 ADM262282:ADO262282 TQ262282:TS262282 JU262282:JW262282 W262282:Y262282 WWG196746:WWI196746 WMK196746:WMM196746 WCO196746:WCQ196746 VSS196746:VSU196746 VIW196746:VIY196746 UZA196746:UZC196746 UPE196746:UPG196746 UFI196746:UFK196746 TVM196746:TVO196746 TLQ196746:TLS196746 TBU196746:TBW196746 SRY196746:SSA196746 SIC196746:SIE196746 RYG196746:RYI196746 ROK196746:ROM196746 REO196746:REQ196746 QUS196746:QUU196746 QKW196746:QKY196746 QBA196746:QBC196746 PRE196746:PRG196746 PHI196746:PHK196746 OXM196746:OXO196746 ONQ196746:ONS196746 ODU196746:ODW196746 NTY196746:NUA196746 NKC196746:NKE196746 NAG196746:NAI196746 MQK196746:MQM196746 MGO196746:MGQ196746 LWS196746:LWU196746 LMW196746:LMY196746 LDA196746:LDC196746 KTE196746:KTG196746 KJI196746:KJK196746 JZM196746:JZO196746 JPQ196746:JPS196746 JFU196746:JFW196746 IVY196746:IWA196746 IMC196746:IME196746 ICG196746:ICI196746 HSK196746:HSM196746 HIO196746:HIQ196746 GYS196746:GYU196746 GOW196746:GOY196746 GFA196746:GFC196746 FVE196746:FVG196746 FLI196746:FLK196746 FBM196746:FBO196746 ERQ196746:ERS196746 EHU196746:EHW196746 DXY196746:DYA196746 DOC196746:DOE196746 DEG196746:DEI196746 CUK196746:CUM196746 CKO196746:CKQ196746 CAS196746:CAU196746 BQW196746:BQY196746 BHA196746:BHC196746 AXE196746:AXG196746 ANI196746:ANK196746 ADM196746:ADO196746 TQ196746:TS196746 JU196746:JW196746 W196746:Y196746 WWG131210:WWI131210 WMK131210:WMM131210 WCO131210:WCQ131210 VSS131210:VSU131210 VIW131210:VIY131210 UZA131210:UZC131210 UPE131210:UPG131210 UFI131210:UFK131210 TVM131210:TVO131210 TLQ131210:TLS131210 TBU131210:TBW131210 SRY131210:SSA131210 SIC131210:SIE131210 RYG131210:RYI131210 ROK131210:ROM131210 REO131210:REQ131210 QUS131210:QUU131210 QKW131210:QKY131210 QBA131210:QBC131210 PRE131210:PRG131210 PHI131210:PHK131210 OXM131210:OXO131210 ONQ131210:ONS131210 ODU131210:ODW131210 NTY131210:NUA131210 NKC131210:NKE131210 NAG131210:NAI131210 MQK131210:MQM131210 MGO131210:MGQ131210 LWS131210:LWU131210 LMW131210:LMY131210 LDA131210:LDC131210 KTE131210:KTG131210 KJI131210:KJK131210 JZM131210:JZO131210 JPQ131210:JPS131210 JFU131210:JFW131210 IVY131210:IWA131210 IMC131210:IME131210 ICG131210:ICI131210 HSK131210:HSM131210 HIO131210:HIQ131210 GYS131210:GYU131210 GOW131210:GOY131210 GFA131210:GFC131210 FVE131210:FVG131210 FLI131210:FLK131210 FBM131210:FBO131210 ERQ131210:ERS131210 EHU131210:EHW131210 DXY131210:DYA131210 DOC131210:DOE131210 DEG131210:DEI131210 CUK131210:CUM131210 CKO131210:CKQ131210 CAS131210:CAU131210 BQW131210:BQY131210 BHA131210:BHC131210 AXE131210:AXG131210 ANI131210:ANK131210 ADM131210:ADO131210 TQ131210:TS131210 JU131210:JW131210 W131210:Y131210 WWG65674:WWI65674 WMK65674:WMM65674 WCO65674:WCQ65674 VSS65674:VSU65674 VIW65674:VIY65674 UZA65674:UZC65674 UPE65674:UPG65674 UFI65674:UFK65674 TVM65674:TVO65674 TLQ65674:TLS65674 TBU65674:TBW65674 SRY65674:SSA65674 SIC65674:SIE65674 RYG65674:RYI65674 ROK65674:ROM65674 REO65674:REQ65674 QUS65674:QUU65674 QKW65674:QKY65674 QBA65674:QBC65674 PRE65674:PRG65674 PHI65674:PHK65674 OXM65674:OXO65674 ONQ65674:ONS65674 ODU65674:ODW65674 NTY65674:NUA65674 NKC65674:NKE65674 NAG65674:NAI65674 MQK65674:MQM65674 MGO65674:MGQ65674 LWS65674:LWU65674 LMW65674:LMY65674 LDA65674:LDC65674 KTE65674:KTG65674 KJI65674:KJK65674 JZM65674:JZO65674 JPQ65674:JPS65674 JFU65674:JFW65674 IVY65674:IWA65674 IMC65674:IME65674 ICG65674:ICI65674 HSK65674:HSM65674 HIO65674:HIQ65674 GYS65674:GYU65674 GOW65674:GOY65674 GFA65674:GFC65674 FVE65674:FVG65674 FLI65674:FLK65674 FBM65674:FBO65674 ERQ65674:ERS65674 EHU65674:EHW65674 DXY65674:DYA65674 DOC65674:DOE65674 DEG65674:DEI65674 CUK65674:CUM65674 CKO65674:CKQ65674 CAS65674:CAU65674 BQW65674:BQY65674 BHA65674:BHC65674 AXE65674:AXG65674 ANI65674:ANK65674 ADM65674:ADO65674 TQ65674:TS65674 JU65674:JW65674 W65674:Y65674 WWF983177:WWF983178 WMJ983177:WMJ983178 WCN983177:WCN983178 VSR983177:VSR983178 VIV983177:VIV983178 UYZ983177:UYZ983178 UPD983177:UPD983178 UFH983177:UFH983178 TVL983177:TVL983178 TLP983177:TLP983178 TBT983177:TBT983178 SRX983177:SRX983178 SIB983177:SIB983178 RYF983177:RYF983178 ROJ983177:ROJ983178 REN983177:REN983178 QUR983177:QUR983178 QKV983177:QKV983178 QAZ983177:QAZ983178 PRD983177:PRD983178 PHH983177:PHH983178 OXL983177:OXL983178 ONP983177:ONP983178 ODT983177:ODT983178 NTX983177:NTX983178 NKB983177:NKB983178 NAF983177:NAF983178 MQJ983177:MQJ983178 MGN983177:MGN983178 LWR983177:LWR983178 LMV983177:LMV983178 LCZ983177:LCZ983178 KTD983177:KTD983178 KJH983177:KJH983178 JZL983177:JZL983178 JPP983177:JPP983178 JFT983177:JFT983178 IVX983177:IVX983178 IMB983177:IMB983178 ICF983177:ICF983178 HSJ983177:HSJ983178 HIN983177:HIN983178 GYR983177:GYR983178 GOV983177:GOV983178 GEZ983177:GEZ983178 FVD983177:FVD983178 FLH983177:FLH983178 FBL983177:FBL983178 ERP983177:ERP983178 EHT983177:EHT983178 DXX983177:DXX983178 DOB983177:DOB983178 DEF983177:DEF983178 CUJ983177:CUJ983178 CKN983177:CKN983178 CAR983177:CAR983178 BQV983177:BQV983178 BGZ983177:BGZ983178 AXD983177:AXD983178 ANH983177:ANH983178 ADL983177:ADL983178 TP983177:TP983178 JT983177:JT983178 V983177:V983178 WWF917641:WWF917642 WMJ917641:WMJ917642 WCN917641:WCN917642 VSR917641:VSR917642 VIV917641:VIV917642 UYZ917641:UYZ917642 UPD917641:UPD917642 UFH917641:UFH917642 TVL917641:TVL917642 TLP917641:TLP917642 TBT917641:TBT917642 SRX917641:SRX917642 SIB917641:SIB917642 RYF917641:RYF917642 ROJ917641:ROJ917642 REN917641:REN917642 QUR917641:QUR917642 QKV917641:QKV917642 QAZ917641:QAZ917642 PRD917641:PRD917642 PHH917641:PHH917642 OXL917641:OXL917642 ONP917641:ONP917642 ODT917641:ODT917642 NTX917641:NTX917642 NKB917641:NKB917642 NAF917641:NAF917642 MQJ917641:MQJ917642 MGN917641:MGN917642 LWR917641:LWR917642 LMV917641:LMV917642 LCZ917641:LCZ917642 KTD917641:KTD917642 KJH917641:KJH917642 JZL917641:JZL917642 JPP917641:JPP917642 JFT917641:JFT917642 IVX917641:IVX917642 IMB917641:IMB917642 ICF917641:ICF917642 HSJ917641:HSJ917642 HIN917641:HIN917642 GYR917641:GYR917642 GOV917641:GOV917642 GEZ917641:GEZ917642 FVD917641:FVD917642 FLH917641:FLH917642 FBL917641:FBL917642 ERP917641:ERP917642 EHT917641:EHT917642 DXX917641:DXX917642 DOB917641:DOB917642 DEF917641:DEF917642 CUJ917641:CUJ917642 CKN917641:CKN917642 CAR917641:CAR917642 BQV917641:BQV917642 BGZ917641:BGZ917642 AXD917641:AXD917642 ANH917641:ANH917642 ADL917641:ADL917642 TP917641:TP917642 JT917641:JT917642 V917641:V917642 WWF852105:WWF852106 WMJ852105:WMJ852106 WCN852105:WCN852106 VSR852105:VSR852106 VIV852105:VIV852106 UYZ852105:UYZ852106 UPD852105:UPD852106 UFH852105:UFH852106 TVL852105:TVL852106 TLP852105:TLP852106 TBT852105:TBT852106 SRX852105:SRX852106 SIB852105:SIB852106 RYF852105:RYF852106 ROJ852105:ROJ852106 REN852105:REN852106 QUR852105:QUR852106 QKV852105:QKV852106 QAZ852105:QAZ852106 PRD852105:PRD852106 PHH852105:PHH852106 OXL852105:OXL852106 ONP852105:ONP852106 ODT852105:ODT852106 NTX852105:NTX852106 NKB852105:NKB852106 NAF852105:NAF852106 MQJ852105:MQJ852106 MGN852105:MGN852106 LWR852105:LWR852106 LMV852105:LMV852106 LCZ852105:LCZ852106 KTD852105:KTD852106 KJH852105:KJH852106 JZL852105:JZL852106 JPP852105:JPP852106 JFT852105:JFT852106 IVX852105:IVX852106 IMB852105:IMB852106 ICF852105:ICF852106 HSJ852105:HSJ852106 HIN852105:HIN852106 GYR852105:GYR852106 GOV852105:GOV852106 GEZ852105:GEZ852106 FVD852105:FVD852106 FLH852105:FLH852106 FBL852105:FBL852106 ERP852105:ERP852106 EHT852105:EHT852106 DXX852105:DXX852106 DOB852105:DOB852106 DEF852105:DEF852106 CUJ852105:CUJ852106 CKN852105:CKN852106 CAR852105:CAR852106 BQV852105:BQV852106 BGZ852105:BGZ852106 AXD852105:AXD852106 ANH852105:ANH852106 ADL852105:ADL852106 TP852105:TP852106 JT852105:JT852106 V852105:V852106 WWF786569:WWF786570 WMJ786569:WMJ786570 WCN786569:WCN786570 VSR786569:VSR786570 VIV786569:VIV786570 UYZ786569:UYZ786570 UPD786569:UPD786570 UFH786569:UFH786570 TVL786569:TVL786570 TLP786569:TLP786570 TBT786569:TBT786570 SRX786569:SRX786570 SIB786569:SIB786570 RYF786569:RYF786570 ROJ786569:ROJ786570 REN786569:REN786570 QUR786569:QUR786570 QKV786569:QKV786570 QAZ786569:QAZ786570 PRD786569:PRD786570 PHH786569:PHH786570 OXL786569:OXL786570 ONP786569:ONP786570 ODT786569:ODT786570 NTX786569:NTX786570 NKB786569:NKB786570 NAF786569:NAF786570 MQJ786569:MQJ786570 MGN786569:MGN786570 LWR786569:LWR786570 LMV786569:LMV786570 LCZ786569:LCZ786570 KTD786569:KTD786570 KJH786569:KJH786570 JZL786569:JZL786570 JPP786569:JPP786570 JFT786569:JFT786570 IVX786569:IVX786570 IMB786569:IMB786570 ICF786569:ICF786570 HSJ786569:HSJ786570 HIN786569:HIN786570 GYR786569:GYR786570 GOV786569:GOV786570 GEZ786569:GEZ786570 FVD786569:FVD786570 FLH786569:FLH786570 FBL786569:FBL786570 ERP786569:ERP786570 EHT786569:EHT786570 DXX786569:DXX786570 DOB786569:DOB786570 DEF786569:DEF786570 CUJ786569:CUJ786570 CKN786569:CKN786570 CAR786569:CAR786570 BQV786569:BQV786570 BGZ786569:BGZ786570 AXD786569:AXD786570 ANH786569:ANH786570 ADL786569:ADL786570 TP786569:TP786570 JT786569:JT786570 V786569:V786570 WWF721033:WWF721034 WMJ721033:WMJ721034 WCN721033:WCN721034 VSR721033:VSR721034 VIV721033:VIV721034 UYZ721033:UYZ721034 UPD721033:UPD721034 UFH721033:UFH721034 TVL721033:TVL721034 TLP721033:TLP721034 TBT721033:TBT721034 SRX721033:SRX721034 SIB721033:SIB721034 RYF721033:RYF721034 ROJ721033:ROJ721034 REN721033:REN721034 QUR721033:QUR721034 QKV721033:QKV721034 QAZ721033:QAZ721034 PRD721033:PRD721034 PHH721033:PHH721034 OXL721033:OXL721034 ONP721033:ONP721034 ODT721033:ODT721034 NTX721033:NTX721034 NKB721033:NKB721034 NAF721033:NAF721034 MQJ721033:MQJ721034 MGN721033:MGN721034 LWR721033:LWR721034 LMV721033:LMV721034 LCZ721033:LCZ721034 KTD721033:KTD721034 KJH721033:KJH721034 JZL721033:JZL721034 JPP721033:JPP721034 JFT721033:JFT721034 IVX721033:IVX721034 IMB721033:IMB721034 ICF721033:ICF721034 HSJ721033:HSJ721034 HIN721033:HIN721034 GYR721033:GYR721034 GOV721033:GOV721034 GEZ721033:GEZ721034 FVD721033:FVD721034 FLH721033:FLH721034 FBL721033:FBL721034 ERP721033:ERP721034 EHT721033:EHT721034 DXX721033:DXX721034 DOB721033:DOB721034 DEF721033:DEF721034 CUJ721033:CUJ721034 CKN721033:CKN721034 CAR721033:CAR721034 BQV721033:BQV721034 BGZ721033:BGZ721034 AXD721033:AXD721034 ANH721033:ANH721034 ADL721033:ADL721034 TP721033:TP721034 JT721033:JT721034 V721033:V721034 WWF655497:WWF655498 WMJ655497:WMJ655498 WCN655497:WCN655498 VSR655497:VSR655498 VIV655497:VIV655498 UYZ655497:UYZ655498 UPD655497:UPD655498 UFH655497:UFH655498 TVL655497:TVL655498 TLP655497:TLP655498 TBT655497:TBT655498 SRX655497:SRX655498 SIB655497:SIB655498 RYF655497:RYF655498 ROJ655497:ROJ655498 REN655497:REN655498 QUR655497:QUR655498 QKV655497:QKV655498 QAZ655497:QAZ655498 PRD655497:PRD655498 PHH655497:PHH655498 OXL655497:OXL655498 ONP655497:ONP655498 ODT655497:ODT655498 NTX655497:NTX655498 NKB655497:NKB655498 NAF655497:NAF655498 MQJ655497:MQJ655498 MGN655497:MGN655498 LWR655497:LWR655498 LMV655497:LMV655498 LCZ655497:LCZ655498 KTD655497:KTD655498 KJH655497:KJH655498 JZL655497:JZL655498 JPP655497:JPP655498 JFT655497:JFT655498 IVX655497:IVX655498 IMB655497:IMB655498 ICF655497:ICF655498 HSJ655497:HSJ655498 HIN655497:HIN655498 GYR655497:GYR655498 GOV655497:GOV655498 GEZ655497:GEZ655498 FVD655497:FVD655498 FLH655497:FLH655498 FBL655497:FBL655498 ERP655497:ERP655498 EHT655497:EHT655498 DXX655497:DXX655498 DOB655497:DOB655498 DEF655497:DEF655498 CUJ655497:CUJ655498 CKN655497:CKN655498 CAR655497:CAR655498 BQV655497:BQV655498 BGZ655497:BGZ655498 AXD655497:AXD655498 ANH655497:ANH655498 ADL655497:ADL655498 TP655497:TP655498 JT655497:JT655498 V655497:V655498 WWF589961:WWF589962 WMJ589961:WMJ589962 WCN589961:WCN589962 VSR589961:VSR589962 VIV589961:VIV589962 UYZ589961:UYZ589962 UPD589961:UPD589962 UFH589961:UFH589962 TVL589961:TVL589962 TLP589961:TLP589962 TBT589961:TBT589962 SRX589961:SRX589962 SIB589961:SIB589962 RYF589961:RYF589962 ROJ589961:ROJ589962 REN589961:REN589962 QUR589961:QUR589962 QKV589961:QKV589962 QAZ589961:QAZ589962 PRD589961:PRD589962 PHH589961:PHH589962 OXL589961:OXL589962 ONP589961:ONP589962 ODT589961:ODT589962 NTX589961:NTX589962 NKB589961:NKB589962 NAF589961:NAF589962 MQJ589961:MQJ589962 MGN589961:MGN589962 LWR589961:LWR589962 LMV589961:LMV589962 LCZ589961:LCZ589962 KTD589961:KTD589962 KJH589961:KJH589962 JZL589961:JZL589962 JPP589961:JPP589962 JFT589961:JFT589962 IVX589961:IVX589962 IMB589961:IMB589962 ICF589961:ICF589962 HSJ589961:HSJ589962 HIN589961:HIN589962 GYR589961:GYR589962 GOV589961:GOV589962 GEZ589961:GEZ589962 FVD589961:FVD589962 FLH589961:FLH589962 FBL589961:FBL589962 ERP589961:ERP589962 EHT589961:EHT589962 DXX589961:DXX589962 DOB589961:DOB589962 DEF589961:DEF589962 CUJ589961:CUJ589962 CKN589961:CKN589962 CAR589961:CAR589962 BQV589961:BQV589962 BGZ589961:BGZ589962 AXD589961:AXD589962 ANH589961:ANH589962 ADL589961:ADL589962 TP589961:TP589962 JT589961:JT589962 V589961:V589962 WWF524425:WWF524426 WMJ524425:WMJ524426 WCN524425:WCN524426 VSR524425:VSR524426 VIV524425:VIV524426 UYZ524425:UYZ524426 UPD524425:UPD524426 UFH524425:UFH524426 TVL524425:TVL524426 TLP524425:TLP524426 TBT524425:TBT524426 SRX524425:SRX524426 SIB524425:SIB524426 RYF524425:RYF524426 ROJ524425:ROJ524426 REN524425:REN524426 QUR524425:QUR524426 QKV524425:QKV524426 QAZ524425:QAZ524426 PRD524425:PRD524426 PHH524425:PHH524426 OXL524425:OXL524426 ONP524425:ONP524426 ODT524425:ODT524426 NTX524425:NTX524426 NKB524425:NKB524426 NAF524425:NAF524426 MQJ524425:MQJ524426 MGN524425:MGN524426 LWR524425:LWR524426 LMV524425:LMV524426 LCZ524425:LCZ524426 KTD524425:KTD524426 KJH524425:KJH524426 JZL524425:JZL524426 JPP524425:JPP524426 JFT524425:JFT524426 IVX524425:IVX524426 IMB524425:IMB524426 ICF524425:ICF524426 HSJ524425:HSJ524426 HIN524425:HIN524426 GYR524425:GYR524426 GOV524425:GOV524426 GEZ524425:GEZ524426 FVD524425:FVD524426 FLH524425:FLH524426 FBL524425:FBL524426 ERP524425:ERP524426 EHT524425:EHT524426 DXX524425:DXX524426 DOB524425:DOB524426 DEF524425:DEF524426 CUJ524425:CUJ524426 CKN524425:CKN524426 CAR524425:CAR524426 BQV524425:BQV524426 BGZ524425:BGZ524426 AXD524425:AXD524426 ANH524425:ANH524426 ADL524425:ADL524426 TP524425:TP524426 JT524425:JT524426 V524425:V524426 WWF458889:WWF458890 WMJ458889:WMJ458890 WCN458889:WCN458890 VSR458889:VSR458890 VIV458889:VIV458890 UYZ458889:UYZ458890 UPD458889:UPD458890 UFH458889:UFH458890 TVL458889:TVL458890 TLP458889:TLP458890 TBT458889:TBT458890 SRX458889:SRX458890 SIB458889:SIB458890 RYF458889:RYF458890 ROJ458889:ROJ458890 REN458889:REN458890 QUR458889:QUR458890 QKV458889:QKV458890 QAZ458889:QAZ458890 PRD458889:PRD458890 PHH458889:PHH458890 OXL458889:OXL458890 ONP458889:ONP458890 ODT458889:ODT458890 NTX458889:NTX458890 NKB458889:NKB458890 NAF458889:NAF458890 MQJ458889:MQJ458890 MGN458889:MGN458890 LWR458889:LWR458890 LMV458889:LMV458890 LCZ458889:LCZ458890 KTD458889:KTD458890 KJH458889:KJH458890 JZL458889:JZL458890 JPP458889:JPP458890 JFT458889:JFT458890 IVX458889:IVX458890 IMB458889:IMB458890 ICF458889:ICF458890 HSJ458889:HSJ458890 HIN458889:HIN458890 GYR458889:GYR458890 GOV458889:GOV458890 GEZ458889:GEZ458890 FVD458889:FVD458890 FLH458889:FLH458890 FBL458889:FBL458890 ERP458889:ERP458890 EHT458889:EHT458890 DXX458889:DXX458890 DOB458889:DOB458890 DEF458889:DEF458890 CUJ458889:CUJ458890 CKN458889:CKN458890 CAR458889:CAR458890 BQV458889:BQV458890 BGZ458889:BGZ458890 AXD458889:AXD458890 ANH458889:ANH458890 ADL458889:ADL458890 TP458889:TP458890 JT458889:JT458890 V458889:V458890 WWF393353:WWF393354 WMJ393353:WMJ393354 WCN393353:WCN393354 VSR393353:VSR393354 VIV393353:VIV393354 UYZ393353:UYZ393354 UPD393353:UPD393354 UFH393353:UFH393354 TVL393353:TVL393354 TLP393353:TLP393354 TBT393353:TBT393354 SRX393353:SRX393354 SIB393353:SIB393354 RYF393353:RYF393354 ROJ393353:ROJ393354 REN393353:REN393354 QUR393353:QUR393354 QKV393353:QKV393354 QAZ393353:QAZ393354 PRD393353:PRD393354 PHH393353:PHH393354 OXL393353:OXL393354 ONP393353:ONP393354 ODT393353:ODT393354 NTX393353:NTX393354 NKB393353:NKB393354 NAF393353:NAF393354 MQJ393353:MQJ393354 MGN393353:MGN393354 LWR393353:LWR393354 LMV393353:LMV393354 LCZ393353:LCZ393354 KTD393353:KTD393354 KJH393353:KJH393354 JZL393353:JZL393354 JPP393353:JPP393354 JFT393353:JFT393354 IVX393353:IVX393354 IMB393353:IMB393354 ICF393353:ICF393354 HSJ393353:HSJ393354 HIN393353:HIN393354 GYR393353:GYR393354 GOV393353:GOV393354 GEZ393353:GEZ393354 FVD393353:FVD393354 FLH393353:FLH393354 FBL393353:FBL393354 ERP393353:ERP393354 EHT393353:EHT393354 DXX393353:DXX393354 DOB393353:DOB393354 DEF393353:DEF393354 CUJ393353:CUJ393354 CKN393353:CKN393354 CAR393353:CAR393354 BQV393353:BQV393354 BGZ393353:BGZ393354 AXD393353:AXD393354 ANH393353:ANH393354 ADL393353:ADL393354 TP393353:TP393354 JT393353:JT393354 V393353:V393354 WWF327817:WWF327818 WMJ327817:WMJ327818 WCN327817:WCN327818 VSR327817:VSR327818 VIV327817:VIV327818 UYZ327817:UYZ327818 UPD327817:UPD327818 UFH327817:UFH327818 TVL327817:TVL327818 TLP327817:TLP327818 TBT327817:TBT327818 SRX327817:SRX327818 SIB327817:SIB327818 RYF327817:RYF327818 ROJ327817:ROJ327818 REN327817:REN327818 QUR327817:QUR327818 QKV327817:QKV327818 QAZ327817:QAZ327818 PRD327817:PRD327818 PHH327817:PHH327818 OXL327817:OXL327818 ONP327817:ONP327818 ODT327817:ODT327818 NTX327817:NTX327818 NKB327817:NKB327818 NAF327817:NAF327818 MQJ327817:MQJ327818 MGN327817:MGN327818 LWR327817:LWR327818 LMV327817:LMV327818 LCZ327817:LCZ327818 KTD327817:KTD327818 KJH327817:KJH327818 JZL327817:JZL327818 JPP327817:JPP327818 JFT327817:JFT327818 IVX327817:IVX327818 IMB327817:IMB327818 ICF327817:ICF327818 HSJ327817:HSJ327818 HIN327817:HIN327818 GYR327817:GYR327818 GOV327817:GOV327818 GEZ327817:GEZ327818 FVD327817:FVD327818 FLH327817:FLH327818 FBL327817:FBL327818 ERP327817:ERP327818 EHT327817:EHT327818 DXX327817:DXX327818 DOB327817:DOB327818 DEF327817:DEF327818 CUJ327817:CUJ327818 CKN327817:CKN327818 CAR327817:CAR327818 BQV327817:BQV327818 BGZ327817:BGZ327818 AXD327817:AXD327818 ANH327817:ANH327818 ADL327817:ADL327818 TP327817:TP327818 JT327817:JT327818 V327817:V327818 WWF262281:WWF262282 WMJ262281:WMJ262282 WCN262281:WCN262282 VSR262281:VSR262282 VIV262281:VIV262282 UYZ262281:UYZ262282 UPD262281:UPD262282 UFH262281:UFH262282 TVL262281:TVL262282 TLP262281:TLP262282 TBT262281:TBT262282 SRX262281:SRX262282 SIB262281:SIB262282 RYF262281:RYF262282 ROJ262281:ROJ262282 REN262281:REN262282 QUR262281:QUR262282 QKV262281:QKV262282 QAZ262281:QAZ262282 PRD262281:PRD262282 PHH262281:PHH262282 OXL262281:OXL262282 ONP262281:ONP262282 ODT262281:ODT262282 NTX262281:NTX262282 NKB262281:NKB262282 NAF262281:NAF262282 MQJ262281:MQJ262282 MGN262281:MGN262282 LWR262281:LWR262282 LMV262281:LMV262282 LCZ262281:LCZ262282 KTD262281:KTD262282 KJH262281:KJH262282 JZL262281:JZL262282 JPP262281:JPP262282 JFT262281:JFT262282 IVX262281:IVX262282 IMB262281:IMB262282 ICF262281:ICF262282 HSJ262281:HSJ262282 HIN262281:HIN262282 GYR262281:GYR262282 GOV262281:GOV262282 GEZ262281:GEZ262282 FVD262281:FVD262282 FLH262281:FLH262282 FBL262281:FBL262282 ERP262281:ERP262282 EHT262281:EHT262282 DXX262281:DXX262282 DOB262281:DOB262282 DEF262281:DEF262282 CUJ262281:CUJ262282 CKN262281:CKN262282 CAR262281:CAR262282 BQV262281:BQV262282 BGZ262281:BGZ262282 AXD262281:AXD262282 ANH262281:ANH262282 ADL262281:ADL262282 TP262281:TP262282 JT262281:JT262282 V262281:V262282 WWF196745:WWF196746 WMJ196745:WMJ196746 WCN196745:WCN196746 VSR196745:VSR196746 VIV196745:VIV196746 UYZ196745:UYZ196746 UPD196745:UPD196746 UFH196745:UFH196746 TVL196745:TVL196746 TLP196745:TLP196746 TBT196745:TBT196746 SRX196745:SRX196746 SIB196745:SIB196746 RYF196745:RYF196746 ROJ196745:ROJ196746 REN196745:REN196746 QUR196745:QUR196746 QKV196745:QKV196746 QAZ196745:QAZ196746 PRD196745:PRD196746 PHH196745:PHH196746 OXL196745:OXL196746 ONP196745:ONP196746 ODT196745:ODT196746 NTX196745:NTX196746 NKB196745:NKB196746 NAF196745:NAF196746 MQJ196745:MQJ196746 MGN196745:MGN196746 LWR196745:LWR196746 LMV196745:LMV196746 LCZ196745:LCZ196746 KTD196745:KTD196746 KJH196745:KJH196746 JZL196745:JZL196746 JPP196745:JPP196746 JFT196745:JFT196746 IVX196745:IVX196746 IMB196745:IMB196746 ICF196745:ICF196746 HSJ196745:HSJ196746 HIN196745:HIN196746 GYR196745:GYR196746 GOV196745:GOV196746 GEZ196745:GEZ196746 FVD196745:FVD196746 FLH196745:FLH196746 FBL196745:FBL196746 ERP196745:ERP196746 EHT196745:EHT196746 DXX196745:DXX196746 DOB196745:DOB196746 DEF196745:DEF196746 CUJ196745:CUJ196746 CKN196745:CKN196746 CAR196745:CAR196746 BQV196745:BQV196746 BGZ196745:BGZ196746 AXD196745:AXD196746 ANH196745:ANH196746 ADL196745:ADL196746 TP196745:TP196746 JT196745:JT196746 V196745:V196746 WWF131209:WWF131210 WMJ131209:WMJ131210 WCN131209:WCN131210 VSR131209:VSR131210 VIV131209:VIV131210 UYZ131209:UYZ131210 UPD131209:UPD131210 UFH131209:UFH131210 TVL131209:TVL131210 TLP131209:TLP131210 TBT131209:TBT131210 SRX131209:SRX131210 SIB131209:SIB131210 RYF131209:RYF131210 ROJ131209:ROJ131210 REN131209:REN131210 QUR131209:QUR131210 QKV131209:QKV131210 QAZ131209:QAZ131210 PRD131209:PRD131210 PHH131209:PHH131210 OXL131209:OXL131210 ONP131209:ONP131210 ODT131209:ODT131210 NTX131209:NTX131210 NKB131209:NKB131210 NAF131209:NAF131210 MQJ131209:MQJ131210 MGN131209:MGN131210 LWR131209:LWR131210 LMV131209:LMV131210 LCZ131209:LCZ131210 KTD131209:KTD131210 KJH131209:KJH131210 JZL131209:JZL131210 JPP131209:JPP131210 JFT131209:JFT131210 IVX131209:IVX131210 IMB131209:IMB131210 ICF131209:ICF131210 HSJ131209:HSJ131210 HIN131209:HIN131210 GYR131209:GYR131210 GOV131209:GOV131210 GEZ131209:GEZ131210 FVD131209:FVD131210 FLH131209:FLH131210 FBL131209:FBL131210 ERP131209:ERP131210 EHT131209:EHT131210 DXX131209:DXX131210 DOB131209:DOB131210 DEF131209:DEF131210 CUJ131209:CUJ131210 CKN131209:CKN131210 CAR131209:CAR131210 BQV131209:BQV131210 BGZ131209:BGZ131210 AXD131209:AXD131210 ANH131209:ANH131210 ADL131209:ADL131210 TP131209:TP131210 JT131209:JT131210 V131209:V131210 WWF65673:WWF65674 WMJ65673:WMJ65674 WCN65673:WCN65674 VSR65673:VSR65674 VIV65673:VIV65674 UYZ65673:UYZ65674 UPD65673:UPD65674 UFH65673:UFH65674 TVL65673:TVL65674 TLP65673:TLP65674 TBT65673:TBT65674 SRX65673:SRX65674 SIB65673:SIB65674 RYF65673:RYF65674 ROJ65673:ROJ65674 REN65673:REN65674 QUR65673:QUR65674 QKV65673:QKV65674 QAZ65673:QAZ65674 PRD65673:PRD65674 PHH65673:PHH65674 OXL65673:OXL65674 ONP65673:ONP65674 ODT65673:ODT65674 NTX65673:NTX65674 NKB65673:NKB65674 NAF65673:NAF65674 MQJ65673:MQJ65674 MGN65673:MGN65674 LWR65673:LWR65674 LMV65673:LMV65674 LCZ65673:LCZ65674 KTD65673:KTD65674 KJH65673:KJH65674 JZL65673:JZL65674 JPP65673:JPP65674 JFT65673:JFT65674 IVX65673:IVX65674 IMB65673:IMB65674 ICF65673:ICF65674 HSJ65673:HSJ65674 HIN65673:HIN65674 GYR65673:GYR65674 GOV65673:GOV65674 GEZ65673:GEZ65674 FVD65673:FVD65674 FLH65673:FLH65674 FBL65673:FBL65674 ERP65673:ERP65674 EHT65673:EHT65674 DXX65673:DXX65674 DOB65673:DOB65674 DEF65673:DEF65674 CUJ65673:CUJ65674 CKN65673:CKN65674 CAR65673:CAR65674 BQV65673:BQV65674 BGZ65673:BGZ65674 AXD65673:AXD65674 ANH65673:ANH65674 ADL65673:ADL65674 TP65673:TP65674 JT65673:JT65674 V65673:V65674">
      <formula1>$M$174:$M$177</formula1>
    </dataValidation>
    <dataValidation type="list" allowBlank="1" showInputMessage="1" showErrorMessage="1" prompt="Escolher município com maior percentual da área do empreendimento" sqref="X82:AI82">
      <formula1>$U$169:$U$1022</formula1>
    </dataValidation>
    <dataValidation type="list" allowBlank="1" showInputMessage="1" showErrorMessage="1" error="Selecionar" prompt="Especificar tipo de licença." sqref="J69:O73">
      <formula1>$M$169:$M$181</formula1>
    </dataValidation>
  </dataValidations>
  <hyperlinks>
    <hyperlink ref="AA54" location="'Tela 10 - Adicionais'!A1" display="Sim. Utilizar quadro na Tela 10."/>
    <hyperlink ref="C163:AI163" location="'Tela 9 - Documentos'!Area_de_impressao" display="Os documentos listados na Tela 9 tem caráter orientativo e a listagem definitiva será encaminhada pela Supram responsável para o e-mail informado no sistema de requerimento."/>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xl/worksheets/sheet11.xml><?xml version="1.0" encoding="utf-8"?>
<worksheet xmlns="http://schemas.openxmlformats.org/spreadsheetml/2006/main" xmlns:r="http://schemas.openxmlformats.org/officeDocument/2006/relationships">
  <sheetPr codeName="Planilha11"/>
  <dimension ref="A1:DG1704"/>
  <sheetViews>
    <sheetView showGridLines="0" topLeftCell="A175" workbookViewId="0">
      <selection activeCell="H43" sqref="H43:V44"/>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06" t="s">
        <v>2088</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706" t="s">
        <v>1960</v>
      </c>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6" t="s">
        <v>1188</v>
      </c>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8"/>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242"/>
      <c r="AK7" s="239"/>
      <c r="AL7" s="240"/>
      <c r="AM7" s="241"/>
      <c r="AN7" s="241"/>
      <c r="AO7" s="241"/>
      <c r="AP7" s="243"/>
      <c r="AQ7" s="243"/>
      <c r="AR7" s="243"/>
      <c r="AS7" s="243"/>
      <c r="AT7" s="244"/>
      <c r="AU7" s="26"/>
      <c r="AV7" s="159"/>
      <c r="AW7" s="26"/>
      <c r="AX7" s="26"/>
      <c r="AY7" s="26"/>
      <c r="AZ7" s="26"/>
      <c r="BA7" s="918"/>
      <c r="BB7" s="918"/>
      <c r="BC7" s="91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1007"/>
      <c r="H8" s="1007"/>
      <c r="I8" s="1007"/>
      <c r="J8" s="1007"/>
      <c r="K8" s="1007"/>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1008"/>
      <c r="H9" s="1008"/>
      <c r="I9" s="1008"/>
      <c r="J9" s="1008"/>
      <c r="K9" s="1008"/>
      <c r="L9" s="1008"/>
      <c r="M9" s="1008"/>
      <c r="N9" s="1008"/>
      <c r="O9" s="1008"/>
      <c r="P9" s="1008"/>
      <c r="Q9" s="1008"/>
      <c r="R9" s="1008"/>
      <c r="S9" s="1008"/>
      <c r="T9" s="1008"/>
      <c r="U9" s="1008"/>
      <c r="V9" s="1008"/>
      <c r="W9" s="1008"/>
      <c r="X9" s="1008"/>
      <c r="Y9" s="1008"/>
      <c r="Z9" s="1008"/>
      <c r="AA9" s="1008"/>
      <c r="AB9" s="1008"/>
      <c r="AC9" s="247" t="s">
        <v>2011</v>
      </c>
      <c r="AD9" s="313"/>
      <c r="AE9" s="1008"/>
      <c r="AF9" s="1008"/>
      <c r="AG9" s="1008"/>
      <c r="AH9" s="1008"/>
      <c r="AI9" s="1008"/>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1008"/>
      <c r="I10" s="1008"/>
      <c r="J10" s="1008"/>
      <c r="K10" s="1008"/>
      <c r="L10" s="1008"/>
      <c r="M10" s="1008"/>
      <c r="N10" s="1008"/>
      <c r="O10" s="1008"/>
      <c r="P10" s="1008"/>
      <c r="Q10" s="1008"/>
      <c r="R10" s="1008"/>
      <c r="S10" s="1008"/>
      <c r="T10" s="160"/>
      <c r="U10" s="247"/>
      <c r="V10" s="249" t="s">
        <v>2013</v>
      </c>
      <c r="W10" s="946"/>
      <c r="X10" s="946"/>
      <c r="Y10" s="946"/>
      <c r="Z10" s="946"/>
      <c r="AA10" s="946"/>
      <c r="AB10" s="946"/>
      <c r="AC10" s="946"/>
      <c r="AD10" s="946"/>
      <c r="AE10" s="946"/>
      <c r="AF10" s="946"/>
      <c r="AG10" s="946"/>
      <c r="AH10" s="946"/>
      <c r="AI10" s="946"/>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1008"/>
      <c r="I11" s="1008"/>
      <c r="J11" s="306"/>
      <c r="K11" s="250"/>
      <c r="L11" s="251" t="s">
        <v>2015</v>
      </c>
      <c r="M11" s="1006"/>
      <c r="N11" s="1006"/>
      <c r="O11" s="1006"/>
      <c r="P11" s="1006"/>
      <c r="Q11" s="308"/>
      <c r="R11" s="252"/>
      <c r="S11" s="160"/>
      <c r="T11" s="160"/>
      <c r="U11" s="249" t="s">
        <v>2016</v>
      </c>
      <c r="V11" s="946"/>
      <c r="W11" s="946"/>
      <c r="X11" s="946"/>
      <c r="Y11" s="946"/>
      <c r="Z11" s="946"/>
      <c r="AA11" s="946"/>
      <c r="AB11" s="946"/>
      <c r="AC11" s="946"/>
      <c r="AD11" s="247" t="s">
        <v>2017</v>
      </c>
      <c r="AE11" s="313"/>
      <c r="AF11" s="313"/>
      <c r="AG11" s="1008"/>
      <c r="AH11" s="1008"/>
      <c r="AI11" s="1008"/>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946"/>
      <c r="H12" s="946"/>
      <c r="I12" s="946"/>
      <c r="J12" s="946"/>
      <c r="K12" s="946"/>
      <c r="L12" s="946"/>
      <c r="M12" s="946"/>
      <c r="N12" s="160" t="s">
        <v>2019</v>
      </c>
      <c r="O12" s="160"/>
      <c r="P12" s="253"/>
      <c r="Q12" s="307"/>
      <c r="R12" s="1009"/>
      <c r="S12" s="1009"/>
      <c r="T12" s="1009"/>
      <c r="U12" s="1009"/>
      <c r="V12" s="1009"/>
      <c r="W12" s="1009"/>
      <c r="X12" s="1009"/>
      <c r="Y12" s="1009"/>
      <c r="Z12" s="1009"/>
      <c r="AA12" s="1009"/>
      <c r="AB12" s="1009"/>
      <c r="AC12" s="1009"/>
      <c r="AD12" s="1009"/>
      <c r="AE12" s="1009"/>
      <c r="AF12" s="1009"/>
      <c r="AG12" s="1009"/>
      <c r="AH12" s="1009"/>
      <c r="AI12" s="1009"/>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21"/>
      <c r="S15" s="921"/>
      <c r="T15" s="921"/>
      <c r="U15" s="921"/>
      <c r="V15" s="921"/>
      <c r="W15" s="921"/>
      <c r="X15" s="921"/>
      <c r="Y15" s="921"/>
      <c r="Z15" s="921"/>
      <c r="AA15" s="921"/>
      <c r="AB15" s="921"/>
      <c r="AC15" s="921"/>
      <c r="AD15" s="921"/>
      <c r="AE15" s="921"/>
      <c r="AF15" s="921"/>
      <c r="AG15" s="921"/>
      <c r="AH15" s="921"/>
      <c r="AI15" s="92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6" t="s">
        <v>1189</v>
      </c>
      <c r="D17" s="897"/>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8"/>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28" t="s">
        <v>302</v>
      </c>
      <c r="E18" s="928"/>
      <c r="F18" s="928"/>
      <c r="G18" s="928"/>
      <c r="H18" s="928"/>
      <c r="I18" s="928"/>
      <c r="J18" s="928"/>
      <c r="K18" s="928"/>
      <c r="L18" s="928"/>
      <c r="M18" s="928"/>
      <c r="N18" s="928"/>
      <c r="O18" s="928"/>
      <c r="P18" s="928"/>
      <c r="Q18" s="928"/>
      <c r="R18" s="928"/>
      <c r="S18" s="928"/>
      <c r="T18" s="928"/>
      <c r="U18" s="928"/>
      <c r="V18" s="929"/>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13" t="str">
        <f>IF($W$18="X",L7,"")</f>
        <v/>
      </c>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27" t="str">
        <f>IF($W$18="X",G8,"")</f>
        <v/>
      </c>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12" t="s">
        <v>1913</v>
      </c>
      <c r="D21" s="912"/>
      <c r="E21" s="912"/>
      <c r="F21" s="912"/>
      <c r="G21" s="912"/>
      <c r="H21" s="912"/>
      <c r="I21" s="912"/>
      <c r="J21" s="915" t="str">
        <f>IF($W$18="X","Informar","")</f>
        <v/>
      </c>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13" t="str">
        <f>IF($W$18="X",G9,"")</f>
        <v/>
      </c>
      <c r="H22" s="913"/>
      <c r="I22" s="913"/>
      <c r="J22" s="915"/>
      <c r="K22" s="915"/>
      <c r="L22" s="915"/>
      <c r="M22" s="915"/>
      <c r="N22" s="915"/>
      <c r="O22" s="915"/>
      <c r="P22" s="915"/>
      <c r="Q22" s="915"/>
      <c r="R22" s="915"/>
      <c r="S22" s="915"/>
      <c r="T22" s="915"/>
      <c r="U22" s="915"/>
      <c r="V22" s="915"/>
      <c r="W22" s="915"/>
      <c r="X22" s="915"/>
      <c r="Y22" s="915"/>
      <c r="Z22" s="915"/>
      <c r="AA22" s="915"/>
      <c r="AB22" s="915"/>
      <c r="AC22" s="247" t="s">
        <v>2020</v>
      </c>
      <c r="AD22" s="313"/>
      <c r="AE22" s="915" t="str">
        <f>IF($W$18="x",AE9,"")</f>
        <v/>
      </c>
      <c r="AF22" s="915"/>
      <c r="AG22" s="915"/>
      <c r="AH22" s="915"/>
      <c r="AI22" s="915"/>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15" t="str">
        <f>IF($W$18="X",H10,"")</f>
        <v/>
      </c>
      <c r="I23" s="915"/>
      <c r="J23" s="915"/>
      <c r="K23" s="915"/>
      <c r="L23" s="915"/>
      <c r="M23" s="915"/>
      <c r="N23" s="915"/>
      <c r="O23" s="915"/>
      <c r="P23" s="915"/>
      <c r="Q23" s="915"/>
      <c r="R23" s="915"/>
      <c r="S23" s="915"/>
      <c r="T23" s="160"/>
      <c r="U23" s="247"/>
      <c r="V23" s="249" t="s">
        <v>2022</v>
      </c>
      <c r="W23" s="913" t="str">
        <f>IF($W$18="x",W10,"")</f>
        <v/>
      </c>
      <c r="X23" s="913"/>
      <c r="Y23" s="913"/>
      <c r="Z23" s="913"/>
      <c r="AA23" s="913"/>
      <c r="AB23" s="913"/>
      <c r="AC23" s="913"/>
      <c r="AD23" s="913"/>
      <c r="AE23" s="913"/>
      <c r="AF23" s="913"/>
      <c r="AG23" s="913"/>
      <c r="AH23" s="913"/>
      <c r="AI23" s="913"/>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1010" t="str">
        <f>IF($W$18="X",H11,"")</f>
        <v/>
      </c>
      <c r="I24" s="1010"/>
      <c r="J24" s="309"/>
      <c r="K24" s="309"/>
      <c r="L24" s="251" t="s">
        <v>2024</v>
      </c>
      <c r="M24" s="1011" t="str">
        <f>IF($W$18="X",M11,"")</f>
        <v/>
      </c>
      <c r="N24" s="1011"/>
      <c r="O24" s="1011"/>
      <c r="P24" s="1011"/>
      <c r="Q24" s="308"/>
      <c r="R24" s="252"/>
      <c r="S24" s="160"/>
      <c r="T24" s="160"/>
      <c r="U24" s="249" t="s">
        <v>2025</v>
      </c>
      <c r="V24" s="913" t="str">
        <f>IF($W$18="x",V11,"")</f>
        <v/>
      </c>
      <c r="W24" s="913"/>
      <c r="X24" s="913"/>
      <c r="Y24" s="913"/>
      <c r="Z24" s="913"/>
      <c r="AA24" s="913"/>
      <c r="AB24" s="913"/>
      <c r="AC24" s="913"/>
      <c r="AD24" s="247" t="s">
        <v>2026</v>
      </c>
      <c r="AE24" s="313"/>
      <c r="AF24" s="313"/>
      <c r="AG24" s="915" t="str">
        <f>IF($W$18="x",AG11,"")</f>
        <v/>
      </c>
      <c r="AH24" s="915"/>
      <c r="AI24" s="915"/>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13" t="str">
        <f>IF($W$18="X",G12,"")</f>
        <v/>
      </c>
      <c r="H25" s="913"/>
      <c r="I25" s="913"/>
      <c r="J25" s="913"/>
      <c r="K25" s="913"/>
      <c r="L25" s="913"/>
      <c r="M25" s="913"/>
      <c r="N25" s="160" t="s">
        <v>2082</v>
      </c>
      <c r="O25" s="160"/>
      <c r="P25" s="253"/>
      <c r="Q25" s="307"/>
      <c r="R25" s="916" t="str">
        <f>IF($W$18="X",R12,"")</f>
        <v/>
      </c>
      <c r="S25" s="916"/>
      <c r="T25" s="916"/>
      <c r="U25" s="916"/>
      <c r="V25" s="916"/>
      <c r="W25" s="916"/>
      <c r="X25" s="916"/>
      <c r="Y25" s="916"/>
      <c r="Z25" s="916"/>
      <c r="AA25" s="916"/>
      <c r="AB25" s="916"/>
      <c r="AC25" s="916"/>
      <c r="AD25" s="916"/>
      <c r="AE25" s="916"/>
      <c r="AF25" s="916"/>
      <c r="AG25" s="916"/>
      <c r="AH25" s="916"/>
      <c r="AI25" s="916"/>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12" t="s">
        <v>2029</v>
      </c>
      <c r="D26" s="912"/>
      <c r="E26" s="912"/>
      <c r="F26" s="912"/>
      <c r="G26" s="912"/>
      <c r="H26" s="912"/>
      <c r="I26" s="912"/>
      <c r="J26" s="913"/>
      <c r="K26" s="913"/>
      <c r="L26" s="913"/>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2034</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6" t="s">
        <v>1190</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8"/>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8"/>
      <c r="I34" s="247" t="s">
        <v>305</v>
      </c>
      <c r="J34" s="132"/>
      <c r="K34" s="247"/>
      <c r="L34" s="247"/>
      <c r="M34" s="247"/>
      <c r="N34" s="258" t="s">
        <v>306</v>
      </c>
      <c r="O34" s="438"/>
      <c r="P34" s="247" t="s">
        <v>307</v>
      </c>
      <c r="Q34" s="247"/>
      <c r="R34" s="247"/>
      <c r="S34" s="247"/>
      <c r="T34" s="247"/>
      <c r="U34" s="127"/>
      <c r="V34" s="438"/>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882"/>
      <c r="H35" s="882"/>
      <c r="I35" s="882"/>
      <c r="J35" s="882"/>
      <c r="K35" s="882"/>
      <c r="L35" s="882"/>
      <c r="M35" s="882"/>
      <c r="N35" s="882"/>
      <c r="O35" s="882"/>
      <c r="P35" s="882"/>
      <c r="Q35" s="882"/>
      <c r="R35" s="882"/>
      <c r="S35" s="882"/>
      <c r="T35" s="882"/>
      <c r="U35" s="882"/>
      <c r="V35" s="882"/>
      <c r="W35" s="882"/>
      <c r="X35" s="882"/>
      <c r="Y35" s="882"/>
      <c r="Z35" s="882"/>
      <c r="AA35" s="882"/>
      <c r="AB35" s="882"/>
      <c r="AC35" s="247" t="s">
        <v>297</v>
      </c>
      <c r="AD35" s="882"/>
      <c r="AE35" s="882"/>
      <c r="AF35" s="882"/>
      <c r="AG35" s="882"/>
      <c r="AH35" s="882"/>
      <c r="AI35" s="882"/>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160"/>
      <c r="H36" s="882"/>
      <c r="I36" s="882"/>
      <c r="J36" s="882"/>
      <c r="K36" s="882"/>
      <c r="L36" s="882"/>
      <c r="M36" s="882"/>
      <c r="N36" s="882"/>
      <c r="O36" s="882"/>
      <c r="P36" s="882"/>
      <c r="Q36" s="882"/>
      <c r="R36" s="882"/>
      <c r="S36" s="882"/>
      <c r="T36" s="160"/>
      <c r="U36" s="247"/>
      <c r="V36" s="249" t="s">
        <v>298</v>
      </c>
      <c r="W36" s="882"/>
      <c r="X36" s="882"/>
      <c r="Y36" s="882"/>
      <c r="Z36" s="882"/>
      <c r="AA36" s="882"/>
      <c r="AB36" s="882"/>
      <c r="AC36" s="882"/>
      <c r="AD36" s="882"/>
      <c r="AE36" s="882"/>
      <c r="AF36" s="882"/>
      <c r="AG36" s="882"/>
      <c r="AH36" s="882"/>
      <c r="AI36" s="882"/>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61"/>
      <c r="H37" s="961"/>
      <c r="I37" s="961"/>
      <c r="J37" s="280"/>
      <c r="K37" s="251" t="s">
        <v>300</v>
      </c>
      <c r="L37" s="900"/>
      <c r="M37" s="900"/>
      <c r="N37" s="900"/>
      <c r="O37" s="900"/>
      <c r="P37" s="900"/>
      <c r="Q37" s="290"/>
      <c r="R37" s="291"/>
      <c r="S37" s="160"/>
      <c r="T37" s="160"/>
      <c r="U37" s="249" t="s">
        <v>1743</v>
      </c>
      <c r="V37" s="882"/>
      <c r="W37" s="882"/>
      <c r="X37" s="882"/>
      <c r="Y37" s="882"/>
      <c r="Z37" s="882"/>
      <c r="AA37" s="882"/>
      <c r="AB37" s="882"/>
      <c r="AC37" s="882"/>
      <c r="AD37" s="247" t="s">
        <v>301</v>
      </c>
      <c r="AE37" s="911"/>
      <c r="AF37" s="911"/>
      <c r="AG37" s="911"/>
      <c r="AH37" s="911"/>
      <c r="AI37" s="91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12" t="s">
        <v>1744</v>
      </c>
      <c r="D38" s="912"/>
      <c r="E38" s="912"/>
      <c r="F38" s="912"/>
      <c r="G38" s="882"/>
      <c r="H38" s="882"/>
      <c r="I38" s="882"/>
      <c r="J38" s="882"/>
      <c r="K38" s="882"/>
      <c r="L38" s="882"/>
      <c r="M38" s="882"/>
      <c r="N38" s="882"/>
      <c r="O38" s="1028" t="s">
        <v>2083</v>
      </c>
      <c r="P38" s="1028"/>
      <c r="Q38" s="1028"/>
      <c r="R38" s="931"/>
      <c r="S38" s="931"/>
      <c r="T38" s="931"/>
      <c r="U38" s="931"/>
      <c r="V38" s="931"/>
      <c r="W38" s="931"/>
      <c r="X38" s="931"/>
      <c r="Y38" s="931"/>
      <c r="Z38" s="931"/>
      <c r="AA38" s="931"/>
      <c r="AB38" s="931"/>
      <c r="AC38" s="931"/>
      <c r="AD38" s="931"/>
      <c r="AE38" s="931"/>
      <c r="AF38" s="931"/>
      <c r="AG38" s="931"/>
      <c r="AH38" s="931"/>
      <c r="AI38" s="93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6" t="s">
        <v>1906</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8"/>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02" t="s">
        <v>1154</v>
      </c>
      <c r="D42" s="902"/>
      <c r="E42" s="902"/>
      <c r="F42" s="902"/>
      <c r="G42" s="902"/>
      <c r="H42" s="901" t="s">
        <v>2089</v>
      </c>
      <c r="I42" s="901"/>
      <c r="J42" s="901"/>
      <c r="K42" s="901"/>
      <c r="L42" s="901"/>
      <c r="M42" s="901"/>
      <c r="N42" s="901"/>
      <c r="O42" s="901"/>
      <c r="P42" s="901"/>
      <c r="Q42" s="901"/>
      <c r="R42" s="901"/>
      <c r="S42" s="901"/>
      <c r="T42" s="901"/>
      <c r="U42" s="901"/>
      <c r="V42" s="901"/>
      <c r="W42" s="902" t="s">
        <v>151</v>
      </c>
      <c r="X42" s="902"/>
      <c r="Y42" s="902"/>
      <c r="Z42" s="902"/>
      <c r="AA42" s="902"/>
      <c r="AB42" s="902" t="s">
        <v>161</v>
      </c>
      <c r="AC42" s="902"/>
      <c r="AD42" s="902"/>
      <c r="AE42" s="902"/>
      <c r="AF42" s="902"/>
      <c r="AG42" s="902" t="s">
        <v>156</v>
      </c>
      <c r="AH42" s="902"/>
      <c r="AI42" s="902"/>
      <c r="AJ42" s="262"/>
      <c r="AL42" s="926"/>
      <c r="AM42" s="926"/>
      <c r="AN42" s="926"/>
      <c r="AO42" s="926"/>
      <c r="AP42" s="926"/>
      <c r="AQ42" s="926"/>
      <c r="AR42" s="926"/>
      <c r="AS42" s="926"/>
      <c r="AT42" s="926"/>
      <c r="AU42" s="926"/>
      <c r="AV42" s="926"/>
      <c r="AW42" s="926"/>
      <c r="AX42" s="926"/>
      <c r="AY42" s="926"/>
      <c r="AZ42" s="926"/>
      <c r="BA42" s="926"/>
      <c r="BB42" s="926"/>
      <c r="BC42" s="240"/>
      <c r="BD42" s="240"/>
      <c r="BE42" s="240"/>
      <c r="BF42" s="248"/>
      <c r="BH42" s="248"/>
    </row>
    <row r="43" spans="2:111" s="240" customFormat="1" ht="20.100000000000001" customHeight="1">
      <c r="B43" s="263"/>
      <c r="C43" s="905" t="str">
        <f>IF('TELA 3'!C8="","",'TELA 3'!C8)</f>
        <v/>
      </c>
      <c r="D43" s="905"/>
      <c r="E43" s="905"/>
      <c r="F43" s="905"/>
      <c r="G43" s="905"/>
      <c r="H43" s="899"/>
      <c r="I43" s="899"/>
      <c r="J43" s="899"/>
      <c r="K43" s="899"/>
      <c r="L43" s="899"/>
      <c r="M43" s="899"/>
      <c r="N43" s="899"/>
      <c r="O43" s="899"/>
      <c r="P43" s="899"/>
      <c r="Q43" s="899"/>
      <c r="R43" s="899"/>
      <c r="S43" s="899"/>
      <c r="T43" s="899"/>
      <c r="U43" s="899"/>
      <c r="V43" s="899"/>
      <c r="W43" s="894" t="str">
        <f>'TELA 3'!T$8</f>
        <v>-</v>
      </c>
      <c r="X43" s="894"/>
      <c r="Y43" s="894"/>
      <c r="Z43" s="894"/>
      <c r="AA43" s="894"/>
      <c r="AB43" s="994" t="str">
        <f>IF('TELA 3'!Y$8="","",'TELA 3'!Y$8)</f>
        <v/>
      </c>
      <c r="AC43" s="994"/>
      <c r="AD43" s="994"/>
      <c r="AE43" s="994"/>
      <c r="AF43" s="994"/>
      <c r="AG43" s="894" t="str">
        <f>'TELA 3'!$AC$8</f>
        <v>-</v>
      </c>
      <c r="AH43" s="894"/>
      <c r="AI43" s="894"/>
      <c r="AJ43" s="264"/>
      <c r="AL43" s="926"/>
      <c r="AM43" s="926"/>
      <c r="AN43" s="926"/>
      <c r="AO43" s="926"/>
      <c r="AP43" s="926"/>
      <c r="AQ43" s="926"/>
      <c r="AR43" s="926"/>
      <c r="AS43" s="926"/>
      <c r="AT43" s="926"/>
      <c r="AU43" s="926"/>
      <c r="AV43" s="926"/>
      <c r="AW43" s="926"/>
      <c r="AX43" s="926"/>
      <c r="AY43" s="926"/>
      <c r="AZ43" s="926"/>
      <c r="BA43" s="926"/>
      <c r="BB43" s="926"/>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05"/>
      <c r="D44" s="905"/>
      <c r="E44" s="905"/>
      <c r="F44" s="905"/>
      <c r="G44" s="905"/>
      <c r="H44" s="899"/>
      <c r="I44" s="899"/>
      <c r="J44" s="899"/>
      <c r="K44" s="899"/>
      <c r="L44" s="899"/>
      <c r="M44" s="899"/>
      <c r="N44" s="899"/>
      <c r="O44" s="899"/>
      <c r="P44" s="899"/>
      <c r="Q44" s="899"/>
      <c r="R44" s="899"/>
      <c r="S44" s="899"/>
      <c r="T44" s="899"/>
      <c r="U44" s="899"/>
      <c r="V44" s="899"/>
      <c r="W44" s="894" t="str">
        <f>'TELA 3'!$T$9</f>
        <v>-</v>
      </c>
      <c r="X44" s="894"/>
      <c r="Y44" s="894"/>
      <c r="Z44" s="894"/>
      <c r="AA44" s="894"/>
      <c r="AB44" s="994" t="str">
        <f>IF('TELA 3'!$Y$9="","",'TELA 3'!$Y$9)</f>
        <v/>
      </c>
      <c r="AC44" s="994"/>
      <c r="AD44" s="994"/>
      <c r="AE44" s="994"/>
      <c r="AF44" s="994"/>
      <c r="AG44" s="894" t="str">
        <f>'TELA 3'!$AC$9</f>
        <v>-</v>
      </c>
      <c r="AH44" s="894"/>
      <c r="AI44" s="894"/>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05" t="str">
        <f>IF('TELA 3'!C10="","",'TELA 3'!C10)</f>
        <v/>
      </c>
      <c r="D45" s="905"/>
      <c r="E45" s="905"/>
      <c r="F45" s="905"/>
      <c r="G45" s="905"/>
      <c r="H45" s="899"/>
      <c r="I45" s="899"/>
      <c r="J45" s="899"/>
      <c r="K45" s="899"/>
      <c r="L45" s="899"/>
      <c r="M45" s="899"/>
      <c r="N45" s="899"/>
      <c r="O45" s="899"/>
      <c r="P45" s="899"/>
      <c r="Q45" s="899"/>
      <c r="R45" s="899"/>
      <c r="S45" s="899"/>
      <c r="T45" s="899"/>
      <c r="U45" s="899"/>
      <c r="V45" s="899"/>
      <c r="W45" s="894" t="str">
        <f>'TELA 3'!T10</f>
        <v>-</v>
      </c>
      <c r="X45" s="894"/>
      <c r="Y45" s="894"/>
      <c r="Z45" s="894"/>
      <c r="AA45" s="894"/>
      <c r="AB45" s="994" t="str">
        <f>IF('TELA 3'!Y10="","",'TELA 3'!Y10)</f>
        <v/>
      </c>
      <c r="AC45" s="994"/>
      <c r="AD45" s="994"/>
      <c r="AE45" s="994"/>
      <c r="AF45" s="994"/>
      <c r="AG45" s="894" t="str">
        <f>'TELA 3'!AC10</f>
        <v>-</v>
      </c>
      <c r="AH45" s="894"/>
      <c r="AI45" s="89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05"/>
      <c r="D46" s="905"/>
      <c r="E46" s="905"/>
      <c r="F46" s="905"/>
      <c r="G46" s="905"/>
      <c r="H46" s="899"/>
      <c r="I46" s="899"/>
      <c r="J46" s="899"/>
      <c r="K46" s="899"/>
      <c r="L46" s="899"/>
      <c r="M46" s="899"/>
      <c r="N46" s="899"/>
      <c r="O46" s="899"/>
      <c r="P46" s="899"/>
      <c r="Q46" s="899"/>
      <c r="R46" s="899"/>
      <c r="S46" s="899"/>
      <c r="T46" s="899"/>
      <c r="U46" s="899"/>
      <c r="V46" s="899"/>
      <c r="W46" s="894" t="str">
        <f>'TELA 3'!T11</f>
        <v>-</v>
      </c>
      <c r="X46" s="894"/>
      <c r="Y46" s="894"/>
      <c r="Z46" s="894"/>
      <c r="AA46" s="894"/>
      <c r="AB46" s="994" t="str">
        <f>IF('TELA 3'!Y11="","",'TELA 3'!Y11)</f>
        <v/>
      </c>
      <c r="AC46" s="994"/>
      <c r="AD46" s="994"/>
      <c r="AE46" s="994"/>
      <c r="AF46" s="994"/>
      <c r="AG46" s="894" t="str">
        <f>'TELA 3'!AC11</f>
        <v>-</v>
      </c>
      <c r="AH46" s="894"/>
      <c r="AI46" s="894"/>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05" t="str">
        <f>IF('TELA 3'!C12="","",'TELA 3'!C12)</f>
        <v/>
      </c>
      <c r="D47" s="905"/>
      <c r="E47" s="905"/>
      <c r="F47" s="905"/>
      <c r="G47" s="905"/>
      <c r="H47" s="899"/>
      <c r="I47" s="899"/>
      <c r="J47" s="899"/>
      <c r="K47" s="899"/>
      <c r="L47" s="899"/>
      <c r="M47" s="899"/>
      <c r="N47" s="899"/>
      <c r="O47" s="899"/>
      <c r="P47" s="899"/>
      <c r="Q47" s="899"/>
      <c r="R47" s="899"/>
      <c r="S47" s="899"/>
      <c r="T47" s="899"/>
      <c r="U47" s="899"/>
      <c r="V47" s="899"/>
      <c r="W47" s="894" t="str">
        <f>'TELA 3'!T12</f>
        <v>-</v>
      </c>
      <c r="X47" s="894"/>
      <c r="Y47" s="894"/>
      <c r="Z47" s="894"/>
      <c r="AA47" s="894"/>
      <c r="AB47" s="994" t="str">
        <f>IF('TELA 3'!Y12="","",'TELA 3'!Y12)</f>
        <v/>
      </c>
      <c r="AC47" s="994"/>
      <c r="AD47" s="994"/>
      <c r="AE47" s="994"/>
      <c r="AF47" s="994"/>
      <c r="AG47" s="894" t="str">
        <f>'TELA 3'!AC12</f>
        <v>-</v>
      </c>
      <c r="AH47" s="894"/>
      <c r="AI47" s="894"/>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05"/>
      <c r="D48" s="905"/>
      <c r="E48" s="905"/>
      <c r="F48" s="905"/>
      <c r="G48" s="905"/>
      <c r="H48" s="899"/>
      <c r="I48" s="899"/>
      <c r="J48" s="899"/>
      <c r="K48" s="899"/>
      <c r="L48" s="899"/>
      <c r="M48" s="899"/>
      <c r="N48" s="899"/>
      <c r="O48" s="899"/>
      <c r="P48" s="899"/>
      <c r="Q48" s="899"/>
      <c r="R48" s="899"/>
      <c r="S48" s="899"/>
      <c r="T48" s="899"/>
      <c r="U48" s="899"/>
      <c r="V48" s="899"/>
      <c r="W48" s="894" t="str">
        <f>'TELA 3'!T13</f>
        <v>-</v>
      </c>
      <c r="X48" s="894"/>
      <c r="Y48" s="894"/>
      <c r="Z48" s="894"/>
      <c r="AA48" s="894"/>
      <c r="AB48" s="994" t="str">
        <f>IF('TELA 3'!Y13="","",'TELA 3'!Y13)</f>
        <v/>
      </c>
      <c r="AC48" s="994"/>
      <c r="AD48" s="994"/>
      <c r="AE48" s="994"/>
      <c r="AF48" s="994"/>
      <c r="AG48" s="894" t="str">
        <f>'TELA 3'!AC13</f>
        <v>-</v>
      </c>
      <c r="AH48" s="894"/>
      <c r="AI48" s="894"/>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05" t="str">
        <f>IF('TELA 3'!C14="","",'TELA 3'!C14)</f>
        <v/>
      </c>
      <c r="D49" s="905"/>
      <c r="E49" s="905"/>
      <c r="F49" s="905"/>
      <c r="G49" s="905"/>
      <c r="H49" s="899"/>
      <c r="I49" s="899"/>
      <c r="J49" s="899"/>
      <c r="K49" s="899"/>
      <c r="L49" s="899"/>
      <c r="M49" s="899"/>
      <c r="N49" s="899"/>
      <c r="O49" s="899"/>
      <c r="P49" s="899"/>
      <c r="Q49" s="899"/>
      <c r="R49" s="899"/>
      <c r="S49" s="899"/>
      <c r="T49" s="899"/>
      <c r="U49" s="899"/>
      <c r="V49" s="899"/>
      <c r="W49" s="894" t="str">
        <f>'TELA 3'!T14</f>
        <v>-</v>
      </c>
      <c r="X49" s="894"/>
      <c r="Y49" s="894"/>
      <c r="Z49" s="894"/>
      <c r="AA49" s="894"/>
      <c r="AB49" s="994" t="str">
        <f>IF('TELA 3'!Y14="","",'TELA 3'!Y14)</f>
        <v/>
      </c>
      <c r="AC49" s="994"/>
      <c r="AD49" s="994"/>
      <c r="AE49" s="994"/>
      <c r="AF49" s="994"/>
      <c r="AG49" s="894" t="str">
        <f>'TELA 3'!AC14</f>
        <v>-</v>
      </c>
      <c r="AH49" s="894"/>
      <c r="AI49" s="894"/>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05"/>
      <c r="D50" s="905"/>
      <c r="E50" s="905"/>
      <c r="F50" s="905"/>
      <c r="G50" s="905"/>
      <c r="H50" s="899"/>
      <c r="I50" s="899"/>
      <c r="J50" s="899"/>
      <c r="K50" s="899"/>
      <c r="L50" s="899"/>
      <c r="M50" s="899"/>
      <c r="N50" s="899"/>
      <c r="O50" s="899"/>
      <c r="P50" s="899"/>
      <c r="Q50" s="899"/>
      <c r="R50" s="899"/>
      <c r="S50" s="899"/>
      <c r="T50" s="899"/>
      <c r="U50" s="899"/>
      <c r="V50" s="899"/>
      <c r="W50" s="894" t="str">
        <f>'TELA 3'!T15</f>
        <v>-</v>
      </c>
      <c r="X50" s="894"/>
      <c r="Y50" s="894"/>
      <c r="Z50" s="894"/>
      <c r="AA50" s="894"/>
      <c r="AB50" s="994" t="str">
        <f>IF('TELA 3'!Y15="","",'TELA 3'!Y15)</f>
        <v/>
      </c>
      <c r="AC50" s="994"/>
      <c r="AD50" s="994"/>
      <c r="AE50" s="994"/>
      <c r="AF50" s="994"/>
      <c r="AG50" s="894" t="str">
        <f>'TELA 3'!AC15</f>
        <v>-</v>
      </c>
      <c r="AH50" s="894"/>
      <c r="AI50" s="894"/>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05" t="str">
        <f>IF('TELA 3'!C16="","",'TELA 3'!C16)</f>
        <v/>
      </c>
      <c r="D51" s="905"/>
      <c r="E51" s="905"/>
      <c r="F51" s="905"/>
      <c r="G51" s="905"/>
      <c r="H51" s="899"/>
      <c r="I51" s="899"/>
      <c r="J51" s="899"/>
      <c r="K51" s="899"/>
      <c r="L51" s="899"/>
      <c r="M51" s="899"/>
      <c r="N51" s="899"/>
      <c r="O51" s="899"/>
      <c r="P51" s="899"/>
      <c r="Q51" s="899"/>
      <c r="R51" s="899"/>
      <c r="S51" s="899"/>
      <c r="T51" s="899"/>
      <c r="U51" s="899"/>
      <c r="V51" s="899"/>
      <c r="W51" s="894" t="str">
        <f>'TELA 3'!T16</f>
        <v>-</v>
      </c>
      <c r="X51" s="894"/>
      <c r="Y51" s="894"/>
      <c r="Z51" s="894"/>
      <c r="AA51" s="894"/>
      <c r="AB51" s="994" t="str">
        <f>IF('TELA 3'!Y16="","",'TELA 3'!Y16)</f>
        <v/>
      </c>
      <c r="AC51" s="994"/>
      <c r="AD51" s="994"/>
      <c r="AE51" s="994"/>
      <c r="AF51" s="994"/>
      <c r="AG51" s="894" t="str">
        <f>'TELA 3'!AC16</f>
        <v>-</v>
      </c>
      <c r="AH51" s="894"/>
      <c r="AI51" s="894"/>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05"/>
      <c r="D52" s="905"/>
      <c r="E52" s="905"/>
      <c r="F52" s="905"/>
      <c r="G52" s="905"/>
      <c r="H52" s="899"/>
      <c r="I52" s="899"/>
      <c r="J52" s="899"/>
      <c r="K52" s="899"/>
      <c r="L52" s="899"/>
      <c r="M52" s="899"/>
      <c r="N52" s="899"/>
      <c r="O52" s="899"/>
      <c r="P52" s="899"/>
      <c r="Q52" s="899"/>
      <c r="R52" s="899"/>
      <c r="S52" s="899"/>
      <c r="T52" s="899"/>
      <c r="U52" s="899"/>
      <c r="V52" s="899"/>
      <c r="W52" s="894" t="str">
        <f>'TELA 3'!T17</f>
        <v>-</v>
      </c>
      <c r="X52" s="894"/>
      <c r="Y52" s="894"/>
      <c r="Z52" s="894"/>
      <c r="AA52" s="894"/>
      <c r="AB52" s="994" t="str">
        <f>IF('TELA 3'!Y17="","",'TELA 3'!Y17)</f>
        <v/>
      </c>
      <c r="AC52" s="994"/>
      <c r="AD52" s="994"/>
      <c r="AE52" s="994"/>
      <c r="AF52" s="994"/>
      <c r="AG52" s="894" t="str">
        <f>'TELA 3'!AC17</f>
        <v>-</v>
      </c>
      <c r="AH52" s="894"/>
      <c r="AI52" s="894"/>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2"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995" t="s">
        <v>2267</v>
      </c>
      <c r="AB54" s="996"/>
      <c r="AC54" s="996"/>
      <c r="AD54" s="996"/>
      <c r="AE54" s="996"/>
      <c r="AF54" s="996"/>
      <c r="AG54" s="996"/>
      <c r="AH54" s="996"/>
      <c r="AI54" s="996"/>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1032" t="s">
        <v>1746</v>
      </c>
      <c r="D56" s="1032"/>
      <c r="E56" s="1032"/>
      <c r="F56" s="1032"/>
      <c r="G56" s="1032"/>
      <c r="H56" s="1032"/>
      <c r="I56" s="1032"/>
      <c r="J56" s="1032"/>
      <c r="K56" s="1032"/>
      <c r="L56" s="1032"/>
      <c r="M56" s="1032"/>
      <c r="N56" s="1032"/>
      <c r="O56" s="1032"/>
      <c r="P56" s="1032"/>
      <c r="Q56" s="1032"/>
      <c r="R56" s="1032"/>
      <c r="S56" s="1032"/>
      <c r="T56" s="1032"/>
      <c r="U56" s="1032"/>
      <c r="V56" s="1033" t="str">
        <f>'TELA 3'!N19</f>
        <v/>
      </c>
      <c r="W56" s="1034"/>
      <c r="X56" s="1034"/>
      <c r="Y56" s="1034"/>
      <c r="Z56" s="1034"/>
      <c r="AA56" s="1034"/>
      <c r="AB56" s="1034"/>
      <c r="AC56" s="1034"/>
      <c r="AD56" s="1034"/>
      <c r="AE56" s="1034"/>
      <c r="AF56" s="1034"/>
      <c r="AG56" s="1034"/>
      <c r="AH56" s="1034"/>
      <c r="AI56" s="1035"/>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986" t="s">
        <v>2277</v>
      </c>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64" t="s">
        <v>2205</v>
      </c>
      <c r="D59" s="964"/>
      <c r="E59" s="964"/>
      <c r="F59" s="964"/>
      <c r="G59" s="964"/>
      <c r="H59" s="964"/>
      <c r="I59" s="964"/>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64" t="s">
        <v>2220</v>
      </c>
      <c r="D60" s="964"/>
      <c r="E60" s="964"/>
      <c r="F60" s="964"/>
      <c r="G60" s="964"/>
      <c r="H60" s="964"/>
      <c r="I60" s="964"/>
      <c r="J60" s="964"/>
      <c r="K60" s="964"/>
      <c r="L60" s="964"/>
      <c r="M60" s="964"/>
      <c r="N60" s="964"/>
      <c r="O60" s="990"/>
      <c r="P60" s="990"/>
      <c r="Q60" s="990"/>
      <c r="R60" s="990"/>
      <c r="S60" s="990"/>
      <c r="T60" s="990"/>
      <c r="U60" s="990"/>
      <c r="V60" s="990"/>
      <c r="W60" s="990"/>
      <c r="X60" s="990"/>
      <c r="Y60" s="990"/>
      <c r="Z60" s="990"/>
      <c r="AA60" s="990"/>
      <c r="AB60" s="990"/>
      <c r="AC60" s="990"/>
      <c r="AD60" s="990"/>
      <c r="AE60" s="990"/>
      <c r="AF60" s="990"/>
      <c r="AG60" s="990"/>
      <c r="AH60" s="990"/>
      <c r="AI60" s="99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2207</v>
      </c>
      <c r="D62" s="160"/>
      <c r="E62" s="160"/>
      <c r="F62" s="160"/>
      <c r="G62" s="160"/>
      <c r="H62" s="160"/>
      <c r="I62" s="257"/>
      <c r="J62" s="257"/>
      <c r="K62" s="257"/>
      <c r="L62" s="257"/>
      <c r="M62" s="257"/>
      <c r="N62" s="257"/>
      <c r="O62" s="257"/>
      <c r="P62" s="257"/>
      <c r="Q62" s="257"/>
      <c r="R62" s="257"/>
      <c r="S62" s="462"/>
      <c r="T62" s="247" t="s">
        <v>196</v>
      </c>
      <c r="U62" s="247"/>
      <c r="V62" s="462"/>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2212</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2211</v>
      </c>
      <c r="D64" s="160"/>
      <c r="E64" s="160"/>
      <c r="F64" s="160"/>
      <c r="G64" s="458" t="s">
        <v>2195</v>
      </c>
      <c r="H64" s="160"/>
      <c r="I64" s="257"/>
      <c r="J64" s="257"/>
      <c r="K64" s="257"/>
      <c r="L64" s="257"/>
      <c r="M64" s="892"/>
      <c r="N64" s="892"/>
      <c r="O64" s="892"/>
      <c r="P64" s="892"/>
      <c r="Q64" s="892"/>
      <c r="R64" s="892"/>
      <c r="S64" s="127"/>
      <c r="T64" s="458" t="s">
        <v>2196</v>
      </c>
      <c r="U64" s="160"/>
      <c r="V64" s="257"/>
      <c r="W64" s="257"/>
      <c r="X64" s="257"/>
      <c r="Y64" s="257"/>
      <c r="Z64" s="457"/>
      <c r="AA64" s="892"/>
      <c r="AB64" s="892"/>
      <c r="AC64" s="892"/>
      <c r="AD64" s="892"/>
      <c r="AE64" s="892"/>
      <c r="AF64" s="892"/>
      <c r="AG64" s="892"/>
      <c r="AH64" s="892"/>
      <c r="AI64" s="892"/>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2388</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40"/>
      <c r="AC65" s="247" t="s">
        <v>196</v>
      </c>
      <c r="AD65" s="247"/>
      <c r="AE65" s="440"/>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c r="B66" s="263"/>
      <c r="C66" s="906" t="s">
        <v>1916</v>
      </c>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c r="B68" s="263"/>
      <c r="C68" s="945" t="s">
        <v>2210</v>
      </c>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264"/>
      <c r="AP68" s="248"/>
      <c r="AT68" s="248"/>
      <c r="AU68" s="23"/>
      <c r="AV68" s="23"/>
      <c r="AW68" s="23"/>
      <c r="AX68" s="23"/>
      <c r="AY68" s="23"/>
      <c r="AZ68" s="23"/>
      <c r="BA68" s="23"/>
      <c r="BB68" s="23"/>
      <c r="BC68" s="23"/>
    </row>
    <row r="69" spans="2:71" s="240" customFormat="1" ht="15" customHeight="1">
      <c r="B69" s="263"/>
      <c r="C69" s="1023" t="s">
        <v>1150</v>
      </c>
      <c r="D69" s="1024"/>
      <c r="E69" s="1024"/>
      <c r="F69" s="1024"/>
      <c r="G69" s="1024"/>
      <c r="H69" s="1024"/>
      <c r="I69" s="1025"/>
      <c r="J69" s="1020" t="s">
        <v>1169</v>
      </c>
      <c r="K69" s="1021"/>
      <c r="L69" s="1021"/>
      <c r="M69" s="1021"/>
      <c r="N69" s="1021"/>
      <c r="O69" s="1022"/>
      <c r="P69" s="1020" t="s">
        <v>1151</v>
      </c>
      <c r="Q69" s="1021"/>
      <c r="R69" s="1021"/>
      <c r="S69" s="1021"/>
      <c r="T69" s="1021"/>
      <c r="U69" s="1021"/>
      <c r="V69" s="1021"/>
      <c r="W69" s="1021"/>
      <c r="X69" s="1022"/>
      <c r="Y69" s="1020" t="s">
        <v>1152</v>
      </c>
      <c r="Z69" s="1021"/>
      <c r="AA69" s="1021"/>
      <c r="AB69" s="1021"/>
      <c r="AC69" s="1021"/>
      <c r="AD69" s="1022"/>
      <c r="AE69" s="1036" t="s">
        <v>1153</v>
      </c>
      <c r="AF69" s="1037"/>
      <c r="AG69" s="1037"/>
      <c r="AH69" s="1037"/>
      <c r="AI69" s="1038"/>
      <c r="AJ69" s="264"/>
      <c r="AP69" s="248"/>
      <c r="AT69" s="248"/>
      <c r="AV69" s="23"/>
      <c r="AW69" s="23"/>
      <c r="AX69" s="23"/>
      <c r="AY69" s="23"/>
      <c r="AZ69" s="23"/>
      <c r="BA69" s="23"/>
      <c r="BB69" s="23"/>
      <c r="BC69" s="23"/>
    </row>
    <row r="70" spans="2:71" s="240" customFormat="1" ht="15" customHeight="1">
      <c r="B70" s="263"/>
      <c r="C70" s="1014"/>
      <c r="D70" s="1015"/>
      <c r="E70" s="1015"/>
      <c r="F70" s="1015"/>
      <c r="G70" s="1015"/>
      <c r="H70" s="1015"/>
      <c r="I70" s="1016"/>
      <c r="J70" s="1014"/>
      <c r="K70" s="1015"/>
      <c r="L70" s="1015"/>
      <c r="M70" s="1015"/>
      <c r="N70" s="1015"/>
      <c r="O70" s="1016"/>
      <c r="P70" s="1014"/>
      <c r="Q70" s="1015"/>
      <c r="R70" s="1015"/>
      <c r="S70" s="1015"/>
      <c r="T70" s="1015"/>
      <c r="U70" s="1015"/>
      <c r="V70" s="1015"/>
      <c r="W70" s="1015"/>
      <c r="X70" s="1016"/>
      <c r="Y70" s="1014"/>
      <c r="Z70" s="1015"/>
      <c r="AA70" s="1015"/>
      <c r="AB70" s="1015"/>
      <c r="AC70" s="1015"/>
      <c r="AD70" s="1016"/>
      <c r="AE70" s="1017"/>
      <c r="AF70" s="1018"/>
      <c r="AG70" s="1018"/>
      <c r="AH70" s="1018"/>
      <c r="AI70" s="1019"/>
      <c r="AJ70" s="264"/>
      <c r="AP70" s="248"/>
      <c r="AT70" s="248"/>
      <c r="AV70" s="23"/>
      <c r="AW70" s="23"/>
      <c r="AX70" s="23"/>
      <c r="AY70" s="23"/>
      <c r="AZ70" s="23"/>
      <c r="BA70" s="23"/>
      <c r="BB70" s="23"/>
      <c r="BC70" s="23"/>
    </row>
    <row r="71" spans="2:71" s="240" customFormat="1" ht="15" customHeight="1">
      <c r="B71" s="263"/>
      <c r="C71" s="1014"/>
      <c r="D71" s="1015"/>
      <c r="E71" s="1015"/>
      <c r="F71" s="1015"/>
      <c r="G71" s="1015"/>
      <c r="H71" s="1015"/>
      <c r="I71" s="1016"/>
      <c r="J71" s="1014"/>
      <c r="K71" s="1015"/>
      <c r="L71" s="1015"/>
      <c r="M71" s="1015"/>
      <c r="N71" s="1015"/>
      <c r="O71" s="1016"/>
      <c r="P71" s="1014"/>
      <c r="Q71" s="1015"/>
      <c r="R71" s="1015"/>
      <c r="S71" s="1015"/>
      <c r="T71" s="1015"/>
      <c r="U71" s="1015"/>
      <c r="V71" s="1015"/>
      <c r="W71" s="1015"/>
      <c r="X71" s="1016"/>
      <c r="Y71" s="1014"/>
      <c r="Z71" s="1015"/>
      <c r="AA71" s="1015"/>
      <c r="AB71" s="1015"/>
      <c r="AC71" s="1015"/>
      <c r="AD71" s="1016"/>
      <c r="AE71" s="1017"/>
      <c r="AF71" s="1018"/>
      <c r="AG71" s="1018"/>
      <c r="AH71" s="1018"/>
      <c r="AI71" s="1019"/>
      <c r="AJ71" s="264"/>
      <c r="AP71" s="248"/>
      <c r="AT71" s="248"/>
      <c r="AV71" s="23"/>
      <c r="AW71" s="23"/>
      <c r="AX71" s="23"/>
      <c r="AY71" s="23"/>
      <c r="AZ71" s="23"/>
      <c r="BA71" s="23"/>
      <c r="BB71" s="23"/>
      <c r="BC71" s="23"/>
    </row>
    <row r="72" spans="2:71" s="240" customFormat="1" ht="15" customHeight="1">
      <c r="B72" s="263"/>
      <c r="C72" s="1014"/>
      <c r="D72" s="1015"/>
      <c r="E72" s="1015"/>
      <c r="F72" s="1015"/>
      <c r="G72" s="1015"/>
      <c r="H72" s="1015"/>
      <c r="I72" s="1016"/>
      <c r="J72" s="1014"/>
      <c r="K72" s="1015"/>
      <c r="L72" s="1015"/>
      <c r="M72" s="1015"/>
      <c r="N72" s="1015"/>
      <c r="O72" s="1016"/>
      <c r="P72" s="1014"/>
      <c r="Q72" s="1015"/>
      <c r="R72" s="1015"/>
      <c r="S72" s="1015"/>
      <c r="T72" s="1015"/>
      <c r="U72" s="1015"/>
      <c r="V72" s="1015"/>
      <c r="W72" s="1015"/>
      <c r="X72" s="1016"/>
      <c r="Y72" s="1014"/>
      <c r="Z72" s="1015"/>
      <c r="AA72" s="1015"/>
      <c r="AB72" s="1015"/>
      <c r="AC72" s="1015"/>
      <c r="AD72" s="1016"/>
      <c r="AE72" s="1017"/>
      <c r="AF72" s="1018"/>
      <c r="AG72" s="1018"/>
      <c r="AH72" s="1018"/>
      <c r="AI72" s="1019"/>
      <c r="AJ72" s="264"/>
      <c r="AP72" s="248"/>
      <c r="AT72" s="248"/>
      <c r="AV72" s="23"/>
      <c r="AW72" s="23"/>
      <c r="AX72" s="23"/>
      <c r="AY72" s="23"/>
      <c r="AZ72" s="23"/>
      <c r="BA72" s="23"/>
      <c r="BB72" s="23"/>
      <c r="BC72" s="23"/>
    </row>
    <row r="73" spans="2:71" s="240" customFormat="1" ht="15" customHeight="1">
      <c r="B73" s="263"/>
      <c r="C73" s="1014"/>
      <c r="D73" s="1015"/>
      <c r="E73" s="1015"/>
      <c r="F73" s="1015"/>
      <c r="G73" s="1015"/>
      <c r="H73" s="1015"/>
      <c r="I73" s="1016"/>
      <c r="J73" s="1014"/>
      <c r="K73" s="1015"/>
      <c r="L73" s="1015"/>
      <c r="M73" s="1015"/>
      <c r="N73" s="1015"/>
      <c r="O73" s="1016"/>
      <c r="P73" s="1014"/>
      <c r="Q73" s="1015"/>
      <c r="R73" s="1015"/>
      <c r="S73" s="1015"/>
      <c r="T73" s="1015"/>
      <c r="U73" s="1015"/>
      <c r="V73" s="1015"/>
      <c r="W73" s="1015"/>
      <c r="X73" s="1016"/>
      <c r="Y73" s="1014"/>
      <c r="Z73" s="1015"/>
      <c r="AA73" s="1015"/>
      <c r="AB73" s="1015"/>
      <c r="AC73" s="1015"/>
      <c r="AD73" s="1016"/>
      <c r="AE73" s="1017"/>
      <c r="AF73" s="1018"/>
      <c r="AG73" s="1018"/>
      <c r="AH73" s="1018"/>
      <c r="AI73" s="1019"/>
      <c r="AJ73" s="264"/>
      <c r="AP73" s="248"/>
      <c r="AT73" s="248"/>
      <c r="AV73" s="23"/>
      <c r="AW73" s="23"/>
      <c r="AX73" s="23"/>
      <c r="AY73" s="23"/>
      <c r="AZ73" s="23"/>
      <c r="BA73" s="23"/>
      <c r="BB73" s="23"/>
      <c r="BC73" s="23"/>
    </row>
    <row r="74" spans="2:71" s="240" customFormat="1" ht="15" customHeight="1">
      <c r="B74" s="263"/>
      <c r="C74" s="1014"/>
      <c r="D74" s="1015"/>
      <c r="E74" s="1015"/>
      <c r="F74" s="1015"/>
      <c r="G74" s="1015"/>
      <c r="H74" s="1015"/>
      <c r="I74" s="1016"/>
      <c r="J74" s="1014"/>
      <c r="K74" s="1015"/>
      <c r="L74" s="1015"/>
      <c r="M74" s="1015"/>
      <c r="N74" s="1015"/>
      <c r="O74" s="1016"/>
      <c r="P74" s="1014"/>
      <c r="Q74" s="1015"/>
      <c r="R74" s="1015"/>
      <c r="S74" s="1015"/>
      <c r="T74" s="1015"/>
      <c r="U74" s="1015"/>
      <c r="V74" s="1015"/>
      <c r="W74" s="1015"/>
      <c r="X74" s="1016"/>
      <c r="Y74" s="1014"/>
      <c r="Z74" s="1015"/>
      <c r="AA74" s="1015"/>
      <c r="AB74" s="1015"/>
      <c r="AC74" s="1015"/>
      <c r="AD74" s="1016"/>
      <c r="AE74" s="1017"/>
      <c r="AF74" s="1018"/>
      <c r="AG74" s="1018"/>
      <c r="AH74" s="1018"/>
      <c r="AI74" s="1019"/>
      <c r="AJ74" s="264"/>
      <c r="AP74" s="248"/>
      <c r="AT74" s="248"/>
      <c r="AV74" s="23"/>
      <c r="AW74" s="23"/>
      <c r="AX74" s="23"/>
      <c r="AY74" s="23"/>
      <c r="AZ74" s="23"/>
      <c r="BA74" s="23"/>
      <c r="BB74" s="23"/>
      <c r="BC74" s="23"/>
    </row>
    <row r="75" spans="2:71" s="240" customFormat="1" ht="15" customHeight="1">
      <c r="B75" s="263"/>
      <c r="C75" s="275" t="s">
        <v>2208</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c r="B76" s="263"/>
      <c r="C76" s="292"/>
      <c r="D76" s="292"/>
      <c r="E76" s="292"/>
      <c r="F76" s="292"/>
      <c r="G76" s="292"/>
      <c r="H76" s="440"/>
      <c r="I76" s="278" t="s">
        <v>1903</v>
      </c>
      <c r="J76" s="128"/>
      <c r="K76" s="128"/>
      <c r="L76" s="128"/>
      <c r="M76" s="128"/>
      <c r="N76" s="440"/>
      <c r="O76" s="278" t="s">
        <v>1904</v>
      </c>
      <c r="P76" s="128"/>
      <c r="Q76" s="128"/>
      <c r="R76" s="128"/>
      <c r="S76" s="128"/>
      <c r="T76" s="128"/>
      <c r="U76" s="440"/>
      <c r="V76" s="278" t="s">
        <v>1156</v>
      </c>
      <c r="W76" s="128"/>
      <c r="X76" s="128"/>
      <c r="Y76" s="128"/>
      <c r="Z76" s="440"/>
      <c r="AA76" s="127" t="s">
        <v>1905</v>
      </c>
      <c r="AB76" s="257"/>
      <c r="AC76" s="257"/>
      <c r="AD76" s="128"/>
      <c r="AE76" s="1027"/>
      <c r="AF76" s="1027"/>
      <c r="AG76" s="1027"/>
      <c r="AH76" s="1027"/>
      <c r="AI76" s="1027"/>
      <c r="AJ76" s="264"/>
      <c r="AP76" s="248"/>
      <c r="AT76" s="248"/>
      <c r="AV76" s="23"/>
      <c r="AW76" s="23"/>
      <c r="AX76" s="23"/>
      <c r="AY76" s="23"/>
      <c r="AZ76" s="23"/>
      <c r="BA76" s="23"/>
      <c r="BB76" s="23"/>
      <c r="BC76" s="23"/>
    </row>
    <row r="77" spans="2:71" s="240" customFormat="1" ht="15" customHeight="1">
      <c r="B77" s="263"/>
      <c r="C77" s="292"/>
      <c r="D77" s="292"/>
      <c r="E77" s="292"/>
      <c r="F77" s="292"/>
      <c r="G77" s="292"/>
      <c r="H77" s="292"/>
      <c r="I77" s="292"/>
      <c r="J77" s="292"/>
      <c r="K77" s="292"/>
      <c r="L77" s="292"/>
      <c r="M77" s="293"/>
      <c r="N77" s="440"/>
      <c r="O77" s="278" t="s">
        <v>1902</v>
      </c>
      <c r="P77" s="128"/>
      <c r="Q77" s="128"/>
      <c r="R77" s="128"/>
      <c r="S77" s="128"/>
      <c r="T77" s="128"/>
      <c r="U77" s="440"/>
      <c r="V77" s="278" t="s">
        <v>1156</v>
      </c>
      <c r="W77" s="128"/>
      <c r="X77" s="128"/>
      <c r="Y77" s="128"/>
      <c r="Z77" s="440"/>
      <c r="AA77" s="127" t="s">
        <v>1905</v>
      </c>
      <c r="AB77" s="257"/>
      <c r="AC77" s="257"/>
      <c r="AD77" s="128"/>
      <c r="AE77" s="1027"/>
      <c r="AF77" s="1027"/>
      <c r="AG77" s="1027"/>
      <c r="AH77" s="1027"/>
      <c r="AI77" s="1027"/>
      <c r="AJ77" s="264"/>
      <c r="AP77" s="248"/>
      <c r="AT77" s="248"/>
      <c r="AV77" s="23"/>
      <c r="AW77" s="23"/>
      <c r="AX77" s="23"/>
      <c r="AY77" s="23"/>
      <c r="AZ77" s="23"/>
      <c r="BA77" s="23"/>
      <c r="BB77" s="23"/>
      <c r="BC77" s="23"/>
    </row>
    <row r="78" spans="2:71" s="240" customFormat="1" ht="15" customHeight="1">
      <c r="B78" s="263"/>
      <c r="C78" s="720" t="s">
        <v>2214</v>
      </c>
      <c r="D78" s="720"/>
      <c r="E78" s="720"/>
      <c r="F78" s="720"/>
      <c r="G78" s="720"/>
      <c r="H78" s="720"/>
      <c r="I78" s="720"/>
      <c r="J78" s="720"/>
      <c r="K78" s="720"/>
      <c r="L78" s="720"/>
      <c r="M78" s="720"/>
      <c r="N78" s="720"/>
      <c r="O78" s="720"/>
      <c r="P78" s="720"/>
      <c r="Q78" s="720"/>
      <c r="R78" s="720"/>
      <c r="S78" s="721"/>
      <c r="T78" s="440"/>
      <c r="U78" s="247" t="s">
        <v>196</v>
      </c>
      <c r="V78" s="247"/>
      <c r="W78" s="440"/>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278" t="s">
        <v>2215</v>
      </c>
      <c r="D79" s="278"/>
      <c r="E79" s="278"/>
      <c r="F79" s="278"/>
      <c r="G79" s="278"/>
      <c r="H79" s="278"/>
      <c r="I79" s="278"/>
      <c r="J79" s="278"/>
      <c r="K79" s="278"/>
      <c r="L79" s="278"/>
      <c r="M79" s="278"/>
      <c r="N79" s="440"/>
      <c r="O79" s="247" t="s">
        <v>1173</v>
      </c>
      <c r="P79" s="278"/>
      <c r="Q79" s="440"/>
      <c r="R79" s="247" t="s">
        <v>1174</v>
      </c>
      <c r="S79" s="278"/>
      <c r="T79" s="440"/>
      <c r="U79" s="247" t="s">
        <v>1175</v>
      </c>
      <c r="V79" s="247"/>
      <c r="W79" s="440"/>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c r="B81" s="263"/>
      <c r="C81" s="896" t="s">
        <v>2317</v>
      </c>
      <c r="D81" s="897"/>
      <c r="E81" s="897"/>
      <c r="F81" s="897"/>
      <c r="G81" s="897"/>
      <c r="H81" s="897"/>
      <c r="I81" s="897"/>
      <c r="J81" s="897"/>
      <c r="K81" s="897"/>
      <c r="L81" s="897"/>
      <c r="M81" s="897"/>
      <c r="N81" s="897"/>
      <c r="O81" s="897"/>
      <c r="P81" s="897"/>
      <c r="Q81" s="897"/>
      <c r="R81" s="897"/>
      <c r="S81" s="897"/>
      <c r="T81" s="897"/>
      <c r="U81" s="897"/>
      <c r="V81" s="897"/>
      <c r="W81" s="897"/>
      <c r="X81" s="897"/>
      <c r="Y81" s="897"/>
      <c r="Z81" s="897"/>
      <c r="AA81" s="897"/>
      <c r="AB81" s="897"/>
      <c r="AC81" s="897"/>
      <c r="AD81" s="897"/>
      <c r="AE81" s="897"/>
      <c r="AF81" s="897"/>
      <c r="AG81" s="897"/>
      <c r="AH81" s="897"/>
      <c r="AI81" s="898"/>
      <c r="AJ81" s="264"/>
      <c r="AP81" s="248"/>
      <c r="AT81" s="248"/>
      <c r="AV81" s="23"/>
      <c r="AW81" s="23"/>
      <c r="AX81" s="23"/>
      <c r="AY81" s="23"/>
      <c r="AZ81" s="23"/>
      <c r="BA81" s="23"/>
      <c r="BB81" s="23"/>
      <c r="BC81" s="23"/>
    </row>
    <row r="82" spans="2:55" s="240" customFormat="1" ht="15" customHeight="1">
      <c r="B82" s="263"/>
      <c r="C82" s="127" t="s">
        <v>1203</v>
      </c>
      <c r="D82" s="280"/>
      <c r="E82" s="280"/>
      <c r="F82" s="280"/>
      <c r="G82" s="280"/>
      <c r="H82" s="280"/>
      <c r="I82" s="280"/>
      <c r="J82" s="280"/>
      <c r="K82" s="280"/>
      <c r="L82" s="280"/>
      <c r="M82" s="280"/>
      <c r="N82" s="280"/>
      <c r="O82" s="280"/>
      <c r="P82" s="280"/>
      <c r="Q82" s="280"/>
      <c r="R82" s="280"/>
      <c r="S82" s="280"/>
      <c r="T82" s="280"/>
      <c r="U82" s="280"/>
      <c r="W82" s="440"/>
      <c r="X82" s="247" t="s">
        <v>197</v>
      </c>
      <c r="Y82" s="247"/>
      <c r="Z82" s="440"/>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c r="B83" s="263"/>
      <c r="C83" s="127" t="s">
        <v>1204</v>
      </c>
      <c r="D83" s="127"/>
      <c r="E83" s="127"/>
      <c r="F83" s="127"/>
      <c r="G83" s="280"/>
      <c r="H83" s="280"/>
      <c r="I83" s="1026"/>
      <c r="J83" s="1026"/>
      <c r="K83" s="1026"/>
      <c r="L83" s="1026"/>
      <c r="M83" s="1026"/>
      <c r="N83" s="1026"/>
      <c r="O83" s="1026"/>
      <c r="P83" s="1026"/>
      <c r="Q83" s="1026"/>
      <c r="R83" s="1026"/>
      <c r="S83" s="1026"/>
      <c r="T83" s="1026"/>
      <c r="U83" s="1026"/>
      <c r="V83" s="1026"/>
      <c r="W83" s="1026"/>
      <c r="X83" s="1026"/>
      <c r="Y83" s="1026"/>
      <c r="Z83" s="1026"/>
      <c r="AA83" s="1026"/>
      <c r="AB83" s="1026"/>
      <c r="AC83" s="1026"/>
      <c r="AD83" s="1026"/>
      <c r="AE83" s="1026"/>
      <c r="AF83" s="1026"/>
      <c r="AG83" s="1026"/>
      <c r="AH83" s="1026"/>
      <c r="AI83" s="1026"/>
      <c r="AJ83" s="264"/>
      <c r="AP83" s="248"/>
      <c r="AT83" s="248"/>
      <c r="AV83" s="23"/>
      <c r="AW83" s="23"/>
      <c r="AX83" s="23"/>
      <c r="AY83" s="23"/>
      <c r="AZ83" s="23"/>
      <c r="BA83" s="23"/>
      <c r="BB83" s="23"/>
      <c r="BC83" s="23"/>
    </row>
    <row r="84" spans="2:55" s="240" customFormat="1" ht="15" customHeight="1">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69" t="s">
        <v>303</v>
      </c>
      <c r="Y84" s="969"/>
      <c r="Z84" s="969"/>
      <c r="AA84" s="969"/>
      <c r="AB84" s="969"/>
      <c r="AC84" s="969"/>
      <c r="AD84" s="969"/>
      <c r="AE84" s="969"/>
      <c r="AF84" s="969"/>
      <c r="AG84" s="969"/>
      <c r="AH84" s="969"/>
      <c r="AI84" s="969"/>
      <c r="AJ84" s="264"/>
      <c r="AP84" s="248"/>
      <c r="AT84" s="248"/>
      <c r="AV84" s="23"/>
      <c r="AW84" s="23"/>
      <c r="AX84" s="23"/>
      <c r="AY84" s="23"/>
      <c r="AZ84" s="23"/>
      <c r="BA84" s="23"/>
      <c r="BB84" s="23"/>
      <c r="BC84" s="23"/>
    </row>
    <row r="85" spans="2:55" s="240" customFormat="1" ht="15" customHeight="1">
      <c r="B85" s="263"/>
      <c r="C85" s="970" t="s">
        <v>1206</v>
      </c>
      <c r="D85" s="970"/>
      <c r="E85" s="970"/>
      <c r="F85" s="970"/>
      <c r="G85" s="970"/>
      <c r="H85" s="970"/>
      <c r="I85" s="970"/>
      <c r="J85" s="970"/>
      <c r="K85" s="970"/>
      <c r="L85" s="970"/>
      <c r="M85" s="970"/>
      <c r="N85" s="970"/>
      <c r="O85" s="970"/>
      <c r="P85" s="970"/>
      <c r="Q85" s="970"/>
      <c r="R85" s="970"/>
      <c r="S85" s="970"/>
      <c r="T85" s="970"/>
      <c r="U85" s="970"/>
      <c r="V85" s="970"/>
      <c r="W85" s="127"/>
      <c r="X85" s="943" t="str">
        <f>IF(OR($X$84="",$X$84="Selecionar"),"",VLOOKUP(X84,U197:AP1049,9,FALSE))</f>
        <v/>
      </c>
      <c r="Y85" s="943"/>
      <c r="Z85" s="943"/>
      <c r="AA85" s="943"/>
      <c r="AB85" s="943"/>
      <c r="AC85" s="943"/>
      <c r="AD85" s="943"/>
      <c r="AE85" s="943"/>
      <c r="AF85" s="943"/>
      <c r="AG85" s="943"/>
      <c r="AH85" s="943"/>
      <c r="AI85" s="943"/>
      <c r="AJ85" s="264"/>
      <c r="AP85" s="248"/>
      <c r="AT85" s="248"/>
      <c r="AV85" s="23"/>
      <c r="AW85" s="23"/>
      <c r="AX85" s="23"/>
      <c r="AY85" s="23"/>
      <c r="AZ85" s="23"/>
      <c r="BA85" s="23"/>
      <c r="BB85" s="23"/>
      <c r="BC85" s="23"/>
    </row>
    <row r="86" spans="2:55" s="240" customFormat="1" ht="5.0999999999999996" customHeight="1">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c r="B87" s="263"/>
      <c r="C87" s="411" t="s">
        <v>1952</v>
      </c>
      <c r="D87" s="608"/>
      <c r="E87" s="608"/>
      <c r="F87" s="608"/>
      <c r="G87" s="608"/>
      <c r="H87" s="608"/>
      <c r="I87" s="608"/>
      <c r="J87" s="625"/>
      <c r="K87" s="625"/>
      <c r="L87" s="625"/>
      <c r="M87" s="625"/>
      <c r="N87" s="625"/>
      <c r="O87" s="625"/>
      <c r="P87" s="625"/>
      <c r="Q87" s="625"/>
      <c r="R87" s="625"/>
      <c r="S87" s="626"/>
      <c r="T87" s="411" t="s">
        <v>1158</v>
      </c>
      <c r="U87" s="625"/>
      <c r="V87" s="625"/>
      <c r="W87" s="626"/>
      <c r="X87" s="411" t="s">
        <v>1159</v>
      </c>
      <c r="Y87" s="627"/>
      <c r="Z87" s="625"/>
      <c r="AA87" s="625"/>
      <c r="AB87" s="625"/>
      <c r="AC87" s="626"/>
      <c r="AD87" s="411" t="s">
        <v>1160</v>
      </c>
      <c r="AE87" s="625"/>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44"/>
      <c r="D88" s="644"/>
      <c r="E88" s="644"/>
      <c r="F88" s="644"/>
      <c r="G88" s="644"/>
      <c r="H88" s="644"/>
      <c r="I88" s="644"/>
      <c r="J88" s="644"/>
      <c r="K88" s="644"/>
      <c r="L88" s="644"/>
      <c r="M88" s="644"/>
      <c r="N88" s="644"/>
      <c r="O88" s="644"/>
      <c r="P88" s="644"/>
      <c r="Q88" s="644"/>
      <c r="R88" s="644"/>
      <c r="S88" s="644"/>
      <c r="T88" s="644"/>
      <c r="U88" s="644"/>
      <c r="V88" s="644"/>
      <c r="W88" s="411"/>
      <c r="X88" s="625"/>
      <c r="Y88" s="625"/>
      <c r="Z88" s="625"/>
      <c r="AA88" s="625"/>
      <c r="AB88" s="625"/>
      <c r="AC88" s="625"/>
      <c r="AD88" s="625"/>
      <c r="AE88" s="625"/>
      <c r="AF88" s="625"/>
      <c r="AG88" s="625"/>
      <c r="AH88" s="625"/>
      <c r="AI88" s="625"/>
      <c r="AJ88" s="264"/>
      <c r="AP88" s="248"/>
      <c r="AT88" s="248"/>
      <c r="AV88" s="23"/>
      <c r="AW88" s="23"/>
      <c r="AX88" s="23"/>
      <c r="AY88" s="23"/>
      <c r="AZ88" s="23"/>
      <c r="BA88" s="23"/>
      <c r="BB88" s="23"/>
      <c r="BC88" s="23"/>
    </row>
    <row r="89" spans="2:55" s="240" customFormat="1" ht="15" customHeight="1">
      <c r="B89" s="263"/>
      <c r="C89" s="624" t="s">
        <v>1749</v>
      </c>
      <c r="D89" s="608"/>
      <c r="E89" s="608"/>
      <c r="F89" s="608"/>
      <c r="G89" s="608"/>
      <c r="H89" s="608"/>
      <c r="I89" s="608"/>
      <c r="J89" s="625"/>
      <c r="K89" s="625"/>
      <c r="L89" s="625"/>
      <c r="M89" s="625"/>
      <c r="N89" s="625"/>
      <c r="O89" s="625"/>
      <c r="P89" s="625"/>
      <c r="Q89" s="626"/>
      <c r="R89" s="608" t="s">
        <v>1162</v>
      </c>
      <c r="S89" s="627"/>
      <c r="T89" s="627"/>
      <c r="U89" s="626"/>
      <c r="V89" s="608" t="s">
        <v>2430</v>
      </c>
      <c r="W89" s="627"/>
      <c r="X89" s="625"/>
      <c r="Y89" s="627"/>
      <c r="Z89" s="627"/>
      <c r="AA89" s="627"/>
      <c r="AB89" s="627"/>
      <c r="AC89" s="627"/>
      <c r="AD89" s="626"/>
      <c r="AE89" s="608" t="s">
        <v>1161</v>
      </c>
      <c r="AF89" s="611"/>
      <c r="AG89" s="611"/>
      <c r="AH89" s="611"/>
      <c r="AI89" s="611"/>
      <c r="AJ89" s="264"/>
      <c r="AP89" s="248"/>
      <c r="AT89" s="248"/>
      <c r="AV89" s="23"/>
      <c r="AW89" s="23"/>
      <c r="AX89" s="23"/>
      <c r="AY89" s="23"/>
      <c r="AZ89" s="23"/>
      <c r="BA89" s="23"/>
      <c r="BB89" s="23"/>
      <c r="BC89" s="23"/>
    </row>
    <row r="90" spans="2:55" s="240" customFormat="1" ht="5.0999999999999996" customHeight="1">
      <c r="B90" s="263"/>
      <c r="C90" s="608"/>
      <c r="D90" s="608"/>
      <c r="E90" s="608"/>
      <c r="F90" s="608"/>
      <c r="G90" s="608"/>
      <c r="H90" s="608"/>
      <c r="I90" s="608"/>
      <c r="J90" s="625"/>
      <c r="K90" s="625"/>
      <c r="L90" s="625"/>
      <c r="M90" s="625"/>
      <c r="N90" s="625"/>
      <c r="O90" s="625"/>
      <c r="P90" s="625"/>
      <c r="Q90" s="625"/>
      <c r="R90" s="625"/>
      <c r="S90" s="625"/>
      <c r="T90" s="625"/>
      <c r="U90" s="625"/>
      <c r="V90" s="625"/>
      <c r="W90" s="625"/>
      <c r="X90" s="625"/>
      <c r="Y90" s="625"/>
      <c r="Z90" s="625"/>
      <c r="AA90" s="625"/>
      <c r="AB90" s="625"/>
      <c r="AC90" s="625"/>
      <c r="AD90" s="625"/>
      <c r="AE90" s="611"/>
      <c r="AF90" s="611"/>
      <c r="AG90" s="611"/>
      <c r="AH90" s="611"/>
      <c r="AI90" s="611"/>
      <c r="AJ90" s="264"/>
      <c r="AP90" s="248"/>
      <c r="AT90" s="248"/>
      <c r="AV90" s="23"/>
      <c r="AW90" s="23"/>
      <c r="AX90" s="23"/>
      <c r="AY90" s="23"/>
      <c r="AZ90" s="23"/>
      <c r="BA90" s="23"/>
      <c r="BB90" s="23"/>
      <c r="BC90" s="23"/>
    </row>
    <row r="91" spans="2:55" s="240" customFormat="1" ht="15" customHeight="1">
      <c r="B91" s="263"/>
      <c r="C91" s="608"/>
      <c r="D91" s="608"/>
      <c r="E91" s="608"/>
      <c r="F91" s="627"/>
      <c r="G91" s="626"/>
      <c r="H91" s="608" t="s">
        <v>2415</v>
      </c>
      <c r="I91" s="625"/>
      <c r="J91" s="627"/>
      <c r="K91" s="627"/>
      <c r="L91" s="627"/>
      <c r="M91" s="627"/>
      <c r="N91" s="627"/>
      <c r="O91" s="627"/>
      <c r="P91" s="625"/>
      <c r="Q91" s="625"/>
      <c r="R91" s="627"/>
      <c r="S91" s="627"/>
      <c r="T91" s="627"/>
      <c r="U91" s="627"/>
      <c r="V91" s="627"/>
      <c r="W91" s="627"/>
      <c r="X91" s="627"/>
      <c r="Y91" s="627"/>
      <c r="Z91" s="627"/>
      <c r="AA91" s="627"/>
      <c r="AB91" s="627"/>
      <c r="AC91" s="625"/>
      <c r="AD91" s="625"/>
      <c r="AE91" s="625"/>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08"/>
      <c r="F92" s="608"/>
      <c r="G92" s="608"/>
      <c r="H92" s="608"/>
      <c r="I92" s="972" t="str">
        <f>IF(Q89="x",auxiliar!$O$4,IF(U89="x",auxiliar!$O$4,IF(AD89="x",auxiliar!$O$5,IF(G91="x",auxiliar!$O$6,auxiliar!$O$7))))</f>
        <v>Preencher item 5.3</v>
      </c>
      <c r="J92" s="972"/>
      <c r="K92" s="972"/>
      <c r="L92" s="972"/>
      <c r="M92" s="972"/>
      <c r="N92" s="972"/>
      <c r="O92" s="972"/>
      <c r="P92" s="972"/>
      <c r="Q92" s="972"/>
      <c r="R92" s="972"/>
      <c r="S92" s="628"/>
      <c r="T92" s="628"/>
      <c r="U92" s="628"/>
      <c r="V92" s="628"/>
      <c r="W92" s="628"/>
      <c r="X92" s="628"/>
      <c r="Y92" s="628"/>
      <c r="Z92" s="627"/>
      <c r="AA92" s="627"/>
      <c r="AB92" s="625" t="str">
        <f>IF(AE68="x",AF68,IF(AA68="x",AB68,""))</f>
        <v/>
      </c>
      <c r="AC92" s="625"/>
      <c r="AD92" s="625"/>
      <c r="AE92" s="611"/>
      <c r="AF92" s="611"/>
      <c r="AG92" s="611"/>
      <c r="AH92" s="611"/>
      <c r="AI92" s="611"/>
      <c r="AJ92" s="264"/>
      <c r="AP92" s="248"/>
      <c r="AT92" s="248"/>
      <c r="AV92" s="23"/>
      <c r="AW92" s="23"/>
      <c r="AX92" s="23"/>
      <c r="AY92" s="23"/>
      <c r="AZ92" s="23"/>
      <c r="BA92" s="23"/>
      <c r="BB92" s="23"/>
      <c r="BC92" s="23"/>
    </row>
    <row r="93" spans="2:55" s="240" customFormat="1" ht="15" customHeight="1">
      <c r="B93" s="263"/>
      <c r="C93" s="624" t="s">
        <v>2428</v>
      </c>
      <c r="D93" s="608"/>
      <c r="E93" s="608"/>
      <c r="F93" s="608"/>
      <c r="G93" s="608"/>
      <c r="H93" s="608"/>
      <c r="I93" s="608"/>
      <c r="J93" s="625"/>
      <c r="K93" s="625"/>
      <c r="L93" s="625"/>
      <c r="M93" s="625"/>
      <c r="N93" s="625"/>
      <c r="O93" s="625"/>
      <c r="P93" s="629"/>
      <c r="Q93" s="629"/>
      <c r="R93" s="629"/>
      <c r="S93" s="629"/>
      <c r="T93" s="629"/>
      <c r="U93" s="629"/>
      <c r="V93" s="629"/>
      <c r="W93" s="629"/>
      <c r="X93" s="629"/>
      <c r="Y93" s="629"/>
      <c r="Z93" s="627"/>
      <c r="AA93" s="627"/>
      <c r="AB93" s="625"/>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08"/>
      <c r="D94" s="608"/>
      <c r="E94" s="627"/>
      <c r="F94" s="627"/>
      <c r="G94" s="626"/>
      <c r="H94" s="608" t="s">
        <v>1162</v>
      </c>
      <c r="I94" s="608"/>
      <c r="J94" s="627"/>
      <c r="K94" s="626"/>
      <c r="L94" s="630" t="s">
        <v>1161</v>
      </c>
      <c r="M94" s="627"/>
      <c r="N94" s="611"/>
      <c r="O94" s="628" t="str">
        <f>IF(G94="x",auxiliar!$O$8,IF(K94="x",auxiliar!$O$9,""))</f>
        <v/>
      </c>
      <c r="P94" s="628"/>
      <c r="Q94" s="628"/>
      <c r="R94" s="628"/>
      <c r="S94" s="628"/>
      <c r="T94" s="628"/>
      <c r="U94" s="628"/>
      <c r="V94" s="628"/>
      <c r="W94" s="628"/>
      <c r="X94" s="628"/>
      <c r="Y94" s="628"/>
      <c r="Z94" s="627"/>
      <c r="AA94" s="625"/>
      <c r="AB94" s="625"/>
      <c r="AC94" s="625"/>
      <c r="AD94" s="611"/>
      <c r="AE94" s="611"/>
      <c r="AF94" s="611"/>
      <c r="AG94" s="611"/>
      <c r="AH94" s="611"/>
      <c r="AI94" s="627"/>
      <c r="AJ94" s="264"/>
      <c r="AP94" s="248"/>
      <c r="AT94" s="248"/>
      <c r="AV94" s="23"/>
      <c r="AW94" s="23"/>
      <c r="AX94" s="23"/>
      <c r="AY94" s="23"/>
      <c r="AZ94" s="23"/>
      <c r="BA94" s="23"/>
      <c r="BB94" s="23"/>
      <c r="BC94" s="23"/>
    </row>
    <row r="95" spans="2:55" s="240" customFormat="1" ht="5.0999999999999996" customHeight="1">
      <c r="B95" s="263"/>
      <c r="C95" s="608"/>
      <c r="D95" s="608"/>
      <c r="E95" s="608"/>
      <c r="F95" s="608"/>
      <c r="G95" s="608"/>
      <c r="H95" s="608"/>
      <c r="I95" s="608"/>
      <c r="J95" s="625"/>
      <c r="K95" s="625"/>
      <c r="L95" s="625"/>
      <c r="M95" s="625"/>
      <c r="N95" s="625"/>
      <c r="O95" s="625"/>
      <c r="P95" s="625"/>
      <c r="Q95" s="625"/>
      <c r="R95" s="625"/>
      <c r="S95" s="625"/>
      <c r="T95" s="625"/>
      <c r="U95" s="625"/>
      <c r="V95" s="625"/>
      <c r="W95" s="625"/>
      <c r="X95" s="625"/>
      <c r="Y95" s="625"/>
      <c r="Z95" s="625"/>
      <c r="AA95" s="625"/>
      <c r="AB95" s="625"/>
      <c r="AC95" s="625"/>
      <c r="AD95" s="625"/>
      <c r="AE95" s="611"/>
      <c r="AF95" s="611"/>
      <c r="AG95" s="611"/>
      <c r="AH95" s="611"/>
      <c r="AI95" s="611"/>
      <c r="AJ95" s="264"/>
      <c r="AP95" s="248"/>
      <c r="AT95" s="248"/>
      <c r="AV95" s="23"/>
      <c r="AW95" s="23"/>
      <c r="AX95" s="23"/>
      <c r="AY95" s="23"/>
      <c r="AZ95" s="23"/>
      <c r="BA95" s="23"/>
      <c r="BB95" s="23"/>
      <c r="BC95" s="23"/>
    </row>
    <row r="96" spans="2:55" s="240" customFormat="1" ht="15" customHeight="1">
      <c r="B96" s="263"/>
      <c r="C96" s="624" t="s">
        <v>2427</v>
      </c>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08"/>
      <c r="D97" s="626"/>
      <c r="E97" s="880" t="s">
        <v>2417</v>
      </c>
      <c r="F97" s="881"/>
      <c r="G97" s="881"/>
      <c r="H97" s="881"/>
      <c r="I97" s="881"/>
      <c r="J97" s="881"/>
      <c r="K97" s="881"/>
      <c r="L97" s="881"/>
      <c r="M97" s="881"/>
      <c r="N97" s="625"/>
      <c r="O97" s="626"/>
      <c r="P97" s="878" t="s">
        <v>2418</v>
      </c>
      <c r="Q97" s="879"/>
      <c r="R97" s="879"/>
      <c r="S97" s="879"/>
      <c r="T97" s="879"/>
      <c r="U97" s="879"/>
      <c r="V97" s="625"/>
      <c r="W97" s="626"/>
      <c r="X97" s="878" t="s">
        <v>2419</v>
      </c>
      <c r="Y97" s="879"/>
      <c r="Z97" s="879"/>
      <c r="AA97" s="879"/>
      <c r="AB97" s="879"/>
      <c r="AC97" s="879"/>
      <c r="AD97" s="879"/>
      <c r="AE97" s="879"/>
      <c r="AF97" s="611"/>
      <c r="AG97" s="611"/>
      <c r="AH97" s="611"/>
      <c r="AI97" s="611"/>
      <c r="AJ97" s="264"/>
      <c r="AP97" s="248"/>
      <c r="AT97" s="248"/>
      <c r="AV97" s="23"/>
      <c r="AW97" s="23"/>
      <c r="AX97" s="23"/>
      <c r="AY97" s="23"/>
      <c r="AZ97" s="23"/>
      <c r="BA97" s="23"/>
      <c r="BB97" s="23"/>
      <c r="BC97" s="23"/>
    </row>
    <row r="98" spans="2:55" s="240" customFormat="1" ht="5.0999999999999996" customHeight="1">
      <c r="B98" s="263"/>
      <c r="C98" s="608"/>
      <c r="D98" s="631"/>
      <c r="E98" s="625"/>
      <c r="F98" s="625"/>
      <c r="G98" s="625"/>
      <c r="H98" s="625"/>
      <c r="I98" s="625"/>
      <c r="J98" s="625"/>
      <c r="K98" s="625"/>
      <c r="L98" s="625"/>
      <c r="M98" s="625"/>
      <c r="N98" s="625"/>
      <c r="O98" s="631"/>
      <c r="P98" s="632"/>
      <c r="Q98" s="632"/>
      <c r="R98" s="632"/>
      <c r="S98" s="632"/>
      <c r="T98" s="632"/>
      <c r="U98" s="632"/>
      <c r="V98" s="625"/>
      <c r="W98" s="631"/>
      <c r="X98" s="632"/>
      <c r="Y98" s="632"/>
      <c r="Z98" s="632"/>
      <c r="AA98" s="632"/>
      <c r="AB98" s="632"/>
      <c r="AC98" s="632"/>
      <c r="AD98" s="632"/>
      <c r="AE98" s="632"/>
      <c r="AF98" s="611"/>
      <c r="AG98" s="611"/>
      <c r="AH98" s="611"/>
      <c r="AI98" s="611"/>
      <c r="AJ98" s="264"/>
      <c r="AP98" s="248"/>
      <c r="AT98" s="248"/>
      <c r="AV98" s="23"/>
      <c r="AW98" s="23"/>
      <c r="AX98" s="23"/>
      <c r="AY98" s="23"/>
      <c r="AZ98" s="23"/>
      <c r="BA98" s="23"/>
      <c r="BB98" s="23"/>
      <c r="BC98" s="23"/>
    </row>
    <row r="99" spans="2:55" s="240" customFormat="1" ht="15" customHeight="1">
      <c r="B99" s="263"/>
      <c r="C99" s="608"/>
      <c r="D99" s="626"/>
      <c r="E99" s="880" t="s">
        <v>2420</v>
      </c>
      <c r="F99" s="881"/>
      <c r="G99" s="881"/>
      <c r="H99" s="881"/>
      <c r="I99" s="881"/>
      <c r="J99" s="881"/>
      <c r="K99" s="881"/>
      <c r="L99" s="881"/>
      <c r="M99" s="881"/>
      <c r="N99" s="881"/>
      <c r="O99" s="881"/>
      <c r="P99" s="881"/>
      <c r="Q99" s="881"/>
      <c r="R99" s="881"/>
      <c r="S99" s="632"/>
      <c r="T99" s="626"/>
      <c r="U99" s="878" t="s">
        <v>2421</v>
      </c>
      <c r="V99" s="879"/>
      <c r="W99" s="879"/>
      <c r="X99" s="879"/>
      <c r="Y99" s="879"/>
      <c r="Z99" s="879"/>
      <c r="AA99" s="879"/>
      <c r="AB99" s="879"/>
      <c r="AC99" s="632"/>
      <c r="AD99" s="626"/>
      <c r="AE99" s="878" t="s">
        <v>2422</v>
      </c>
      <c r="AF99" s="879"/>
      <c r="AG99" s="879"/>
      <c r="AH99" s="879"/>
      <c r="AI99" s="611"/>
      <c r="AJ99" s="264"/>
      <c r="AP99" s="248"/>
      <c r="AT99" s="248"/>
      <c r="AV99" s="23"/>
      <c r="AW99" s="23"/>
      <c r="AX99" s="23"/>
      <c r="AY99" s="23"/>
      <c r="AZ99" s="23"/>
      <c r="BA99" s="23"/>
      <c r="BB99" s="23"/>
      <c r="BC99" s="23"/>
    </row>
    <row r="100" spans="2:55" s="240" customFormat="1" ht="5.0999999999999996" customHeight="1">
      <c r="B100" s="263"/>
      <c r="C100" s="608"/>
      <c r="D100" s="631"/>
      <c r="E100" s="625"/>
      <c r="F100" s="625"/>
      <c r="G100" s="625"/>
      <c r="H100" s="625"/>
      <c r="I100" s="625"/>
      <c r="J100" s="625"/>
      <c r="K100" s="625"/>
      <c r="L100" s="625"/>
      <c r="M100" s="625"/>
      <c r="N100" s="625"/>
      <c r="O100" s="625"/>
      <c r="P100" s="625"/>
      <c r="Q100" s="625"/>
      <c r="R100" s="625"/>
      <c r="S100" s="632"/>
      <c r="T100" s="631"/>
      <c r="U100" s="632"/>
      <c r="V100" s="632"/>
      <c r="W100" s="632"/>
      <c r="X100" s="632"/>
      <c r="Y100" s="632"/>
      <c r="Z100" s="632"/>
      <c r="AA100" s="632"/>
      <c r="AB100" s="632"/>
      <c r="AC100" s="632"/>
      <c r="AD100" s="631"/>
      <c r="AE100" s="632"/>
      <c r="AF100" s="632"/>
      <c r="AG100" s="632"/>
      <c r="AH100" s="632"/>
      <c r="AI100" s="611"/>
      <c r="AJ100" s="264"/>
      <c r="AP100" s="248"/>
      <c r="AT100" s="248"/>
      <c r="AV100" s="23"/>
      <c r="AW100" s="23"/>
      <c r="AX100" s="23"/>
      <c r="AY100" s="23"/>
      <c r="AZ100" s="23"/>
      <c r="BA100" s="23"/>
      <c r="BB100" s="23"/>
      <c r="BC100" s="23"/>
    </row>
    <row r="101" spans="2:55" s="240" customFormat="1" ht="15" customHeight="1">
      <c r="B101" s="263"/>
      <c r="C101" s="608"/>
      <c r="D101" s="626"/>
      <c r="E101" s="633" t="s">
        <v>2426</v>
      </c>
      <c r="F101" s="411"/>
      <c r="G101" s="411"/>
      <c r="H101" s="411"/>
      <c r="I101" s="411"/>
      <c r="J101" s="411"/>
      <c r="K101" s="411"/>
      <c r="L101" s="411"/>
      <c r="M101" s="411"/>
      <c r="N101" s="625"/>
      <c r="O101" s="625"/>
      <c r="P101" s="625"/>
      <c r="Q101" s="625"/>
      <c r="R101" s="625"/>
      <c r="S101" s="632"/>
      <c r="T101" s="631"/>
      <c r="U101" s="632"/>
      <c r="V101" s="632"/>
      <c r="W101" s="632"/>
      <c r="X101" s="632"/>
      <c r="Y101" s="626"/>
      <c r="Z101" s="634" t="s">
        <v>2423</v>
      </c>
      <c r="AA101" s="630"/>
      <c r="AB101" s="630"/>
      <c r="AC101" s="630"/>
      <c r="AD101" s="630"/>
      <c r="AE101" s="630"/>
      <c r="AF101" s="632"/>
      <c r="AG101" s="632"/>
      <c r="AH101" s="632"/>
      <c r="AI101" s="611"/>
      <c r="AJ101" s="264"/>
      <c r="AP101" s="248"/>
      <c r="AT101" s="248"/>
      <c r="AV101" s="23"/>
      <c r="AW101" s="23"/>
      <c r="AX101" s="23"/>
      <c r="AY101" s="23"/>
      <c r="AZ101" s="23"/>
      <c r="BA101" s="23"/>
      <c r="BB101" s="23"/>
      <c r="BC101" s="23"/>
    </row>
    <row r="102" spans="2:55" s="240" customFormat="1" ht="5.0999999999999996" customHeight="1">
      <c r="B102" s="263"/>
      <c r="C102" s="608"/>
      <c r="D102" s="631"/>
      <c r="E102" s="625"/>
      <c r="F102" s="625"/>
      <c r="G102" s="625"/>
      <c r="H102" s="625"/>
      <c r="I102" s="625"/>
      <c r="J102" s="625"/>
      <c r="K102" s="625"/>
      <c r="L102" s="625"/>
      <c r="M102" s="625"/>
      <c r="N102" s="625"/>
      <c r="O102" s="625"/>
      <c r="P102" s="625"/>
      <c r="Q102" s="625"/>
      <c r="R102" s="625"/>
      <c r="S102" s="632"/>
      <c r="T102" s="631"/>
      <c r="U102" s="632"/>
      <c r="V102" s="632"/>
      <c r="W102" s="632"/>
      <c r="X102" s="632"/>
      <c r="Y102" s="632"/>
      <c r="Z102" s="632"/>
      <c r="AA102" s="632"/>
      <c r="AB102" s="632"/>
      <c r="AC102" s="632"/>
      <c r="AD102" s="631"/>
      <c r="AE102" s="632"/>
      <c r="AF102" s="632"/>
      <c r="AG102" s="632"/>
      <c r="AH102" s="632"/>
      <c r="AI102" s="611"/>
      <c r="AJ102" s="264"/>
      <c r="AP102" s="248"/>
      <c r="AT102" s="248"/>
      <c r="AV102" s="23"/>
      <c r="AW102" s="23"/>
      <c r="AX102" s="23"/>
      <c r="AY102" s="23"/>
      <c r="AZ102" s="23"/>
      <c r="BA102" s="23"/>
      <c r="BB102" s="23"/>
      <c r="BC102" s="23"/>
    </row>
    <row r="103" spans="2:55" s="240" customFormat="1" ht="15" customHeight="1">
      <c r="B103" s="263"/>
      <c r="C103" s="608"/>
      <c r="D103" s="626"/>
      <c r="E103" s="878" t="s">
        <v>2424</v>
      </c>
      <c r="F103" s="879"/>
      <c r="G103" s="879"/>
      <c r="H103" s="879"/>
      <c r="I103" s="879"/>
      <c r="J103" s="879"/>
      <c r="K103" s="879"/>
      <c r="L103" s="879"/>
      <c r="M103" s="879"/>
      <c r="N103" s="630"/>
      <c r="O103" s="626"/>
      <c r="P103" s="878" t="s">
        <v>2425</v>
      </c>
      <c r="Q103" s="879"/>
      <c r="R103" s="879"/>
      <c r="S103" s="879"/>
      <c r="T103" s="879"/>
      <c r="U103" s="879"/>
      <c r="V103" s="879"/>
      <c r="W103" s="627"/>
      <c r="X103" s="627"/>
      <c r="Y103" s="627"/>
      <c r="Z103" s="627"/>
      <c r="AA103" s="627"/>
      <c r="AB103" s="627"/>
      <c r="AC103" s="627"/>
      <c r="AD103" s="627"/>
      <c r="AE103" s="611"/>
      <c r="AF103" s="611"/>
      <c r="AG103" s="611"/>
      <c r="AH103" s="611"/>
      <c r="AI103" s="611"/>
      <c r="AJ103" s="264"/>
      <c r="AP103" s="248"/>
      <c r="AT103" s="248"/>
      <c r="AV103" s="23"/>
      <c r="AW103" s="23"/>
      <c r="AX103" s="23"/>
      <c r="AY103" s="23"/>
      <c r="AZ103" s="23"/>
      <c r="BA103" s="23"/>
      <c r="BB103" s="23"/>
      <c r="BC103" s="23"/>
    </row>
    <row r="104" spans="2:55" s="240" customFormat="1" ht="5.0999999999999996" customHeight="1">
      <c r="B104" s="263"/>
      <c r="C104" s="608"/>
      <c r="D104" s="608"/>
      <c r="E104" s="608"/>
      <c r="F104" s="608"/>
      <c r="G104" s="608"/>
      <c r="H104" s="608"/>
      <c r="I104" s="608"/>
      <c r="J104" s="625"/>
      <c r="K104" s="625"/>
      <c r="L104" s="625"/>
      <c r="M104" s="625"/>
      <c r="N104" s="625"/>
      <c r="O104" s="625"/>
      <c r="P104" s="625"/>
      <c r="Q104" s="625"/>
      <c r="R104" s="625"/>
      <c r="S104" s="625"/>
      <c r="T104" s="625"/>
      <c r="U104" s="625"/>
      <c r="V104" s="625"/>
      <c r="W104" s="625"/>
      <c r="X104" s="625"/>
      <c r="Y104" s="625"/>
      <c r="Z104" s="625"/>
      <c r="AA104" s="625"/>
      <c r="AB104" s="625"/>
      <c r="AC104" s="625"/>
      <c r="AD104" s="625"/>
      <c r="AE104" s="611"/>
      <c r="AF104" s="611"/>
      <c r="AG104" s="611"/>
      <c r="AH104" s="611"/>
      <c r="AI104" s="611"/>
      <c r="AJ104" s="264"/>
      <c r="AP104" s="248"/>
      <c r="AT104" s="248"/>
      <c r="AV104" s="23"/>
      <c r="AW104" s="23"/>
      <c r="AX104" s="23"/>
      <c r="AY104" s="23"/>
      <c r="AZ104" s="23"/>
      <c r="BA104" s="23"/>
      <c r="BB104" s="23"/>
      <c r="BC104" s="23"/>
    </row>
    <row r="105" spans="2:55" s="240" customFormat="1" ht="15" customHeight="1">
      <c r="B105" s="263"/>
      <c r="C105" s="624" t="s">
        <v>1750</v>
      </c>
      <c r="D105" s="608"/>
      <c r="E105" s="608"/>
      <c r="F105" s="608"/>
      <c r="G105" s="608"/>
      <c r="H105" s="608"/>
      <c r="I105" s="608"/>
      <c r="J105" s="625"/>
      <c r="K105" s="627"/>
      <c r="L105" s="626"/>
      <c r="M105" s="610" t="s">
        <v>196</v>
      </c>
      <c r="N105" s="627"/>
      <c r="O105" s="626"/>
      <c r="P105" s="610" t="s">
        <v>2279</v>
      </c>
      <c r="Q105" s="627"/>
      <c r="R105" s="627"/>
      <c r="S105" s="627"/>
      <c r="T105" s="627"/>
      <c r="U105" s="627"/>
      <c r="V105" s="627"/>
      <c r="W105" s="627"/>
      <c r="X105" s="627"/>
      <c r="Y105" s="627"/>
      <c r="Z105" s="627"/>
      <c r="AA105" s="627"/>
      <c r="AB105" s="645"/>
      <c r="AC105" s="645"/>
      <c r="AD105" s="645"/>
      <c r="AE105" s="645"/>
      <c r="AF105" s="645"/>
      <c r="AG105" s="645"/>
      <c r="AH105" s="645"/>
      <c r="AI105" s="645"/>
      <c r="AJ105" s="264"/>
      <c r="AP105" s="248"/>
      <c r="AT105" s="248"/>
      <c r="AV105" s="23"/>
      <c r="AW105" s="23"/>
      <c r="AX105" s="23"/>
      <c r="AY105" s="23"/>
      <c r="AZ105" s="23"/>
      <c r="BA105" s="23"/>
      <c r="BB105" s="23"/>
      <c r="BC105" s="23"/>
    </row>
    <row r="106" spans="2:55" s="240" customFormat="1" ht="5.0999999999999996" customHeight="1">
      <c r="B106" s="263"/>
      <c r="C106" s="608"/>
      <c r="D106" s="608"/>
      <c r="E106" s="608"/>
      <c r="F106" s="608"/>
      <c r="G106" s="608"/>
      <c r="H106" s="608"/>
      <c r="I106" s="608"/>
      <c r="J106" s="625"/>
      <c r="K106" s="625"/>
      <c r="L106" s="625"/>
      <c r="M106" s="625"/>
      <c r="N106" s="625"/>
      <c r="O106" s="625"/>
      <c r="P106" s="625"/>
      <c r="Q106" s="625"/>
      <c r="R106" s="625"/>
      <c r="S106" s="625"/>
      <c r="T106" s="625"/>
      <c r="U106" s="625"/>
      <c r="V106" s="625"/>
      <c r="W106" s="625"/>
      <c r="X106" s="625"/>
      <c r="Y106" s="625"/>
      <c r="Z106" s="625"/>
      <c r="AA106" s="625"/>
      <c r="AB106" s="625"/>
      <c r="AC106" s="625"/>
      <c r="AD106" s="625"/>
      <c r="AE106" s="611"/>
      <c r="AF106" s="611"/>
      <c r="AG106" s="611"/>
      <c r="AH106" s="611"/>
      <c r="AI106" s="611"/>
      <c r="AJ106" s="264"/>
      <c r="AP106" s="248"/>
      <c r="AT106" s="248"/>
      <c r="AV106" s="23"/>
      <c r="AW106" s="23"/>
      <c r="AX106" s="23"/>
      <c r="AY106" s="23"/>
      <c r="AZ106" s="23"/>
      <c r="BA106" s="23"/>
      <c r="BB106" s="23"/>
      <c r="BC106" s="23"/>
    </row>
    <row r="107" spans="2:55" s="240" customFormat="1" ht="15" customHeight="1">
      <c r="B107" s="263"/>
      <c r="C107" s="610" t="s">
        <v>2278</v>
      </c>
      <c r="D107" s="610"/>
      <c r="E107" s="610"/>
      <c r="F107" s="610"/>
      <c r="G107" s="610"/>
      <c r="H107" s="610"/>
      <c r="I107" s="610"/>
      <c r="J107" s="610"/>
      <c r="K107" s="610"/>
      <c r="L107" s="610"/>
      <c r="M107" s="608"/>
      <c r="N107" s="608"/>
      <c r="O107" s="646"/>
      <c r="P107" s="1013"/>
      <c r="Q107" s="1013"/>
      <c r="R107" s="1013"/>
      <c r="S107" s="1013"/>
      <c r="T107" s="1013"/>
      <c r="U107" s="1013"/>
      <c r="V107" s="1013"/>
      <c r="W107" s="1013"/>
      <c r="X107" s="1013"/>
      <c r="Y107" s="1013"/>
      <c r="Z107" s="1013"/>
      <c r="AA107" s="1013"/>
      <c r="AB107" s="1013"/>
      <c r="AC107" s="1013"/>
      <c r="AD107" s="1013"/>
      <c r="AE107" s="1013"/>
      <c r="AF107" s="1013"/>
      <c r="AG107" s="1013"/>
      <c r="AH107" s="1013"/>
      <c r="AI107" s="1013"/>
      <c r="AJ107" s="264"/>
      <c r="AP107" s="248"/>
      <c r="AT107" s="248"/>
      <c r="AV107" s="23"/>
      <c r="AW107" s="23"/>
      <c r="AX107" s="23"/>
      <c r="AY107" s="23"/>
      <c r="AZ107" s="23"/>
      <c r="BA107" s="23"/>
      <c r="BB107" s="23"/>
      <c r="BC107" s="23"/>
    </row>
    <row r="108" spans="2:55" s="240" customFormat="1" ht="5.0999999999999996" customHeight="1">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c r="B109" s="263"/>
      <c r="C109" s="160" t="s">
        <v>1920</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c r="B110" s="263"/>
      <c r="C110" s="965" t="s">
        <v>2080</v>
      </c>
      <c r="D110" s="965"/>
      <c r="E110" s="965"/>
      <c r="F110" s="965"/>
      <c r="G110" s="965"/>
      <c r="H110" s="965"/>
      <c r="I110" s="965"/>
      <c r="J110" s="965"/>
      <c r="K110" s="965"/>
      <c r="L110" s="941" t="s">
        <v>1930</v>
      </c>
      <c r="M110" s="941"/>
      <c r="N110" s="941"/>
      <c r="O110" s="941"/>
      <c r="P110" s="941"/>
      <c r="Q110" s="941"/>
      <c r="R110" s="941"/>
      <c r="S110" s="941"/>
      <c r="T110" s="941"/>
      <c r="U110" s="941"/>
      <c r="V110" s="941"/>
      <c r="W110" s="941"/>
      <c r="X110" s="941" t="s">
        <v>1931</v>
      </c>
      <c r="Y110" s="941"/>
      <c r="Z110" s="941"/>
      <c r="AA110" s="941"/>
      <c r="AB110" s="941"/>
      <c r="AC110" s="941"/>
      <c r="AD110" s="941"/>
      <c r="AE110" s="941"/>
      <c r="AF110" s="941"/>
      <c r="AG110" s="941"/>
      <c r="AH110" s="941"/>
      <c r="AI110" s="941"/>
      <c r="AJ110" s="264"/>
      <c r="AP110" s="248"/>
      <c r="AT110" s="248"/>
      <c r="AV110" s="23"/>
      <c r="AW110" s="23"/>
      <c r="AX110" s="23"/>
      <c r="AY110" s="23"/>
      <c r="AZ110" s="23"/>
      <c r="BA110" s="23"/>
      <c r="BB110" s="23"/>
      <c r="BC110" s="23"/>
    </row>
    <row r="111" spans="2:55" s="240" customFormat="1" ht="15" customHeight="1">
      <c r="B111" s="263"/>
      <c r="C111" s="965"/>
      <c r="D111" s="965"/>
      <c r="E111" s="965"/>
      <c r="F111" s="965"/>
      <c r="G111" s="965"/>
      <c r="H111" s="965"/>
      <c r="I111" s="965"/>
      <c r="J111" s="965"/>
      <c r="K111" s="965"/>
      <c r="L111" s="941" t="s">
        <v>1923</v>
      </c>
      <c r="M111" s="941"/>
      <c r="N111" s="941"/>
      <c r="O111" s="941"/>
      <c r="P111" s="941" t="s">
        <v>1924</v>
      </c>
      <c r="Q111" s="941"/>
      <c r="R111" s="941"/>
      <c r="S111" s="941"/>
      <c r="T111" s="941" t="s">
        <v>1925</v>
      </c>
      <c r="U111" s="941"/>
      <c r="V111" s="941"/>
      <c r="W111" s="941"/>
      <c r="X111" s="941" t="s">
        <v>1923</v>
      </c>
      <c r="Y111" s="941"/>
      <c r="Z111" s="941"/>
      <c r="AA111" s="941"/>
      <c r="AB111" s="941" t="s">
        <v>1924</v>
      </c>
      <c r="AC111" s="941"/>
      <c r="AD111" s="941"/>
      <c r="AE111" s="941"/>
      <c r="AF111" s="941" t="s">
        <v>1925</v>
      </c>
      <c r="AG111" s="941"/>
      <c r="AH111" s="941"/>
      <c r="AI111" s="941"/>
      <c r="AJ111" s="264"/>
      <c r="AP111" s="248"/>
      <c r="AT111" s="248"/>
      <c r="AV111" s="23"/>
      <c r="AW111" s="23"/>
      <c r="AX111" s="23"/>
      <c r="AY111" s="23"/>
      <c r="AZ111" s="23"/>
      <c r="BA111" s="23"/>
      <c r="BB111" s="23"/>
      <c r="BC111" s="23"/>
    </row>
    <row r="112" spans="2:55" s="240" customFormat="1" ht="15" customHeight="1">
      <c r="B112" s="263"/>
      <c r="C112" s="965"/>
      <c r="D112" s="965"/>
      <c r="E112" s="965"/>
      <c r="F112" s="965"/>
      <c r="G112" s="965"/>
      <c r="H112" s="965"/>
      <c r="I112" s="965"/>
      <c r="J112" s="965"/>
      <c r="K112" s="965"/>
      <c r="L112" s="1039"/>
      <c r="M112" s="1039"/>
      <c r="N112" s="1039"/>
      <c r="O112" s="1039"/>
      <c r="P112" s="1039"/>
      <c r="Q112" s="1039"/>
      <c r="R112" s="1039"/>
      <c r="S112" s="1039"/>
      <c r="T112" s="1039"/>
      <c r="U112" s="1039"/>
      <c r="V112" s="1039"/>
      <c r="W112" s="1039"/>
      <c r="X112" s="1039"/>
      <c r="Y112" s="1039"/>
      <c r="Z112" s="1039"/>
      <c r="AA112" s="1039"/>
      <c r="AB112" s="1039"/>
      <c r="AC112" s="1039"/>
      <c r="AD112" s="1039"/>
      <c r="AE112" s="1039"/>
      <c r="AF112" s="1039"/>
      <c r="AG112" s="1039"/>
      <c r="AH112" s="1039"/>
      <c r="AI112" s="1039"/>
      <c r="AJ112" s="264"/>
      <c r="AP112" s="248"/>
      <c r="AT112" s="248"/>
      <c r="AV112" s="23"/>
      <c r="AW112" s="23"/>
      <c r="AX112" s="23"/>
      <c r="AY112" s="23"/>
      <c r="AZ112" s="23"/>
      <c r="BA112" s="23"/>
      <c r="BB112" s="23"/>
      <c r="BC112" s="23"/>
    </row>
    <row r="113" spans="2:55" s="240" customFormat="1" ht="30" customHeight="1">
      <c r="B113" s="263"/>
      <c r="C113" s="688" t="s">
        <v>1922</v>
      </c>
      <c r="D113" s="689"/>
      <c r="E113" s="689"/>
      <c r="F113" s="689"/>
      <c r="G113" s="690"/>
      <c r="H113" s="1040" t="s">
        <v>1929</v>
      </c>
      <c r="I113" s="1041"/>
      <c r="J113" s="1041"/>
      <c r="K113" s="1042"/>
      <c r="L113" s="281" t="s">
        <v>1926</v>
      </c>
      <c r="M113" s="1043"/>
      <c r="N113" s="1039"/>
      <c r="O113" s="1039"/>
      <c r="P113" s="1039"/>
      <c r="Q113" s="1039"/>
      <c r="R113" s="1039"/>
      <c r="S113" s="1039"/>
      <c r="T113" s="1039"/>
      <c r="U113" s="941" t="s">
        <v>2392</v>
      </c>
      <c r="V113" s="941"/>
      <c r="W113" s="941"/>
      <c r="X113" s="281" t="s">
        <v>1927</v>
      </c>
      <c r="Y113" s="1043"/>
      <c r="Z113" s="1039"/>
      <c r="AA113" s="1039"/>
      <c r="AB113" s="1039"/>
      <c r="AC113" s="1039"/>
      <c r="AD113" s="1039"/>
      <c r="AE113" s="1039"/>
      <c r="AF113" s="1039"/>
      <c r="AG113" s="941" t="s">
        <v>1928</v>
      </c>
      <c r="AH113" s="941"/>
      <c r="AI113" s="941"/>
      <c r="AJ113" s="264"/>
      <c r="AP113" s="248"/>
      <c r="AT113" s="248"/>
      <c r="AV113" s="23"/>
      <c r="AW113" s="23"/>
      <c r="AX113" s="23"/>
      <c r="AY113" s="23"/>
      <c r="AZ113" s="23"/>
      <c r="BA113" s="23"/>
      <c r="BB113" s="23"/>
      <c r="BC113" s="23"/>
    </row>
    <row r="114" spans="2:55" s="240" customFormat="1" ht="5.0999999999999996" customHeight="1">
      <c r="B114" s="263"/>
      <c r="C114" s="158"/>
      <c r="D114" s="158"/>
      <c r="E114" s="158"/>
      <c r="F114" s="158"/>
      <c r="G114" s="158"/>
      <c r="H114" s="520"/>
      <c r="I114" s="520"/>
      <c r="J114" s="520"/>
      <c r="K114" s="520"/>
      <c r="L114" s="254"/>
      <c r="M114" s="521"/>
      <c r="N114" s="521"/>
      <c r="O114" s="521"/>
      <c r="P114" s="521"/>
      <c r="Q114" s="521"/>
      <c r="R114" s="521"/>
      <c r="S114" s="521"/>
      <c r="T114" s="521"/>
      <c r="U114" s="254"/>
      <c r="V114" s="254"/>
      <c r="W114" s="254"/>
      <c r="X114" s="254"/>
      <c r="Y114" s="521"/>
      <c r="Z114" s="521"/>
      <c r="AA114" s="521"/>
      <c r="AB114" s="521"/>
      <c r="AC114" s="521"/>
      <c r="AD114" s="521"/>
      <c r="AE114" s="521"/>
      <c r="AF114" s="521"/>
      <c r="AG114" s="254"/>
      <c r="AH114" s="254"/>
      <c r="AI114" s="254"/>
      <c r="AJ114" s="264"/>
      <c r="AP114" s="248"/>
      <c r="AT114" s="248"/>
      <c r="AV114" s="23"/>
      <c r="AW114" s="23"/>
      <c r="AX114" s="23"/>
      <c r="AY114" s="23"/>
      <c r="AZ114" s="23"/>
      <c r="BA114" s="23"/>
      <c r="BB114" s="23"/>
      <c r="BC114" s="23"/>
    </row>
    <row r="115" spans="2:55" s="240" customFormat="1" ht="15" customHeight="1">
      <c r="B115" s="263"/>
      <c r="C115" s="132" t="s">
        <v>2435</v>
      </c>
      <c r="D115" s="20"/>
      <c r="E115" s="128"/>
      <c r="F115" s="512"/>
      <c r="G115" s="20"/>
      <c r="H115" s="282"/>
      <c r="I115" s="247"/>
      <c r="J115" s="247"/>
      <c r="K115" s="247"/>
      <c r="L115" s="247"/>
      <c r="M115" s="247"/>
      <c r="N115" s="247"/>
      <c r="O115" s="247"/>
      <c r="P115" s="518"/>
      <c r="Q115" s="892"/>
      <c r="R115" s="892"/>
      <c r="S115" s="892"/>
      <c r="T115" s="892"/>
      <c r="U115" s="892"/>
      <c r="V115" s="892"/>
      <c r="W115" s="892"/>
      <c r="X115" s="892"/>
      <c r="Y115" s="892"/>
      <c r="Z115" s="892"/>
      <c r="AA115" s="892"/>
      <c r="AB115" s="892"/>
      <c r="AC115" s="892"/>
      <c r="AD115" s="892"/>
      <c r="AE115" s="892"/>
      <c r="AF115" s="892"/>
      <c r="AG115" s="892"/>
      <c r="AH115" s="892"/>
      <c r="AI115" s="892"/>
      <c r="AJ115" s="264"/>
      <c r="AP115" s="248"/>
      <c r="AT115" s="248"/>
      <c r="AV115" s="23"/>
      <c r="AW115" s="23"/>
      <c r="AX115" s="23"/>
      <c r="AY115" s="23"/>
      <c r="AZ115" s="23"/>
      <c r="BA115" s="23"/>
      <c r="BB115" s="23"/>
      <c r="BC115" s="23"/>
    </row>
    <row r="116" spans="2:55" s="240" customFormat="1" ht="15" customHeight="1">
      <c r="B116" s="263"/>
      <c r="C116" s="132" t="s">
        <v>2436</v>
      </c>
      <c r="D116" s="20"/>
      <c r="E116" s="128"/>
      <c r="F116" s="512"/>
      <c r="G116" s="20"/>
      <c r="H116" s="282"/>
      <c r="I116" s="247"/>
      <c r="J116" s="247"/>
      <c r="K116" s="247"/>
      <c r="L116" s="247"/>
      <c r="M116" s="247"/>
      <c r="N116" s="247"/>
      <c r="O116" s="247"/>
      <c r="P116" s="518"/>
      <c r="Q116" s="518"/>
      <c r="R116" s="518"/>
      <c r="S116" s="518"/>
      <c r="T116" s="518"/>
      <c r="U116" s="518"/>
      <c r="V116" s="518"/>
      <c r="W116" s="518"/>
      <c r="X116" s="992"/>
      <c r="Y116" s="992"/>
      <c r="Z116" s="992"/>
      <c r="AA116" s="992"/>
      <c r="AB116" s="992"/>
      <c r="AC116" s="992"/>
      <c r="AD116" s="992"/>
      <c r="AE116" s="992"/>
      <c r="AF116" s="992"/>
      <c r="AG116" s="992"/>
      <c r="AH116" s="992"/>
      <c r="AI116" s="992"/>
      <c r="AJ116" s="264"/>
      <c r="AP116" s="248"/>
      <c r="AT116" s="248"/>
      <c r="AV116" s="23"/>
      <c r="AW116" s="23"/>
      <c r="AX116" s="23"/>
      <c r="AY116" s="23"/>
      <c r="AZ116" s="23"/>
      <c r="BA116" s="23"/>
      <c r="BB116" s="23"/>
      <c r="BC116" s="23"/>
    </row>
    <row r="117" spans="2:55" s="240" customFormat="1" ht="5.0999999999999996" customHeight="1">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c r="B118" s="263"/>
      <c r="C118" s="896" t="s">
        <v>1192</v>
      </c>
      <c r="D118" s="897"/>
      <c r="E118" s="897"/>
      <c r="F118" s="897"/>
      <c r="G118" s="897"/>
      <c r="H118" s="897"/>
      <c r="I118" s="897"/>
      <c r="J118" s="897"/>
      <c r="K118" s="897"/>
      <c r="L118" s="897"/>
      <c r="M118" s="897"/>
      <c r="N118" s="897"/>
      <c r="O118" s="897"/>
      <c r="P118" s="897"/>
      <c r="Q118" s="897"/>
      <c r="R118" s="897"/>
      <c r="S118" s="897"/>
      <c r="T118" s="897"/>
      <c r="U118" s="897"/>
      <c r="V118" s="897"/>
      <c r="W118" s="897"/>
      <c r="X118" s="897"/>
      <c r="Y118" s="897"/>
      <c r="Z118" s="897"/>
      <c r="AA118" s="897"/>
      <c r="AB118" s="897"/>
      <c r="AC118" s="897"/>
      <c r="AD118" s="897"/>
      <c r="AE118" s="897"/>
      <c r="AF118" s="897"/>
      <c r="AG118" s="897"/>
      <c r="AH118" s="897"/>
      <c r="AI118" s="898"/>
      <c r="AJ118" s="264"/>
      <c r="AP118" s="248"/>
      <c r="AT118" s="248"/>
      <c r="AV118" s="23"/>
      <c r="AW118" s="23"/>
      <c r="AX118" s="23"/>
      <c r="AY118" s="23"/>
      <c r="AZ118" s="23"/>
      <c r="BA118" s="23"/>
      <c r="BB118" s="23"/>
      <c r="BC118" s="23"/>
    </row>
    <row r="119" spans="2:55" s="240" customFormat="1" ht="15" customHeight="1">
      <c r="B119" s="263"/>
      <c r="C119" s="912" t="s">
        <v>1207</v>
      </c>
      <c r="D119" s="912"/>
      <c r="E119" s="912"/>
      <c r="F119" s="912"/>
      <c r="G119" s="912"/>
      <c r="H119" s="912"/>
      <c r="I119" s="912"/>
      <c r="J119" s="912"/>
      <c r="K119" s="912"/>
      <c r="L119" s="912"/>
      <c r="M119" s="912"/>
      <c r="N119" s="912"/>
      <c r="O119" s="912"/>
      <c r="P119" s="912"/>
      <c r="Q119" s="912"/>
      <c r="R119" s="912"/>
      <c r="S119" s="912"/>
      <c r="T119" s="912"/>
      <c r="U119" s="912"/>
      <c r="V119" s="912"/>
      <c r="W119" s="912"/>
      <c r="X119" s="912"/>
      <c r="Y119" s="949"/>
      <c r="Z119" s="438"/>
      <c r="AA119" s="160" t="s">
        <v>196</v>
      </c>
      <c r="AB119" s="131"/>
      <c r="AC119" s="438"/>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c r="B120" s="263"/>
      <c r="C120" s="912" t="s">
        <v>1208</v>
      </c>
      <c r="D120" s="912"/>
      <c r="E120" s="912"/>
      <c r="F120" s="912"/>
      <c r="G120" s="912"/>
      <c r="H120" s="912"/>
      <c r="I120" s="912"/>
      <c r="J120" s="912"/>
      <c r="K120" s="912"/>
      <c r="L120" s="912"/>
      <c r="M120" s="912"/>
      <c r="N120" s="912"/>
      <c r="O120" s="912"/>
      <c r="P120" s="912"/>
      <c r="Q120" s="912"/>
      <c r="R120" s="912"/>
      <c r="S120" s="912"/>
      <c r="T120" s="912"/>
      <c r="U120" s="912"/>
      <c r="V120" s="912"/>
      <c r="W120" s="912"/>
      <c r="X120" s="912"/>
      <c r="Y120" s="949"/>
      <c r="Z120" s="438"/>
      <c r="AA120" s="20" t="s">
        <v>196</v>
      </c>
      <c r="AB120" s="128"/>
      <c r="AC120" s="438"/>
      <c r="AD120" s="20" t="s">
        <v>1753</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c r="B122" s="263"/>
      <c r="C122" s="438"/>
      <c r="D122" s="20" t="s">
        <v>196</v>
      </c>
      <c r="E122" s="128"/>
      <c r="F122" s="438"/>
      <c r="G122" s="20" t="s">
        <v>1193</v>
      </c>
      <c r="H122" s="127"/>
      <c r="I122" s="720" t="s">
        <v>1194</v>
      </c>
      <c r="J122" s="720"/>
      <c r="K122" s="720"/>
      <c r="L122" s="720"/>
      <c r="M122" s="720"/>
      <c r="N122" s="720"/>
      <c r="O122" s="720"/>
      <c r="P122" s="720"/>
      <c r="Q122" s="882"/>
      <c r="R122" s="882"/>
      <c r="S122" s="882"/>
      <c r="T122" s="882"/>
      <c r="U122" s="882"/>
      <c r="V122" s="882"/>
      <c r="W122" s="882"/>
      <c r="X122" s="882"/>
      <c r="Y122" s="882"/>
      <c r="Z122" s="882"/>
      <c r="AA122" s="882"/>
      <c r="AB122" s="882"/>
      <c r="AC122" s="882"/>
      <c r="AD122" s="882"/>
      <c r="AE122" s="882"/>
      <c r="AF122" s="882"/>
      <c r="AG122" s="882"/>
      <c r="AH122" s="882"/>
      <c r="AI122" s="882"/>
      <c r="AJ122" s="264"/>
      <c r="AP122" s="248"/>
      <c r="AT122" s="248"/>
      <c r="AV122" s="23"/>
      <c r="AW122" s="23"/>
      <c r="AX122" s="23"/>
      <c r="AY122" s="23"/>
      <c r="AZ122" s="23"/>
      <c r="BA122" s="23"/>
      <c r="BB122" s="23"/>
      <c r="BC122" s="23"/>
    </row>
    <row r="123" spans="2:55" s="240" customFormat="1" ht="15" customHeight="1">
      <c r="B123" s="263"/>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c r="Y123" s="882"/>
      <c r="Z123" s="882"/>
      <c r="AA123" s="882"/>
      <c r="AB123" s="882"/>
      <c r="AC123" s="882"/>
      <c r="AD123" s="882"/>
      <c r="AE123" s="882"/>
      <c r="AF123" s="882"/>
      <c r="AG123" s="882"/>
      <c r="AH123" s="882"/>
      <c r="AI123" s="882"/>
      <c r="AJ123" s="264"/>
      <c r="AP123" s="248"/>
      <c r="AT123" s="248"/>
      <c r="AV123" s="23"/>
      <c r="AW123" s="23"/>
      <c r="AX123" s="23"/>
      <c r="AY123" s="23"/>
      <c r="AZ123" s="23"/>
      <c r="BA123" s="23"/>
      <c r="BB123" s="23"/>
      <c r="BC123" s="23"/>
    </row>
    <row r="124" spans="2:55" s="240" customFormat="1" ht="15" customHeight="1">
      <c r="B124" s="263"/>
      <c r="C124" s="912" t="s">
        <v>1210</v>
      </c>
      <c r="D124" s="912"/>
      <c r="E124" s="912"/>
      <c r="F124" s="912"/>
      <c r="G124" s="912"/>
      <c r="H124" s="912"/>
      <c r="I124" s="912"/>
      <c r="J124" s="912"/>
      <c r="K124" s="912"/>
      <c r="L124" s="912"/>
      <c r="M124" s="912"/>
      <c r="N124" s="912"/>
      <c r="O124" s="912"/>
      <c r="P124" s="912"/>
      <c r="Q124" s="912"/>
      <c r="R124" s="912"/>
      <c r="S124" s="912"/>
      <c r="T124" s="912"/>
      <c r="U124" s="912"/>
      <c r="V124" s="912"/>
      <c r="W124" s="912"/>
      <c r="X124" s="912"/>
      <c r="Y124" s="912"/>
      <c r="Z124" s="912"/>
      <c r="AA124" s="912"/>
      <c r="AB124" s="912"/>
      <c r="AC124" s="912"/>
      <c r="AD124" s="912"/>
      <c r="AE124" s="912"/>
      <c r="AF124" s="912"/>
      <c r="AG124" s="912"/>
      <c r="AH124" s="912"/>
      <c r="AI124" s="912"/>
      <c r="AJ124" s="264"/>
      <c r="AP124" s="248"/>
      <c r="AT124" s="248"/>
      <c r="AV124" s="23"/>
      <c r="AW124" s="23"/>
      <c r="AX124" s="23"/>
      <c r="AY124" s="23"/>
      <c r="AZ124" s="23"/>
      <c r="BA124" s="23"/>
      <c r="BB124" s="23"/>
      <c r="BC124" s="23"/>
    </row>
    <row r="125" spans="2:55" s="240" customFormat="1" ht="15" customHeight="1">
      <c r="B125" s="263"/>
      <c r="C125" s="720" t="s">
        <v>1195</v>
      </c>
      <c r="D125" s="720"/>
      <c r="E125" s="720"/>
      <c r="F125" s="720"/>
      <c r="G125" s="720"/>
      <c r="H125" s="892"/>
      <c r="I125" s="892"/>
      <c r="J125" s="892"/>
      <c r="K125" s="1029" t="s">
        <v>1196</v>
      </c>
      <c r="L125" s="1029"/>
      <c r="M125" s="1029"/>
      <c r="N125" s="1029"/>
      <c r="O125" s="892"/>
      <c r="P125" s="892"/>
      <c r="Q125" s="892"/>
      <c r="R125" s="128"/>
      <c r="S125" s="720" t="s">
        <v>1195</v>
      </c>
      <c r="T125" s="720"/>
      <c r="U125" s="720"/>
      <c r="V125" s="720"/>
      <c r="W125" s="720"/>
      <c r="X125" s="892"/>
      <c r="Y125" s="892"/>
      <c r="Z125" s="892"/>
      <c r="AA125" s="1029" t="s">
        <v>1196</v>
      </c>
      <c r="AB125" s="1029"/>
      <c r="AC125" s="1029"/>
      <c r="AD125" s="1029"/>
      <c r="AE125" s="892"/>
      <c r="AF125" s="892"/>
      <c r="AG125" s="892"/>
      <c r="AH125" s="131"/>
      <c r="AI125" s="131"/>
      <c r="AJ125" s="264"/>
      <c r="AP125" s="248"/>
      <c r="AT125" s="248"/>
      <c r="AV125" s="23"/>
      <c r="AW125" s="23"/>
      <c r="AX125" s="23"/>
      <c r="AY125" s="23"/>
      <c r="AZ125" s="23"/>
      <c r="BA125" s="23"/>
      <c r="BB125" s="23"/>
      <c r="BC125" s="23"/>
    </row>
    <row r="126" spans="2:55" s="240" customFormat="1" ht="15" customHeight="1">
      <c r="B126" s="263"/>
      <c r="C126" s="720" t="s">
        <v>1195</v>
      </c>
      <c r="D126" s="720"/>
      <c r="E126" s="720"/>
      <c r="F126" s="720"/>
      <c r="G126" s="720"/>
      <c r="H126" s="892"/>
      <c r="I126" s="892"/>
      <c r="J126" s="892"/>
      <c r="K126" s="1029" t="s">
        <v>1196</v>
      </c>
      <c r="L126" s="1029"/>
      <c r="M126" s="1029"/>
      <c r="N126" s="1029"/>
      <c r="O126" s="892"/>
      <c r="P126" s="892"/>
      <c r="Q126" s="892"/>
      <c r="R126" s="128"/>
      <c r="S126" s="720" t="s">
        <v>1195</v>
      </c>
      <c r="T126" s="720"/>
      <c r="U126" s="720"/>
      <c r="V126" s="720"/>
      <c r="W126" s="720"/>
      <c r="X126" s="892"/>
      <c r="Y126" s="892"/>
      <c r="Z126" s="892"/>
      <c r="AA126" s="1029" t="s">
        <v>1196</v>
      </c>
      <c r="AB126" s="1029"/>
      <c r="AC126" s="1029"/>
      <c r="AD126" s="1029"/>
      <c r="AE126" s="892"/>
      <c r="AF126" s="892"/>
      <c r="AG126" s="892"/>
      <c r="AH126" s="131"/>
      <c r="AI126" s="131"/>
      <c r="AJ126" s="264"/>
      <c r="AP126" s="248"/>
      <c r="AT126" s="248"/>
      <c r="AV126" s="23"/>
      <c r="AW126" s="23"/>
      <c r="AX126" s="23"/>
      <c r="AY126" s="23"/>
      <c r="AZ126" s="23"/>
      <c r="BA126" s="23"/>
      <c r="BB126" s="23"/>
      <c r="BC126" s="23"/>
    </row>
    <row r="127" spans="2:55" s="240" customFormat="1" ht="15" customHeight="1">
      <c r="B127" s="263"/>
      <c r="C127" s="912" t="s">
        <v>1211</v>
      </c>
      <c r="D127" s="912"/>
      <c r="E127" s="912"/>
      <c r="F127" s="912"/>
      <c r="G127" s="912"/>
      <c r="H127" s="912"/>
      <c r="I127" s="912"/>
      <c r="J127" s="912"/>
      <c r="K127" s="912"/>
      <c r="L127" s="912"/>
      <c r="M127" s="912"/>
      <c r="N127" s="912"/>
      <c r="O127" s="912"/>
      <c r="P127" s="912"/>
      <c r="Q127" s="912"/>
      <c r="R127" s="912"/>
      <c r="S127" s="912"/>
      <c r="T127" s="912"/>
      <c r="U127" s="912"/>
      <c r="V127" s="912"/>
      <c r="W127" s="912"/>
      <c r="X127" s="912"/>
      <c r="Y127" s="912"/>
      <c r="Z127" s="912"/>
      <c r="AA127" s="912"/>
      <c r="AB127" s="912"/>
      <c r="AC127" s="912"/>
      <c r="AD127" s="912"/>
      <c r="AE127" s="912"/>
      <c r="AF127" s="912"/>
      <c r="AG127" s="912"/>
      <c r="AH127" s="912"/>
      <c r="AI127" s="912"/>
      <c r="AJ127" s="264"/>
      <c r="AP127" s="248"/>
      <c r="AT127" s="248"/>
      <c r="AV127" s="23"/>
      <c r="AW127" s="23"/>
      <c r="AX127" s="23"/>
      <c r="AY127" s="23"/>
      <c r="AZ127" s="23"/>
      <c r="BA127" s="23"/>
      <c r="BB127" s="23"/>
      <c r="BC127" s="23"/>
    </row>
    <row r="128" spans="2:55" s="240" customFormat="1" ht="15" customHeight="1">
      <c r="B128" s="263"/>
      <c r="C128" s="438"/>
      <c r="D128" s="522" t="s">
        <v>196</v>
      </c>
      <c r="E128" s="523"/>
      <c r="F128" s="438"/>
      <c r="G128" s="522" t="s">
        <v>1193</v>
      </c>
      <c r="H128" s="524"/>
      <c r="I128" s="1031" t="s">
        <v>1197</v>
      </c>
      <c r="J128" s="1031"/>
      <c r="K128" s="1031"/>
      <c r="L128" s="1031"/>
      <c r="M128" s="1031"/>
      <c r="N128" s="1031"/>
      <c r="O128" s="1031"/>
      <c r="P128" s="1031"/>
      <c r="Q128" s="882"/>
      <c r="R128" s="882"/>
      <c r="S128" s="882"/>
      <c r="T128" s="882"/>
      <c r="U128" s="882"/>
      <c r="V128" s="882"/>
      <c r="W128" s="882"/>
      <c r="X128" s="882"/>
      <c r="Y128" s="882"/>
      <c r="Z128" s="882"/>
      <c r="AA128" s="882"/>
      <c r="AB128" s="882"/>
      <c r="AC128" s="882"/>
      <c r="AD128" s="882"/>
      <c r="AE128" s="882"/>
      <c r="AF128" s="882"/>
      <c r="AG128" s="882"/>
      <c r="AH128" s="882"/>
      <c r="AI128" s="882"/>
      <c r="AJ128" s="264"/>
      <c r="AP128" s="248"/>
      <c r="AT128" s="248"/>
      <c r="AV128" s="23"/>
      <c r="AW128" s="23"/>
      <c r="AX128" s="23"/>
      <c r="AY128" s="23"/>
      <c r="AZ128" s="23"/>
      <c r="BA128" s="23"/>
      <c r="BB128" s="23"/>
      <c r="BC128" s="23"/>
    </row>
    <row r="129" spans="2:55" s="240" customFormat="1" ht="15" customHeight="1">
      <c r="B129" s="263"/>
      <c r="C129" s="720" t="s">
        <v>1195</v>
      </c>
      <c r="D129" s="720"/>
      <c r="E129" s="720"/>
      <c r="F129" s="720"/>
      <c r="G129" s="720"/>
      <c r="H129" s="962"/>
      <c r="I129" s="962"/>
      <c r="J129" s="962"/>
      <c r="K129" s="1029" t="s">
        <v>1196</v>
      </c>
      <c r="L129" s="1029"/>
      <c r="M129" s="1029"/>
      <c r="N129" s="1029"/>
      <c r="O129" s="962"/>
      <c r="P129" s="962"/>
      <c r="Q129" s="962"/>
      <c r="R129" s="128"/>
      <c r="S129" s="720" t="s">
        <v>1195</v>
      </c>
      <c r="T129" s="720"/>
      <c r="U129" s="720"/>
      <c r="V129" s="720"/>
      <c r="W129" s="720"/>
      <c r="X129" s="962"/>
      <c r="Y129" s="962"/>
      <c r="Z129" s="962"/>
      <c r="AA129" s="1029" t="s">
        <v>1196</v>
      </c>
      <c r="AB129" s="1029"/>
      <c r="AC129" s="1029"/>
      <c r="AD129" s="1029"/>
      <c r="AE129" s="962"/>
      <c r="AF129" s="962"/>
      <c r="AG129" s="962"/>
      <c r="AH129" s="131"/>
      <c r="AI129" s="131"/>
      <c r="AJ129" s="264"/>
      <c r="AP129" s="248"/>
      <c r="AT129" s="248"/>
      <c r="AV129" s="23"/>
      <c r="AW129" s="23"/>
      <c r="AX129" s="23"/>
      <c r="AY129" s="23"/>
      <c r="AZ129" s="23"/>
      <c r="BA129" s="23"/>
      <c r="BB129" s="23"/>
      <c r="BC129" s="23"/>
    </row>
    <row r="130" spans="2:55" s="240" customFormat="1" ht="15" customHeight="1">
      <c r="B130" s="263"/>
      <c r="C130" s="132" t="s">
        <v>1212</v>
      </c>
      <c r="D130" s="160"/>
      <c r="E130" s="130"/>
      <c r="F130" s="130"/>
      <c r="G130" s="131"/>
      <c r="H130" s="131"/>
      <c r="I130" s="131"/>
      <c r="J130" s="131"/>
      <c r="K130" s="131"/>
      <c r="L130" s="131"/>
      <c r="M130" s="131"/>
      <c r="N130" s="131"/>
      <c r="O130" s="131"/>
      <c r="P130" s="131"/>
      <c r="Q130" s="131"/>
      <c r="R130" s="128"/>
      <c r="S130" s="132"/>
      <c r="T130" s="438"/>
      <c r="U130" s="522" t="s">
        <v>196</v>
      </c>
      <c r="V130" s="523"/>
      <c r="W130" s="438"/>
      <c r="X130" s="522" t="s">
        <v>1193</v>
      </c>
      <c r="Y130" s="524"/>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028" t="s">
        <v>2147</v>
      </c>
      <c r="D131" s="1028"/>
      <c r="E131" s="1028"/>
      <c r="F131" s="1028"/>
      <c r="G131" s="1028"/>
      <c r="H131" s="1028"/>
      <c r="I131" s="1028"/>
      <c r="J131" s="961"/>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264"/>
      <c r="AP131" s="248"/>
      <c r="AT131" s="248"/>
      <c r="AV131" s="23"/>
      <c r="AW131" s="23"/>
      <c r="AX131" s="23"/>
      <c r="AY131" s="23"/>
      <c r="AZ131" s="23"/>
      <c r="BA131" s="23"/>
      <c r="BB131" s="23"/>
      <c r="BC131" s="23"/>
    </row>
    <row r="132" spans="2:55" s="240" customFormat="1" ht="15" customHeight="1">
      <c r="B132" s="263"/>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c r="Y132" s="882"/>
      <c r="Z132" s="882"/>
      <c r="AA132" s="882"/>
      <c r="AB132" s="882"/>
      <c r="AC132" s="882"/>
      <c r="AD132" s="882"/>
      <c r="AE132" s="882"/>
      <c r="AF132" s="882"/>
      <c r="AG132" s="882"/>
      <c r="AH132" s="882"/>
      <c r="AI132" s="882"/>
      <c r="AJ132" s="264"/>
      <c r="AP132" s="248"/>
      <c r="AT132" s="248"/>
      <c r="AV132" s="23"/>
      <c r="AW132" s="23"/>
      <c r="AX132" s="23"/>
      <c r="AY132" s="23"/>
      <c r="AZ132" s="23"/>
      <c r="BA132" s="23"/>
      <c r="BB132" s="23"/>
      <c r="BC132" s="23"/>
    </row>
    <row r="133" spans="2:55" s="240" customFormat="1" ht="15" customHeight="1">
      <c r="B133" s="263"/>
      <c r="C133" s="127" t="s">
        <v>1213</v>
      </c>
      <c r="D133" s="160"/>
      <c r="E133" s="130"/>
      <c r="F133" s="130"/>
      <c r="G133" s="131"/>
      <c r="H133" s="131"/>
      <c r="I133" s="131"/>
      <c r="J133" s="131"/>
      <c r="K133" s="131"/>
      <c r="L133" s="131"/>
      <c r="M133" s="131"/>
      <c r="N133" s="131"/>
      <c r="O133" s="131"/>
      <c r="P133" s="131"/>
      <c r="Q133" s="131"/>
      <c r="R133" s="128"/>
      <c r="S133" s="132"/>
      <c r="T133" s="438"/>
      <c r="U133" s="522" t="s">
        <v>196</v>
      </c>
      <c r="V133" s="523"/>
      <c r="W133" s="438"/>
      <c r="X133" s="522" t="s">
        <v>1193</v>
      </c>
      <c r="Y133" s="524"/>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1028" t="s">
        <v>2147</v>
      </c>
      <c r="D134" s="1028"/>
      <c r="E134" s="1028"/>
      <c r="F134" s="1028"/>
      <c r="G134" s="1028"/>
      <c r="H134" s="1028"/>
      <c r="I134" s="1028"/>
      <c r="J134" s="961"/>
      <c r="K134" s="961"/>
      <c r="L134" s="961"/>
      <c r="M134" s="961"/>
      <c r="N134" s="961"/>
      <c r="O134" s="961"/>
      <c r="P134" s="961"/>
      <c r="Q134" s="961"/>
      <c r="R134" s="961"/>
      <c r="S134" s="961"/>
      <c r="T134" s="961"/>
      <c r="U134" s="961"/>
      <c r="V134" s="961"/>
      <c r="W134" s="961"/>
      <c r="X134" s="961"/>
      <c r="Y134" s="961"/>
      <c r="Z134" s="961"/>
      <c r="AA134" s="961"/>
      <c r="AB134" s="961"/>
      <c r="AC134" s="961"/>
      <c r="AD134" s="961"/>
      <c r="AE134" s="961"/>
      <c r="AF134" s="961"/>
      <c r="AG134" s="961"/>
      <c r="AH134" s="961"/>
      <c r="AI134" s="961"/>
      <c r="AJ134" s="264"/>
      <c r="AP134" s="248"/>
      <c r="AT134" s="248"/>
      <c r="AV134" s="23"/>
      <c r="AW134" s="23"/>
      <c r="AX134" s="23"/>
      <c r="AY134" s="23"/>
      <c r="AZ134" s="23"/>
      <c r="BA134" s="23"/>
      <c r="BB134" s="23"/>
      <c r="BC134" s="23"/>
    </row>
    <row r="135" spans="2:55" s="240" customFormat="1" ht="15" customHeight="1" thickBot="1">
      <c r="B135" s="268"/>
      <c r="C135" s="1030"/>
      <c r="D135" s="1030"/>
      <c r="E135" s="1030"/>
      <c r="F135" s="1030"/>
      <c r="G135" s="1030"/>
      <c r="H135" s="1030"/>
      <c r="I135" s="1030"/>
      <c r="J135" s="1030"/>
      <c r="K135" s="1030"/>
      <c r="L135" s="1030"/>
      <c r="M135" s="1030"/>
      <c r="N135" s="1030"/>
      <c r="O135" s="1030"/>
      <c r="P135" s="1030"/>
      <c r="Q135" s="1030"/>
      <c r="R135" s="1030"/>
      <c r="S135" s="1030"/>
      <c r="T135" s="1030"/>
      <c r="U135" s="1030"/>
      <c r="V135" s="1030"/>
      <c r="W135" s="1030"/>
      <c r="X135" s="1030"/>
      <c r="Y135" s="1030"/>
      <c r="Z135" s="1030"/>
      <c r="AA135" s="1030"/>
      <c r="AB135" s="1030"/>
      <c r="AC135" s="1030"/>
      <c r="AD135" s="1030"/>
      <c r="AE135" s="1030"/>
      <c r="AF135" s="1030"/>
      <c r="AG135" s="1030"/>
      <c r="AH135" s="1030"/>
      <c r="AI135" s="1030"/>
      <c r="AJ135" s="271"/>
      <c r="AP135" s="248"/>
      <c r="AT135" s="248"/>
      <c r="AV135" s="23"/>
      <c r="AW135" s="23"/>
      <c r="AX135" s="23"/>
      <c r="AY135" s="23"/>
      <c r="AZ135" s="23"/>
      <c r="BA135" s="23"/>
      <c r="BB135" s="23"/>
      <c r="BC135" s="23"/>
    </row>
    <row r="136" spans="2:55" s="240" customFormat="1" ht="15" customHeight="1">
      <c r="B136" s="263"/>
      <c r="C136" s="127" t="s">
        <v>1214</v>
      </c>
      <c r="D136" s="127"/>
      <c r="E136" s="127"/>
      <c r="F136" s="127"/>
      <c r="G136" s="127"/>
      <c r="H136" s="127"/>
      <c r="I136" s="127"/>
      <c r="J136" s="127"/>
      <c r="K136" s="127"/>
      <c r="L136" s="127"/>
      <c r="M136" s="127"/>
      <c r="N136" s="127"/>
      <c r="O136" s="127"/>
      <c r="P136" s="127"/>
      <c r="Q136" s="127"/>
      <c r="R136" s="127"/>
      <c r="S136" s="127"/>
      <c r="T136" s="438"/>
      <c r="U136" s="522" t="s">
        <v>196</v>
      </c>
      <c r="V136" s="523"/>
      <c r="W136" s="438"/>
      <c r="X136" s="522"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c r="B137" s="263"/>
      <c r="C137" s="1028" t="s">
        <v>2147</v>
      </c>
      <c r="D137" s="1028"/>
      <c r="E137" s="1028"/>
      <c r="F137" s="1028"/>
      <c r="G137" s="1028"/>
      <c r="H137" s="1028"/>
      <c r="I137" s="1028"/>
      <c r="J137" s="961"/>
      <c r="K137" s="961"/>
      <c r="L137" s="961"/>
      <c r="M137" s="961"/>
      <c r="N137" s="961"/>
      <c r="O137" s="961"/>
      <c r="P137" s="961"/>
      <c r="Q137" s="961"/>
      <c r="R137" s="961"/>
      <c r="S137" s="961"/>
      <c r="T137" s="961"/>
      <c r="U137" s="961"/>
      <c r="V137" s="961"/>
      <c r="W137" s="961"/>
      <c r="X137" s="961"/>
      <c r="Y137" s="961"/>
      <c r="Z137" s="961"/>
      <c r="AA137" s="961"/>
      <c r="AB137" s="961"/>
      <c r="AC137" s="961"/>
      <c r="AD137" s="961"/>
      <c r="AE137" s="961"/>
      <c r="AF137" s="961"/>
      <c r="AG137" s="961"/>
      <c r="AH137" s="961"/>
      <c r="AI137" s="961"/>
      <c r="AJ137" s="264"/>
      <c r="AP137" s="248"/>
      <c r="AT137" s="248"/>
      <c r="AV137" s="23"/>
      <c r="AW137" s="23"/>
      <c r="AX137" s="23"/>
      <c r="AY137" s="23"/>
      <c r="AZ137" s="23"/>
      <c r="BA137" s="23"/>
      <c r="BB137" s="23"/>
      <c r="BC137" s="23"/>
    </row>
    <row r="138" spans="2:55" s="240" customFormat="1" ht="15" customHeight="1">
      <c r="B138" s="263"/>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c r="Y138" s="882"/>
      <c r="Z138" s="882"/>
      <c r="AA138" s="882"/>
      <c r="AB138" s="882"/>
      <c r="AC138" s="882"/>
      <c r="AD138" s="882"/>
      <c r="AE138" s="882"/>
      <c r="AF138" s="882"/>
      <c r="AG138" s="882"/>
      <c r="AH138" s="882"/>
      <c r="AI138" s="882"/>
      <c r="AJ138" s="264"/>
      <c r="AP138" s="248"/>
      <c r="AT138" s="248"/>
      <c r="AV138" s="23"/>
      <c r="AW138" s="23"/>
      <c r="AX138" s="23"/>
      <c r="AY138" s="23"/>
      <c r="AZ138" s="23"/>
      <c r="BA138" s="23"/>
      <c r="BB138" s="23"/>
      <c r="BC138" s="23"/>
    </row>
    <row r="139" spans="2:55" s="240" customFormat="1" ht="5.0999999999999996" customHeight="1">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c r="B140" s="263"/>
      <c r="C140" s="1046" t="s">
        <v>1199</v>
      </c>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264"/>
      <c r="AP140" s="248"/>
      <c r="AT140" s="248"/>
      <c r="AV140" s="23"/>
      <c r="AW140" s="23"/>
      <c r="AX140" s="23"/>
      <c r="AY140" s="23"/>
      <c r="AZ140" s="23"/>
      <c r="BA140" s="23"/>
      <c r="BB140" s="23"/>
      <c r="BC140" s="23"/>
    </row>
    <row r="141" spans="2:55" s="240" customFormat="1" ht="15" customHeight="1">
      <c r="B141" s="263"/>
      <c r="C141" s="1046"/>
      <c r="D141" s="1046"/>
      <c r="E141" s="1046"/>
      <c r="F141" s="1046"/>
      <c r="G141" s="1046"/>
      <c r="H141" s="1046"/>
      <c r="I141" s="1046"/>
      <c r="J141" s="1046"/>
      <c r="K141" s="1046"/>
      <c r="L141" s="1046"/>
      <c r="M141" s="1046"/>
      <c r="N141" s="1046"/>
      <c r="O141" s="1046"/>
      <c r="P141" s="1046"/>
      <c r="Q141" s="1046"/>
      <c r="R141" s="1046"/>
      <c r="S141" s="1046"/>
      <c r="T141" s="1046"/>
      <c r="U141" s="1046"/>
      <c r="V141" s="1046"/>
      <c r="W141" s="1046"/>
      <c r="X141" s="1046"/>
      <c r="Y141" s="1046"/>
      <c r="Z141" s="1046"/>
      <c r="AA141" s="1046"/>
      <c r="AB141" s="1046"/>
      <c r="AC141" s="1046"/>
      <c r="AD141" s="1046"/>
      <c r="AE141" s="1046"/>
      <c r="AF141" s="1046"/>
      <c r="AG141" s="1046"/>
      <c r="AH141" s="1046"/>
      <c r="AI141" s="1046"/>
      <c r="AJ141" s="264"/>
      <c r="AP141" s="248"/>
      <c r="AT141" s="248"/>
      <c r="AV141" s="23"/>
      <c r="AW141" s="23"/>
      <c r="AX141" s="23"/>
      <c r="AY141" s="23"/>
      <c r="AZ141" s="23"/>
      <c r="BA141" s="23"/>
      <c r="BB141" s="23"/>
      <c r="BC141" s="23"/>
    </row>
    <row r="142" spans="2:55" s="240" customFormat="1" ht="5.0999999999999996" customHeight="1">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c r="B143" s="263"/>
      <c r="C143" s="1047" t="s">
        <v>2084</v>
      </c>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9"/>
      <c r="AJ143" s="264"/>
      <c r="AP143" s="248"/>
      <c r="AT143" s="248"/>
      <c r="AV143" s="23"/>
      <c r="AW143" s="23"/>
      <c r="AX143" s="23"/>
      <c r="AY143" s="23"/>
      <c r="AZ143" s="23"/>
      <c r="BA143" s="23"/>
      <c r="BB143" s="23"/>
      <c r="BC143" s="23"/>
    </row>
    <row r="144" spans="2:55" s="240" customFormat="1" ht="7.5" customHeight="1">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1044" t="s">
        <v>1956</v>
      </c>
      <c r="D145" s="1044"/>
      <c r="E145" s="1044"/>
      <c r="F145" s="1044"/>
      <c r="G145" s="1044"/>
      <c r="H145" s="1044"/>
      <c r="I145" s="1044"/>
      <c r="J145" s="1044"/>
      <c r="K145" s="1044"/>
      <c r="L145" s="1044"/>
      <c r="M145" s="1044"/>
      <c r="N145" s="1044"/>
      <c r="O145" s="1044"/>
      <c r="P145" s="1044"/>
      <c r="Q145" s="1044"/>
      <c r="R145" s="1044"/>
      <c r="S145" s="1044"/>
      <c r="T145" s="1044"/>
      <c r="U145" s="1044"/>
      <c r="V145" s="1044"/>
      <c r="W145" s="1044"/>
      <c r="X145" s="1044"/>
      <c r="Y145" s="1044"/>
      <c r="Z145" s="1044"/>
      <c r="AA145" s="1044"/>
      <c r="AB145" s="1044"/>
      <c r="AC145" s="1044"/>
      <c r="AD145" s="1044"/>
      <c r="AE145" s="1044"/>
      <c r="AF145" s="1044"/>
      <c r="AG145" s="1044"/>
      <c r="AH145" s="1044"/>
      <c r="AI145" s="1044"/>
      <c r="AJ145" s="264"/>
      <c r="AP145" s="248"/>
      <c r="AT145" s="248"/>
      <c r="AV145" s="23"/>
      <c r="AW145" s="23"/>
      <c r="AX145" s="23"/>
      <c r="AY145" s="23"/>
      <c r="AZ145" s="23"/>
      <c r="BA145" s="23"/>
      <c r="BB145" s="23"/>
      <c r="BC145" s="23"/>
    </row>
    <row r="146" spans="2:55" s="240" customFormat="1" ht="18.75" customHeight="1">
      <c r="B146" s="263"/>
      <c r="C146" s="1044"/>
      <c r="D146" s="1044"/>
      <c r="E146" s="1044"/>
      <c r="F146" s="1044"/>
      <c r="G146" s="1044"/>
      <c r="H146" s="1044"/>
      <c r="I146" s="1044"/>
      <c r="J146" s="1044"/>
      <c r="K146" s="1044"/>
      <c r="L146" s="1044"/>
      <c r="M146" s="1044"/>
      <c r="N146" s="1044"/>
      <c r="O146" s="1044"/>
      <c r="P146" s="1044"/>
      <c r="Q146" s="1044"/>
      <c r="R146" s="1044"/>
      <c r="S146" s="1044"/>
      <c r="T146" s="1044"/>
      <c r="U146" s="1044"/>
      <c r="V146" s="1044"/>
      <c r="W146" s="1044"/>
      <c r="X146" s="1044"/>
      <c r="Y146" s="1044"/>
      <c r="Z146" s="1044"/>
      <c r="AA146" s="1044"/>
      <c r="AB146" s="1044"/>
      <c r="AC146" s="1044"/>
      <c r="AD146" s="1044"/>
      <c r="AE146" s="1044"/>
      <c r="AF146" s="1044"/>
      <c r="AG146" s="1044"/>
      <c r="AH146" s="1044"/>
      <c r="AI146" s="1044"/>
      <c r="AJ146" s="264"/>
      <c r="AP146" s="248"/>
      <c r="AT146" s="248"/>
      <c r="AV146" s="23"/>
      <c r="AW146" s="23"/>
      <c r="AX146" s="23"/>
      <c r="AY146" s="23"/>
      <c r="AZ146" s="23"/>
      <c r="BA146" s="23"/>
      <c r="BB146" s="23"/>
      <c r="BC146" s="23"/>
    </row>
    <row r="147" spans="2:55" s="240" customFormat="1" ht="15" customHeight="1">
      <c r="B147" s="263"/>
      <c r="C147" s="961"/>
      <c r="D147" s="961"/>
      <c r="E147" s="961"/>
      <c r="F147" s="961"/>
      <c r="G147" s="961"/>
      <c r="H147" s="961"/>
      <c r="I147" s="961"/>
      <c r="J147" s="961"/>
      <c r="K147" s="961"/>
      <c r="L147" s="961"/>
      <c r="M147" s="961"/>
      <c r="N147" s="961"/>
      <c r="O147" s="961"/>
      <c r="P147" s="961"/>
      <c r="Q147" s="961"/>
      <c r="R147" s="961"/>
      <c r="S147" s="961"/>
      <c r="T147" s="961"/>
      <c r="U147" s="961"/>
      <c r="V147" s="961"/>
      <c r="W147" s="961"/>
      <c r="X147" s="961"/>
      <c r="Y147" s="961"/>
      <c r="Z147" s="961"/>
      <c r="AA147" s="961"/>
      <c r="AB147" s="961"/>
      <c r="AC147" s="961"/>
      <c r="AD147" s="961"/>
      <c r="AE147" s="961"/>
      <c r="AF147" s="961"/>
      <c r="AG147" s="961"/>
      <c r="AH147" s="961"/>
      <c r="AI147" s="961"/>
      <c r="AJ147" s="264"/>
      <c r="AP147" s="248"/>
      <c r="AT147" s="248"/>
      <c r="AV147" s="23"/>
      <c r="AW147" s="23"/>
      <c r="AX147" s="23"/>
      <c r="AY147" s="23"/>
      <c r="AZ147" s="23"/>
      <c r="BA147" s="23"/>
      <c r="BB147" s="23"/>
      <c r="BC147" s="23"/>
    </row>
    <row r="148" spans="2:55" s="240" customFormat="1" ht="15" customHeight="1">
      <c r="B148" s="263"/>
      <c r="C148" s="1050" t="s">
        <v>1957</v>
      </c>
      <c r="D148" s="1050"/>
      <c r="E148" s="1050"/>
      <c r="F148" s="1050"/>
      <c r="G148" s="1050"/>
      <c r="H148" s="1050"/>
      <c r="I148" s="1050"/>
      <c r="J148" s="1050"/>
      <c r="K148" s="1050"/>
      <c r="L148" s="1050"/>
      <c r="M148" s="1050"/>
      <c r="N148" s="1050"/>
      <c r="O148" s="1050"/>
      <c r="P148" s="1050"/>
      <c r="Q148" s="1050"/>
      <c r="R148" s="1050"/>
      <c r="S148" s="1050"/>
      <c r="T148" s="1050"/>
      <c r="U148" s="1050"/>
      <c r="V148" s="1050"/>
      <c r="W148" s="1050"/>
      <c r="X148" s="1050"/>
      <c r="Y148" s="1050"/>
      <c r="Z148" s="1050"/>
      <c r="AA148" s="1050"/>
      <c r="AB148" s="1050"/>
      <c r="AC148" s="1050"/>
      <c r="AD148" s="1050"/>
      <c r="AE148" s="1050"/>
      <c r="AF148" s="1050"/>
      <c r="AG148" s="1050"/>
      <c r="AH148" s="1050"/>
      <c r="AI148" s="1050"/>
      <c r="AJ148" s="264"/>
      <c r="AP148" s="248"/>
      <c r="AT148" s="248"/>
      <c r="AV148" s="23"/>
      <c r="AW148" s="23"/>
      <c r="AX148" s="23"/>
      <c r="AY148" s="23"/>
      <c r="AZ148" s="23"/>
      <c r="BA148" s="23"/>
      <c r="BB148" s="23"/>
      <c r="BC148" s="23"/>
    </row>
    <row r="149" spans="2:55" s="240" customFormat="1" ht="15" customHeight="1">
      <c r="B149" s="263"/>
      <c r="C149" s="1044"/>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c r="AA149" s="1044"/>
      <c r="AB149" s="1044"/>
      <c r="AC149" s="1044"/>
      <c r="AD149" s="1044"/>
      <c r="AE149" s="1044"/>
      <c r="AF149" s="1044"/>
      <c r="AG149" s="1044"/>
      <c r="AH149" s="1044"/>
      <c r="AI149" s="1044"/>
      <c r="AJ149" s="264"/>
      <c r="AP149" s="248"/>
      <c r="AT149" s="248"/>
      <c r="AV149" s="23"/>
      <c r="AW149" s="23"/>
      <c r="AX149" s="23"/>
      <c r="AY149" s="23"/>
      <c r="AZ149" s="23"/>
      <c r="BA149" s="23"/>
      <c r="BB149" s="23"/>
      <c r="BC149" s="23"/>
    </row>
    <row r="150" spans="2:55" s="240" customFormat="1" ht="15" customHeight="1">
      <c r="B150" s="263"/>
      <c r="C150" s="961"/>
      <c r="D150" s="961"/>
      <c r="E150" s="961"/>
      <c r="F150" s="961"/>
      <c r="G150" s="961"/>
      <c r="H150" s="961"/>
      <c r="I150" s="961"/>
      <c r="J150" s="961"/>
      <c r="K150" s="961"/>
      <c r="L150" s="961"/>
      <c r="M150" s="961"/>
      <c r="N150" s="961"/>
      <c r="O150" s="961"/>
      <c r="P150" s="961"/>
      <c r="Q150" s="961"/>
      <c r="R150" s="961"/>
      <c r="S150" s="961"/>
      <c r="T150" s="961"/>
      <c r="U150" s="961"/>
      <c r="V150" s="961"/>
      <c r="W150" s="961"/>
      <c r="X150" s="961"/>
      <c r="Y150" s="961"/>
      <c r="Z150" s="961"/>
      <c r="AA150" s="961"/>
      <c r="AB150" s="961"/>
      <c r="AC150" s="961"/>
      <c r="AD150" s="961"/>
      <c r="AE150" s="961"/>
      <c r="AF150" s="961"/>
      <c r="AG150" s="961"/>
      <c r="AH150" s="961"/>
      <c r="AI150" s="961"/>
      <c r="AJ150" s="264"/>
      <c r="AP150" s="248"/>
      <c r="AT150" s="248"/>
      <c r="AV150" s="23"/>
      <c r="AW150" s="23"/>
      <c r="AX150" s="23"/>
      <c r="AY150" s="23"/>
      <c r="AZ150" s="23"/>
      <c r="BA150" s="23"/>
      <c r="BB150" s="23"/>
      <c r="BC150" s="23"/>
    </row>
    <row r="151" spans="2:55" s="240" customFormat="1" ht="15" customHeight="1">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38"/>
      <c r="Y151" s="160" t="s">
        <v>196</v>
      </c>
      <c r="Z151" s="131"/>
      <c r="AA151" s="438"/>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38"/>
      <c r="Y152" s="160" t="s">
        <v>196</v>
      </c>
      <c r="Z152" s="131"/>
      <c r="AA152" s="438"/>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278" t="s">
        <v>1761</v>
      </c>
      <c r="D153" s="160"/>
      <c r="E153" s="160"/>
      <c r="F153" s="160"/>
      <c r="G153" s="160"/>
      <c r="H153" s="160"/>
      <c r="I153" s="160"/>
      <c r="J153" s="254"/>
      <c r="K153" s="128"/>
      <c r="L153" s="438"/>
      <c r="M153" s="247" t="s">
        <v>196</v>
      </c>
      <c r="N153" s="128"/>
      <c r="O153" s="438"/>
      <c r="P153" s="247" t="s">
        <v>2119</v>
      </c>
      <c r="Q153" s="128"/>
      <c r="R153" s="128"/>
      <c r="S153" s="128"/>
      <c r="T153" s="128"/>
      <c r="U153" s="128"/>
      <c r="V153" s="128"/>
      <c r="W153" s="128"/>
      <c r="X153" s="128"/>
      <c r="Y153" s="128"/>
      <c r="Z153" s="128"/>
      <c r="AA153" s="128"/>
      <c r="AB153" s="371"/>
      <c r="AC153" s="371"/>
      <c r="AD153" s="371"/>
      <c r="AE153" s="371"/>
      <c r="AF153" s="371"/>
      <c r="AG153" s="371"/>
      <c r="AH153" s="371"/>
      <c r="AI153" s="371"/>
      <c r="AJ153" s="264"/>
      <c r="AP153" s="248"/>
      <c r="AT153" s="248"/>
      <c r="AV153" s="23"/>
      <c r="AW153" s="23"/>
      <c r="AX153" s="23"/>
      <c r="AY153" s="23"/>
      <c r="AZ153" s="23"/>
      <c r="BA153" s="23"/>
      <c r="BB153" s="23"/>
      <c r="BC153" s="23"/>
    </row>
    <row r="154" spans="2:55" s="240" customFormat="1" ht="15" customHeight="1">
      <c r="B154" s="263"/>
      <c r="C154" s="247" t="s">
        <v>2120</v>
      </c>
      <c r="D154" s="247"/>
      <c r="E154" s="247"/>
      <c r="F154" s="247"/>
      <c r="G154" s="247"/>
      <c r="H154" s="247"/>
      <c r="I154" s="247"/>
      <c r="J154" s="247"/>
      <c r="K154" s="247"/>
      <c r="L154" s="247"/>
      <c r="M154" s="160"/>
      <c r="N154" s="160"/>
      <c r="O154" s="961"/>
      <c r="P154" s="961"/>
      <c r="Q154" s="961"/>
      <c r="R154" s="961"/>
      <c r="S154" s="961"/>
      <c r="T154" s="961"/>
      <c r="U154" s="961"/>
      <c r="V154" s="961"/>
      <c r="W154" s="961"/>
      <c r="X154" s="961"/>
      <c r="Y154" s="961"/>
      <c r="Z154" s="961"/>
      <c r="AA154" s="961"/>
      <c r="AB154" s="961"/>
      <c r="AC154" s="961"/>
      <c r="AD154" s="961"/>
      <c r="AE154" s="961"/>
      <c r="AF154" s="961"/>
      <c r="AG154" s="961"/>
      <c r="AH154" s="961"/>
      <c r="AI154" s="961"/>
      <c r="AJ154" s="264"/>
      <c r="AP154" s="248"/>
      <c r="AT154" s="248"/>
      <c r="AV154" s="23"/>
      <c r="AW154" s="23"/>
      <c r="AX154" s="23"/>
      <c r="AY154" s="23"/>
      <c r="AZ154" s="23"/>
      <c r="BA154" s="23"/>
      <c r="BB154" s="23"/>
      <c r="BC154" s="23"/>
    </row>
    <row r="155" spans="2:55" s="240" customFormat="1" ht="15" customHeight="1">
      <c r="B155" s="263"/>
      <c r="C155" s="961"/>
      <c r="D155" s="961"/>
      <c r="E155" s="961"/>
      <c r="F155" s="961"/>
      <c r="G155" s="961"/>
      <c r="H155" s="961"/>
      <c r="I155" s="961"/>
      <c r="J155" s="961"/>
      <c r="K155" s="961"/>
      <c r="L155" s="961"/>
      <c r="M155" s="961"/>
      <c r="N155" s="961"/>
      <c r="O155" s="961"/>
      <c r="P155" s="961"/>
      <c r="Q155" s="961"/>
      <c r="R155" s="961"/>
      <c r="S155" s="961"/>
      <c r="T155" s="961"/>
      <c r="U155" s="961"/>
      <c r="V155" s="961"/>
      <c r="W155" s="961"/>
      <c r="X155" s="961"/>
      <c r="Y155" s="961"/>
      <c r="Z155" s="961"/>
      <c r="AA155" s="961"/>
      <c r="AB155" s="961"/>
      <c r="AC155" s="961"/>
      <c r="AD155" s="961"/>
      <c r="AE155" s="961"/>
      <c r="AF155" s="961"/>
      <c r="AG155" s="961"/>
      <c r="AH155" s="961"/>
      <c r="AI155" s="961"/>
      <c r="AJ155" s="264"/>
      <c r="AP155" s="248"/>
      <c r="AT155" s="248"/>
      <c r="AV155" s="23"/>
      <c r="AW155" s="23"/>
      <c r="AX155" s="23"/>
      <c r="AY155" s="23"/>
      <c r="AZ155" s="23"/>
      <c r="BA155" s="23"/>
      <c r="BB155" s="23"/>
      <c r="BC155" s="23"/>
    </row>
    <row r="156" spans="2:55" s="240" customFormat="1" ht="15" customHeight="1">
      <c r="B156" s="263"/>
      <c r="C156" s="1045" t="s">
        <v>1762</v>
      </c>
      <c r="D156" s="1045"/>
      <c r="E156" s="1045"/>
      <c r="F156" s="1045"/>
      <c r="G156" s="1045"/>
      <c r="H156" s="1045"/>
      <c r="I156" s="1045"/>
      <c r="J156" s="1045"/>
      <c r="K156" s="1045"/>
      <c r="L156" s="1045"/>
      <c r="M156" s="1045"/>
      <c r="N156" s="1045"/>
      <c r="O156" s="1045"/>
      <c r="P156" s="1045"/>
      <c r="Q156" s="1045"/>
      <c r="R156" s="1045"/>
      <c r="S156" s="1045"/>
      <c r="T156" s="1045"/>
      <c r="U156" s="1045"/>
      <c r="V156" s="1045"/>
      <c r="W156" s="1045"/>
      <c r="X156" s="1045"/>
      <c r="Y156" s="1045"/>
      <c r="Z156" s="1045"/>
      <c r="AA156" s="1045"/>
      <c r="AB156" s="1045"/>
      <c r="AC156" s="1045"/>
      <c r="AD156" s="1045"/>
      <c r="AE156" s="1045"/>
      <c r="AF156" s="1045"/>
      <c r="AG156" s="1045"/>
      <c r="AH156" s="1045"/>
      <c r="AI156" s="1045"/>
      <c r="AJ156" s="264"/>
      <c r="AP156" s="248"/>
      <c r="AT156" s="248"/>
      <c r="AV156" s="23"/>
      <c r="AW156" s="23"/>
      <c r="AX156" s="23"/>
      <c r="AY156" s="23"/>
      <c r="AZ156" s="23"/>
      <c r="BA156" s="23"/>
      <c r="BB156" s="23"/>
      <c r="BC156" s="23"/>
    </row>
    <row r="157" spans="2:55" s="240" customFormat="1" ht="15" customHeight="1">
      <c r="B157" s="263"/>
      <c r="C157" s="1045"/>
      <c r="D157" s="1045"/>
      <c r="E157" s="1045"/>
      <c r="F157" s="1045"/>
      <c r="G157" s="1045"/>
      <c r="H157" s="1045"/>
      <c r="I157" s="1045"/>
      <c r="J157" s="1045"/>
      <c r="K157" s="1045"/>
      <c r="L157" s="1045"/>
      <c r="M157" s="1045"/>
      <c r="N157" s="1045"/>
      <c r="O157" s="1045"/>
      <c r="P157" s="1045"/>
      <c r="Q157" s="1045"/>
      <c r="R157" s="1045"/>
      <c r="S157" s="1045"/>
      <c r="T157" s="1045"/>
      <c r="U157" s="1045"/>
      <c r="V157" s="1045"/>
      <c r="W157" s="1045"/>
      <c r="X157" s="1045"/>
      <c r="Y157" s="1045"/>
      <c r="Z157" s="1045"/>
      <c r="AA157" s="1045"/>
      <c r="AB157" s="1045"/>
      <c r="AC157" s="1045"/>
      <c r="AD157" s="1045"/>
      <c r="AE157" s="1045"/>
      <c r="AF157" s="1045"/>
      <c r="AG157" s="1045"/>
      <c r="AH157" s="1045"/>
      <c r="AI157" s="1045"/>
      <c r="AJ157" s="264"/>
      <c r="AP157" s="248"/>
      <c r="AT157" s="248"/>
      <c r="AV157" s="23"/>
      <c r="AW157" s="23"/>
      <c r="AX157" s="23"/>
      <c r="AY157" s="23"/>
      <c r="AZ157" s="23"/>
      <c r="BA157" s="23"/>
      <c r="BB157" s="23"/>
      <c r="BC157" s="23"/>
    </row>
    <row r="158" spans="2:55" s="240" customFormat="1" ht="15" customHeight="1">
      <c r="B158" s="263"/>
      <c r="C158" s="438"/>
      <c r="D158" s="160" t="s">
        <v>2010</v>
      </c>
      <c r="E158" s="130"/>
      <c r="F158" s="130"/>
      <c r="G158" s="131"/>
      <c r="H158" s="131"/>
      <c r="I158" s="131"/>
      <c r="J158" s="131"/>
      <c r="K158" s="131"/>
      <c r="L158" s="131"/>
      <c r="M158" s="131"/>
      <c r="N158" s="438"/>
      <c r="O158" s="160" t="s">
        <v>1763</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247" t="s">
        <v>1764</v>
      </c>
      <c r="D159" s="160"/>
      <c r="E159" s="130"/>
      <c r="F159" s="130"/>
      <c r="G159" s="131"/>
      <c r="H159" s="131"/>
      <c r="I159" s="131"/>
      <c r="J159" s="131"/>
      <c r="K159" s="131"/>
      <c r="L159" s="131"/>
      <c r="M159" s="131"/>
      <c r="N159" s="438"/>
      <c r="O159" s="160" t="s">
        <v>196</v>
      </c>
      <c r="P159" s="131"/>
      <c r="Q159" s="438"/>
      <c r="R159" s="160" t="s">
        <v>2314</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c r="B160" s="263"/>
      <c r="C160" s="132" t="s">
        <v>1765</v>
      </c>
      <c r="D160" s="128"/>
      <c r="E160" s="438"/>
      <c r="F160" s="127" t="s">
        <v>1768</v>
      </c>
      <c r="G160" s="130"/>
      <c r="H160" s="131"/>
      <c r="I160" s="131"/>
      <c r="J160" s="131"/>
      <c r="K160" s="131"/>
      <c r="L160" s="131"/>
      <c r="M160" s="131"/>
      <c r="N160" s="131"/>
      <c r="O160" s="131"/>
      <c r="P160" s="128"/>
      <c r="Q160" s="438"/>
      <c r="R160" s="127" t="s">
        <v>1769</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c r="B161" s="263"/>
      <c r="C161" s="127" t="s">
        <v>1766</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38"/>
      <c r="AE161" s="160" t="s">
        <v>196</v>
      </c>
      <c r="AF161" s="131"/>
      <c r="AG161" s="438"/>
      <c r="AH161" s="160" t="s">
        <v>1187</v>
      </c>
      <c r="AI161" s="131"/>
      <c r="AJ161" s="264"/>
      <c r="AP161" s="248"/>
      <c r="AT161" s="248"/>
      <c r="AV161" s="23"/>
      <c r="AW161" s="23"/>
      <c r="AX161" s="23"/>
      <c r="AY161" s="23"/>
      <c r="AZ161" s="23"/>
      <c r="BA161" s="23"/>
      <c r="BB161" s="23"/>
      <c r="BC161" s="23"/>
    </row>
    <row r="162" spans="2:55" s="240" customFormat="1" ht="15" customHeight="1">
      <c r="B162" s="263"/>
      <c r="C162" s="132" t="s">
        <v>1767</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38"/>
      <c r="AE162" s="160" t="s">
        <v>196</v>
      </c>
      <c r="AF162" s="131"/>
      <c r="AG162" s="438"/>
      <c r="AH162" s="160" t="s">
        <v>1187</v>
      </c>
      <c r="AI162" s="131"/>
      <c r="AJ162" s="264"/>
      <c r="AP162" s="248"/>
      <c r="AT162" s="248"/>
      <c r="AV162" s="23"/>
      <c r="AW162" s="23"/>
      <c r="AX162" s="23"/>
      <c r="AY162" s="23"/>
      <c r="AZ162" s="23"/>
      <c r="BA162" s="23"/>
      <c r="BB162" s="23"/>
      <c r="BC162" s="23"/>
    </row>
    <row r="163" spans="2:55" s="240" customFormat="1" ht="5.0999999999999996" customHeight="1">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c r="B164" s="263"/>
      <c r="C164" s="896" t="s">
        <v>2160</v>
      </c>
      <c r="D164" s="897"/>
      <c r="E164" s="897"/>
      <c r="F164" s="897"/>
      <c r="G164" s="897"/>
      <c r="H164" s="897"/>
      <c r="I164" s="897"/>
      <c r="J164" s="897"/>
      <c r="K164" s="897"/>
      <c r="L164" s="897"/>
      <c r="M164" s="897"/>
      <c r="N164" s="897"/>
      <c r="O164" s="897"/>
      <c r="P164" s="897"/>
      <c r="Q164" s="897"/>
      <c r="R164" s="897"/>
      <c r="S164" s="897"/>
      <c r="T164" s="897"/>
      <c r="U164" s="897"/>
      <c r="V164" s="897"/>
      <c r="W164" s="897"/>
      <c r="X164" s="897"/>
      <c r="Y164" s="897"/>
      <c r="Z164" s="897"/>
      <c r="AA164" s="897"/>
      <c r="AB164" s="897"/>
      <c r="AC164" s="897"/>
      <c r="AD164" s="897"/>
      <c r="AE164" s="897"/>
      <c r="AF164" s="897"/>
      <c r="AG164" s="897"/>
      <c r="AH164" s="897"/>
      <c r="AI164" s="898"/>
      <c r="AJ164" s="264"/>
      <c r="AP164" s="248"/>
      <c r="AT164" s="248"/>
      <c r="AV164" s="23"/>
      <c r="AW164" s="23"/>
      <c r="AX164" s="23"/>
      <c r="AY164" s="23"/>
      <c r="AZ164" s="23"/>
      <c r="BA164" s="23"/>
      <c r="BB164" s="23"/>
      <c r="BC164" s="23"/>
    </row>
    <row r="165" spans="2:55" s="240" customFormat="1" ht="5.0999999999999996" customHeight="1">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c r="B166" s="263"/>
      <c r="C166" s="1051"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1052"/>
      <c r="E166" s="1052"/>
      <c r="F166" s="1052"/>
      <c r="G166" s="1052"/>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3"/>
      <c r="AJ166" s="264"/>
      <c r="AP166" s="248"/>
      <c r="AT166" s="248"/>
      <c r="AV166" s="23"/>
      <c r="AW166" s="23"/>
      <c r="AX166" s="23"/>
      <c r="AY166" s="23"/>
      <c r="AZ166" s="23"/>
      <c r="BA166" s="23"/>
      <c r="BB166" s="23"/>
      <c r="BC166" s="23"/>
    </row>
    <row r="167" spans="2:55" s="240" customFormat="1" ht="15" customHeight="1">
      <c r="B167" s="263"/>
      <c r="C167" s="935"/>
      <c r="D167" s="936"/>
      <c r="E167" s="936"/>
      <c r="F167" s="936"/>
      <c r="G167" s="936"/>
      <c r="H167" s="936"/>
      <c r="I167" s="936"/>
      <c r="J167" s="936"/>
      <c r="K167" s="936"/>
      <c r="L167" s="936"/>
      <c r="M167" s="936"/>
      <c r="N167" s="936"/>
      <c r="O167" s="936"/>
      <c r="P167" s="936"/>
      <c r="Q167" s="936"/>
      <c r="R167" s="936"/>
      <c r="S167" s="936"/>
      <c r="T167" s="936"/>
      <c r="U167" s="936"/>
      <c r="V167" s="936"/>
      <c r="W167" s="936"/>
      <c r="X167" s="936"/>
      <c r="Y167" s="936"/>
      <c r="Z167" s="936"/>
      <c r="AA167" s="936"/>
      <c r="AB167" s="936"/>
      <c r="AC167" s="936"/>
      <c r="AD167" s="936"/>
      <c r="AE167" s="936"/>
      <c r="AF167" s="936"/>
      <c r="AG167" s="936"/>
      <c r="AH167" s="936"/>
      <c r="AI167" s="937"/>
      <c r="AJ167" s="264"/>
      <c r="AP167" s="248"/>
      <c r="AT167" s="248"/>
      <c r="AV167" s="23"/>
      <c r="AW167" s="23"/>
      <c r="AX167" s="23"/>
      <c r="AY167" s="23"/>
      <c r="AZ167" s="23"/>
      <c r="BA167" s="23"/>
      <c r="BB167" s="23"/>
      <c r="BC167" s="23"/>
    </row>
    <row r="168" spans="2:55" s="240" customFormat="1" ht="15" customHeight="1">
      <c r="B168" s="263"/>
      <c r="C168" s="935"/>
      <c r="D168" s="936"/>
      <c r="E168" s="936"/>
      <c r="F168" s="936"/>
      <c r="G168" s="936"/>
      <c r="H168" s="936"/>
      <c r="I168" s="936"/>
      <c r="J168" s="936"/>
      <c r="K168" s="936"/>
      <c r="L168" s="936"/>
      <c r="M168" s="936"/>
      <c r="N168" s="936"/>
      <c r="O168" s="936"/>
      <c r="P168" s="936"/>
      <c r="Q168" s="936"/>
      <c r="R168" s="936"/>
      <c r="S168" s="936"/>
      <c r="T168" s="936"/>
      <c r="U168" s="936"/>
      <c r="V168" s="936"/>
      <c r="W168" s="936"/>
      <c r="X168" s="936"/>
      <c r="Y168" s="936"/>
      <c r="Z168" s="936"/>
      <c r="AA168" s="936"/>
      <c r="AB168" s="936"/>
      <c r="AC168" s="936"/>
      <c r="AD168" s="936"/>
      <c r="AE168" s="936"/>
      <c r="AF168" s="936"/>
      <c r="AG168" s="936"/>
      <c r="AH168" s="936"/>
      <c r="AI168" s="937"/>
      <c r="AJ168" s="264"/>
      <c r="AP168" s="248"/>
      <c r="AT168" s="248"/>
      <c r="AV168" s="23"/>
      <c r="AW168" s="23"/>
      <c r="AX168" s="23"/>
      <c r="AY168" s="23"/>
      <c r="AZ168" s="23"/>
      <c r="BA168" s="23"/>
      <c r="BB168" s="23"/>
      <c r="BC168" s="23"/>
    </row>
    <row r="169" spans="2:55" s="240" customFormat="1" ht="10.5" customHeight="1">
      <c r="B169" s="263"/>
      <c r="C169" s="935"/>
      <c r="D169" s="936"/>
      <c r="E169" s="936"/>
      <c r="F169" s="936"/>
      <c r="G169" s="936"/>
      <c r="H169" s="936"/>
      <c r="I169" s="936"/>
      <c r="J169" s="936"/>
      <c r="K169" s="936"/>
      <c r="L169" s="936"/>
      <c r="M169" s="936"/>
      <c r="N169" s="936"/>
      <c r="O169" s="936"/>
      <c r="P169" s="936"/>
      <c r="Q169" s="936"/>
      <c r="R169" s="936"/>
      <c r="S169" s="936"/>
      <c r="T169" s="936"/>
      <c r="U169" s="936"/>
      <c r="V169" s="936"/>
      <c r="W169" s="936"/>
      <c r="X169" s="936"/>
      <c r="Y169" s="936"/>
      <c r="Z169" s="936"/>
      <c r="AA169" s="936"/>
      <c r="AB169" s="936"/>
      <c r="AC169" s="936"/>
      <c r="AD169" s="936"/>
      <c r="AE169" s="936"/>
      <c r="AF169" s="936"/>
      <c r="AG169" s="936"/>
      <c r="AH169" s="936"/>
      <c r="AI169" s="937"/>
      <c r="AJ169" s="264"/>
      <c r="AP169" s="248"/>
      <c r="AT169" s="248"/>
      <c r="AV169" s="23"/>
      <c r="AW169" s="23"/>
      <c r="AX169" s="23"/>
      <c r="AY169" s="23"/>
      <c r="AZ169" s="23"/>
      <c r="BA169" s="23"/>
      <c r="BB169" s="23"/>
      <c r="BC169" s="23"/>
    </row>
    <row r="170" spans="2:55" s="240" customFormat="1" ht="5.0999999999999996" customHeight="1">
      <c r="B170" s="263"/>
      <c r="C170" s="634"/>
      <c r="D170" s="608"/>
      <c r="E170" s="635"/>
      <c r="F170" s="635"/>
      <c r="G170" s="636"/>
      <c r="H170" s="636"/>
      <c r="I170" s="636"/>
      <c r="J170" s="636"/>
      <c r="K170" s="636"/>
      <c r="L170" s="636"/>
      <c r="M170" s="636"/>
      <c r="N170" s="636"/>
      <c r="O170" s="636"/>
      <c r="P170" s="636"/>
      <c r="Q170" s="636"/>
      <c r="R170" s="627"/>
      <c r="S170" s="630"/>
      <c r="T170" s="635"/>
      <c r="U170" s="627"/>
      <c r="V170" s="627"/>
      <c r="W170" s="627"/>
      <c r="X170" s="635"/>
      <c r="Y170" s="636"/>
      <c r="Z170" s="636"/>
      <c r="AA170" s="636"/>
      <c r="AB170" s="636"/>
      <c r="AC170" s="636"/>
      <c r="AD170" s="636"/>
      <c r="AE170" s="636"/>
      <c r="AF170" s="636"/>
      <c r="AG170" s="636"/>
      <c r="AH170" s="636"/>
      <c r="AI170" s="637"/>
      <c r="AJ170" s="264"/>
      <c r="AP170" s="248"/>
      <c r="AT170" s="248"/>
      <c r="AV170" s="23"/>
      <c r="AW170" s="23"/>
      <c r="AX170" s="23"/>
      <c r="AY170" s="23"/>
      <c r="AZ170" s="23"/>
      <c r="BA170" s="23"/>
      <c r="BB170" s="23"/>
      <c r="BC170" s="23"/>
    </row>
    <row r="171" spans="2:55" s="240" customFormat="1" ht="15" customHeight="1">
      <c r="B171" s="263"/>
      <c r="C171" s="93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936"/>
      <c r="E171" s="936"/>
      <c r="F171" s="936"/>
      <c r="G171" s="936"/>
      <c r="H171" s="936"/>
      <c r="I171" s="936"/>
      <c r="J171" s="936"/>
      <c r="K171" s="936"/>
      <c r="L171" s="936"/>
      <c r="M171" s="936"/>
      <c r="N171" s="936"/>
      <c r="O171" s="936"/>
      <c r="P171" s="936"/>
      <c r="Q171" s="936"/>
      <c r="R171" s="936"/>
      <c r="S171" s="936"/>
      <c r="T171" s="936"/>
      <c r="U171" s="936"/>
      <c r="V171" s="936"/>
      <c r="W171" s="936"/>
      <c r="X171" s="936"/>
      <c r="Y171" s="936"/>
      <c r="Z171" s="936"/>
      <c r="AA171" s="936"/>
      <c r="AB171" s="936"/>
      <c r="AC171" s="936"/>
      <c r="AD171" s="936"/>
      <c r="AE171" s="936"/>
      <c r="AF171" s="936"/>
      <c r="AG171" s="936"/>
      <c r="AH171" s="936"/>
      <c r="AI171" s="937"/>
      <c r="AJ171" s="264"/>
      <c r="AP171" s="248"/>
      <c r="AT171" s="248"/>
      <c r="AV171" s="23"/>
      <c r="AW171" s="23"/>
      <c r="AX171" s="23"/>
      <c r="AY171" s="23"/>
      <c r="AZ171" s="23"/>
      <c r="BA171" s="23"/>
      <c r="BB171" s="23"/>
      <c r="BC171" s="23"/>
    </row>
    <row r="172" spans="2:55" s="240" customFormat="1" ht="15" customHeight="1">
      <c r="B172" s="263"/>
      <c r="C172" s="935"/>
      <c r="D172" s="936"/>
      <c r="E172" s="936"/>
      <c r="F172" s="936"/>
      <c r="G172" s="936"/>
      <c r="H172" s="936"/>
      <c r="I172" s="936"/>
      <c r="J172" s="936"/>
      <c r="K172" s="936"/>
      <c r="L172" s="936"/>
      <c r="M172" s="936"/>
      <c r="N172" s="936"/>
      <c r="O172" s="936"/>
      <c r="P172" s="936"/>
      <c r="Q172" s="936"/>
      <c r="R172" s="936"/>
      <c r="S172" s="936"/>
      <c r="T172" s="936"/>
      <c r="U172" s="936"/>
      <c r="V172" s="936"/>
      <c r="W172" s="936"/>
      <c r="X172" s="936"/>
      <c r="Y172" s="936"/>
      <c r="Z172" s="936"/>
      <c r="AA172" s="936"/>
      <c r="AB172" s="936"/>
      <c r="AC172" s="936"/>
      <c r="AD172" s="936"/>
      <c r="AE172" s="936"/>
      <c r="AF172" s="936"/>
      <c r="AG172" s="936"/>
      <c r="AH172" s="936"/>
      <c r="AI172" s="937"/>
      <c r="AJ172" s="264"/>
      <c r="AP172" s="248"/>
      <c r="AT172" s="248"/>
      <c r="AV172" s="23"/>
      <c r="AW172" s="23"/>
      <c r="AX172" s="23"/>
      <c r="AY172" s="23"/>
      <c r="AZ172" s="23"/>
      <c r="BA172" s="23"/>
      <c r="BB172" s="23"/>
      <c r="BC172" s="23"/>
    </row>
    <row r="173" spans="2:55" s="240" customFormat="1" ht="15" customHeight="1">
      <c r="B173" s="263"/>
      <c r="C173" s="935"/>
      <c r="D173" s="936"/>
      <c r="E173" s="936"/>
      <c r="F173" s="936"/>
      <c r="G173" s="936"/>
      <c r="H173" s="936"/>
      <c r="I173" s="936"/>
      <c r="J173" s="936"/>
      <c r="K173" s="936"/>
      <c r="L173" s="936"/>
      <c r="M173" s="936"/>
      <c r="N173" s="936"/>
      <c r="O173" s="936"/>
      <c r="P173" s="936"/>
      <c r="Q173" s="936"/>
      <c r="R173" s="936"/>
      <c r="S173" s="936"/>
      <c r="T173" s="936"/>
      <c r="U173" s="936"/>
      <c r="V173" s="936"/>
      <c r="W173" s="936"/>
      <c r="X173" s="936"/>
      <c r="Y173" s="936"/>
      <c r="Z173" s="936"/>
      <c r="AA173" s="936"/>
      <c r="AB173" s="936"/>
      <c r="AC173" s="936"/>
      <c r="AD173" s="936"/>
      <c r="AE173" s="936"/>
      <c r="AF173" s="936"/>
      <c r="AG173" s="936"/>
      <c r="AH173" s="936"/>
      <c r="AI173" s="937"/>
      <c r="AJ173" s="264"/>
      <c r="AP173" s="248"/>
      <c r="AT173" s="248"/>
      <c r="AV173" s="23"/>
      <c r="AW173" s="23"/>
      <c r="AX173" s="23"/>
      <c r="AY173" s="23"/>
      <c r="AZ173" s="23"/>
      <c r="BA173" s="23"/>
      <c r="BB173" s="23"/>
      <c r="BC173" s="23"/>
    </row>
    <row r="174" spans="2:55" s="240" customFormat="1" ht="5.0999999999999996" customHeight="1">
      <c r="B174" s="263"/>
      <c r="C174" s="638"/>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c r="AA174" s="639"/>
      <c r="AB174" s="639"/>
      <c r="AC174" s="639"/>
      <c r="AD174" s="639"/>
      <c r="AE174" s="639"/>
      <c r="AF174" s="639"/>
      <c r="AG174" s="639"/>
      <c r="AH174" s="639"/>
      <c r="AI174" s="640"/>
      <c r="AJ174" s="264"/>
      <c r="AP174" s="248"/>
      <c r="AT174" s="248"/>
      <c r="AV174" s="23"/>
      <c r="AW174" s="23"/>
      <c r="AX174" s="23"/>
      <c r="AY174" s="23"/>
      <c r="AZ174" s="23"/>
      <c r="BA174" s="23"/>
      <c r="BB174" s="23"/>
      <c r="BC174" s="23"/>
    </row>
    <row r="175" spans="2:55" s="240" customFormat="1" ht="15" customHeight="1">
      <c r="B175" s="263"/>
      <c r="C175" s="93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936"/>
      <c r="E175" s="936"/>
      <c r="F175" s="936"/>
      <c r="G175" s="936"/>
      <c r="H175" s="936"/>
      <c r="I175" s="936"/>
      <c r="J175" s="936"/>
      <c r="K175" s="936"/>
      <c r="L175" s="936"/>
      <c r="M175" s="936"/>
      <c r="N175" s="936"/>
      <c r="O175" s="936"/>
      <c r="P175" s="936"/>
      <c r="Q175" s="936"/>
      <c r="R175" s="936"/>
      <c r="S175" s="936"/>
      <c r="T175" s="936"/>
      <c r="U175" s="936"/>
      <c r="V175" s="936"/>
      <c r="W175" s="936"/>
      <c r="X175" s="936"/>
      <c r="Y175" s="936"/>
      <c r="Z175" s="936"/>
      <c r="AA175" s="936"/>
      <c r="AB175" s="936"/>
      <c r="AC175" s="936"/>
      <c r="AD175" s="936"/>
      <c r="AE175" s="936"/>
      <c r="AF175" s="936"/>
      <c r="AG175" s="936"/>
      <c r="AH175" s="936"/>
      <c r="AI175" s="937"/>
      <c r="AJ175" s="264"/>
      <c r="AP175" s="248"/>
      <c r="AT175" s="248"/>
      <c r="AV175" s="23"/>
      <c r="AW175" s="23"/>
      <c r="AX175" s="23"/>
      <c r="AY175" s="23"/>
      <c r="AZ175" s="23"/>
      <c r="BA175" s="23"/>
      <c r="BB175" s="23"/>
      <c r="BC175" s="23"/>
    </row>
    <row r="176" spans="2:55" s="240" customFormat="1" ht="15" customHeight="1">
      <c r="B176" s="263"/>
      <c r="C176" s="935"/>
      <c r="D176" s="936"/>
      <c r="E176" s="936"/>
      <c r="F176" s="936"/>
      <c r="G176" s="936"/>
      <c r="H176" s="936"/>
      <c r="I176" s="936"/>
      <c r="J176" s="936"/>
      <c r="K176" s="936"/>
      <c r="L176" s="936"/>
      <c r="M176" s="936"/>
      <c r="N176" s="936"/>
      <c r="O176" s="936"/>
      <c r="P176" s="936"/>
      <c r="Q176" s="936"/>
      <c r="R176" s="936"/>
      <c r="S176" s="936"/>
      <c r="T176" s="936"/>
      <c r="U176" s="936"/>
      <c r="V176" s="936"/>
      <c r="W176" s="936"/>
      <c r="X176" s="936"/>
      <c r="Y176" s="936"/>
      <c r="Z176" s="936"/>
      <c r="AA176" s="936"/>
      <c r="AB176" s="936"/>
      <c r="AC176" s="936"/>
      <c r="AD176" s="936"/>
      <c r="AE176" s="936"/>
      <c r="AF176" s="936"/>
      <c r="AG176" s="936"/>
      <c r="AH176" s="936"/>
      <c r="AI176" s="937"/>
      <c r="AJ176" s="264"/>
      <c r="AP176" s="248"/>
      <c r="AT176" s="248"/>
      <c r="AV176" s="23"/>
      <c r="AW176" s="23"/>
      <c r="AX176" s="23"/>
      <c r="AY176" s="23"/>
      <c r="AZ176" s="23"/>
      <c r="BA176" s="23"/>
      <c r="BB176" s="23"/>
      <c r="BC176" s="23"/>
    </row>
    <row r="177" spans="2:55" s="240" customFormat="1" ht="15" customHeight="1">
      <c r="B177" s="263"/>
      <c r="C177" s="935"/>
      <c r="D177" s="936"/>
      <c r="E177" s="936"/>
      <c r="F177" s="936"/>
      <c r="G177" s="936"/>
      <c r="H177" s="936"/>
      <c r="I177" s="936"/>
      <c r="J177" s="936"/>
      <c r="K177" s="936"/>
      <c r="L177" s="936"/>
      <c r="M177" s="936"/>
      <c r="N177" s="936"/>
      <c r="O177" s="936"/>
      <c r="P177" s="936"/>
      <c r="Q177" s="936"/>
      <c r="R177" s="936"/>
      <c r="S177" s="936"/>
      <c r="T177" s="936"/>
      <c r="U177" s="936"/>
      <c r="V177" s="936"/>
      <c r="W177" s="936"/>
      <c r="X177" s="936"/>
      <c r="Y177" s="936"/>
      <c r="Z177" s="936"/>
      <c r="AA177" s="936"/>
      <c r="AB177" s="936"/>
      <c r="AC177" s="936"/>
      <c r="AD177" s="936"/>
      <c r="AE177" s="936"/>
      <c r="AF177" s="936"/>
      <c r="AG177" s="936"/>
      <c r="AH177" s="936"/>
      <c r="AI177" s="937"/>
      <c r="AJ177" s="264"/>
      <c r="AP177" s="248"/>
      <c r="AT177" s="248"/>
      <c r="AV177" s="23"/>
      <c r="AW177" s="23"/>
      <c r="AX177" s="23"/>
      <c r="AY177" s="23"/>
      <c r="AZ177" s="23"/>
      <c r="BA177" s="23"/>
      <c r="BB177" s="23"/>
      <c r="BC177" s="23"/>
    </row>
    <row r="178" spans="2:55" s="240" customFormat="1" ht="15" customHeight="1">
      <c r="B178" s="263"/>
      <c r="C178" s="935"/>
      <c r="D178" s="936"/>
      <c r="E178" s="936"/>
      <c r="F178" s="936"/>
      <c r="G178" s="936"/>
      <c r="H178" s="936"/>
      <c r="I178" s="936"/>
      <c r="J178" s="936"/>
      <c r="K178" s="936"/>
      <c r="L178" s="936"/>
      <c r="M178" s="936"/>
      <c r="N178" s="936"/>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7"/>
      <c r="AJ178" s="264"/>
      <c r="AP178" s="248"/>
      <c r="AT178" s="248"/>
      <c r="AV178" s="23"/>
      <c r="AW178" s="23"/>
      <c r="AX178" s="23"/>
      <c r="AY178" s="23"/>
      <c r="AZ178" s="23"/>
      <c r="BA178" s="23"/>
      <c r="BB178" s="23"/>
      <c r="BC178" s="23"/>
    </row>
    <row r="179" spans="2:55" s="240" customFormat="1" ht="15" customHeight="1">
      <c r="B179" s="263"/>
      <c r="C179" s="935"/>
      <c r="D179" s="936"/>
      <c r="E179" s="936"/>
      <c r="F179" s="936"/>
      <c r="G179" s="936"/>
      <c r="H179" s="936"/>
      <c r="I179" s="936"/>
      <c r="J179" s="936"/>
      <c r="K179" s="936"/>
      <c r="L179" s="936"/>
      <c r="M179" s="936"/>
      <c r="N179" s="936"/>
      <c r="O179" s="936"/>
      <c r="P179" s="936"/>
      <c r="Q179" s="936"/>
      <c r="R179" s="936"/>
      <c r="S179" s="936"/>
      <c r="T179" s="936"/>
      <c r="U179" s="936"/>
      <c r="V179" s="936"/>
      <c r="W179" s="936"/>
      <c r="X179" s="936"/>
      <c r="Y179" s="936"/>
      <c r="Z179" s="936"/>
      <c r="AA179" s="936"/>
      <c r="AB179" s="936"/>
      <c r="AC179" s="936"/>
      <c r="AD179" s="936"/>
      <c r="AE179" s="936"/>
      <c r="AF179" s="936"/>
      <c r="AG179" s="936"/>
      <c r="AH179" s="936"/>
      <c r="AI179" s="937"/>
      <c r="AJ179" s="264"/>
      <c r="AP179" s="248"/>
      <c r="AT179" s="248"/>
      <c r="AV179" s="23"/>
      <c r="AW179" s="23"/>
      <c r="AX179" s="23"/>
      <c r="AY179" s="23"/>
      <c r="AZ179" s="23"/>
      <c r="BA179" s="23"/>
      <c r="BB179" s="23"/>
      <c r="BC179" s="23"/>
    </row>
    <row r="180" spans="2:55" s="240" customFormat="1" ht="15" customHeight="1">
      <c r="B180" s="263"/>
      <c r="C180" s="935"/>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6"/>
      <c r="Z180" s="936"/>
      <c r="AA180" s="936"/>
      <c r="AB180" s="936"/>
      <c r="AC180" s="936"/>
      <c r="AD180" s="936"/>
      <c r="AE180" s="936"/>
      <c r="AF180" s="936"/>
      <c r="AG180" s="936"/>
      <c r="AH180" s="936"/>
      <c r="AI180" s="937"/>
      <c r="AJ180" s="264"/>
      <c r="AP180" s="248"/>
      <c r="AT180" s="248"/>
      <c r="AV180" s="23"/>
      <c r="AW180" s="23"/>
      <c r="AX180" s="23"/>
      <c r="AY180" s="23"/>
      <c r="AZ180" s="23"/>
      <c r="BA180" s="23"/>
      <c r="BB180" s="23"/>
      <c r="BC180" s="23"/>
    </row>
    <row r="181" spans="2:55" s="240" customFormat="1" ht="15" customHeight="1">
      <c r="B181" s="263"/>
      <c r="C181" s="935"/>
      <c r="D181" s="936"/>
      <c r="E181" s="936"/>
      <c r="F181" s="936"/>
      <c r="G181" s="936"/>
      <c r="H181" s="936"/>
      <c r="I181" s="936"/>
      <c r="J181" s="936"/>
      <c r="K181" s="936"/>
      <c r="L181" s="936"/>
      <c r="M181" s="936"/>
      <c r="N181" s="936"/>
      <c r="O181" s="936"/>
      <c r="P181" s="936"/>
      <c r="Q181" s="936"/>
      <c r="R181" s="936"/>
      <c r="S181" s="936"/>
      <c r="T181" s="936"/>
      <c r="U181" s="936"/>
      <c r="V181" s="936"/>
      <c r="W181" s="936"/>
      <c r="X181" s="936"/>
      <c r="Y181" s="936"/>
      <c r="Z181" s="936"/>
      <c r="AA181" s="936"/>
      <c r="AB181" s="936"/>
      <c r="AC181" s="936"/>
      <c r="AD181" s="936"/>
      <c r="AE181" s="936"/>
      <c r="AF181" s="936"/>
      <c r="AG181" s="936"/>
      <c r="AH181" s="936"/>
      <c r="AI181" s="937"/>
      <c r="AJ181" s="264"/>
      <c r="AP181" s="248"/>
      <c r="AT181" s="248"/>
      <c r="AV181" s="23"/>
      <c r="AW181" s="23"/>
      <c r="AX181" s="23"/>
      <c r="AY181" s="23"/>
      <c r="AZ181" s="23"/>
      <c r="BA181" s="23"/>
      <c r="BB181" s="23"/>
      <c r="BC181" s="23"/>
    </row>
    <row r="182" spans="2:55" s="240" customFormat="1" ht="15" customHeight="1">
      <c r="B182" s="263"/>
      <c r="C182" s="935"/>
      <c r="D182" s="936"/>
      <c r="E182" s="936"/>
      <c r="F182" s="936"/>
      <c r="G182" s="936"/>
      <c r="H182" s="936"/>
      <c r="I182" s="936"/>
      <c r="J182" s="936"/>
      <c r="K182" s="936"/>
      <c r="L182" s="936"/>
      <c r="M182" s="936"/>
      <c r="N182" s="936"/>
      <c r="O182" s="936"/>
      <c r="P182" s="936"/>
      <c r="Q182" s="936"/>
      <c r="R182" s="936"/>
      <c r="S182" s="936"/>
      <c r="T182" s="936"/>
      <c r="U182" s="936"/>
      <c r="V182" s="936"/>
      <c r="W182" s="936"/>
      <c r="X182" s="936"/>
      <c r="Y182" s="936"/>
      <c r="Z182" s="936"/>
      <c r="AA182" s="936"/>
      <c r="AB182" s="936"/>
      <c r="AC182" s="936"/>
      <c r="AD182" s="936"/>
      <c r="AE182" s="936"/>
      <c r="AF182" s="936"/>
      <c r="AG182" s="936"/>
      <c r="AH182" s="936"/>
      <c r="AI182" s="937"/>
      <c r="AJ182" s="264"/>
      <c r="AP182" s="248"/>
      <c r="AT182" s="248"/>
      <c r="AV182" s="23"/>
      <c r="AW182" s="23"/>
      <c r="AX182" s="23"/>
      <c r="AY182" s="23"/>
      <c r="AZ182" s="23"/>
      <c r="BA182" s="23"/>
      <c r="BB182" s="23"/>
      <c r="BC182" s="23"/>
    </row>
    <row r="183" spans="2:55" s="240" customFormat="1" ht="15" customHeight="1">
      <c r="B183" s="263"/>
      <c r="C183" s="982"/>
      <c r="D183" s="983"/>
      <c r="E183" s="983"/>
      <c r="F183" s="983"/>
      <c r="G183" s="983"/>
      <c r="H183" s="983"/>
      <c r="I183" s="983"/>
      <c r="J183" s="983"/>
      <c r="K183" s="983"/>
      <c r="L183" s="983"/>
      <c r="M183" s="983"/>
      <c r="N183" s="983"/>
      <c r="O183" s="983"/>
      <c r="P183" s="983"/>
      <c r="Q183" s="983"/>
      <c r="R183" s="983"/>
      <c r="S183" s="983"/>
      <c r="T183" s="983"/>
      <c r="U183" s="983"/>
      <c r="V183" s="983"/>
      <c r="W183" s="983"/>
      <c r="X183" s="983"/>
      <c r="Y183" s="983"/>
      <c r="Z183" s="983"/>
      <c r="AA183" s="983"/>
      <c r="AB183" s="983"/>
      <c r="AC183" s="983"/>
      <c r="AD183" s="983"/>
      <c r="AE183" s="983"/>
      <c r="AF183" s="983"/>
      <c r="AG183" s="983"/>
      <c r="AH183" s="983"/>
      <c r="AI183" s="984"/>
      <c r="AJ183" s="264"/>
      <c r="AP183" s="248"/>
      <c r="AT183" s="248"/>
      <c r="AV183" s="23"/>
      <c r="AW183" s="23"/>
      <c r="AX183" s="23"/>
      <c r="AY183" s="23"/>
      <c r="AZ183" s="23"/>
      <c r="BA183" s="23"/>
      <c r="BB183" s="23"/>
      <c r="BC183" s="23"/>
    </row>
    <row r="184" spans="2:55" s="240" customFormat="1" ht="5.0999999999999996" customHeight="1">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c r="B186" s="263"/>
      <c r="C186" s="938"/>
      <c r="D186" s="938"/>
      <c r="E186" s="938"/>
      <c r="F186" s="938"/>
      <c r="G186" s="938"/>
      <c r="H186" s="938"/>
      <c r="I186" s="938"/>
      <c r="J186" s="938"/>
      <c r="K186" s="131"/>
      <c r="L186" s="940"/>
      <c r="M186" s="940"/>
      <c r="N186" s="940"/>
      <c r="O186" s="940"/>
      <c r="P186" s="940"/>
      <c r="Q186" s="940"/>
      <c r="R186" s="940"/>
      <c r="S186" s="940"/>
      <c r="T186" s="940"/>
      <c r="U186" s="940"/>
      <c r="V186" s="940"/>
      <c r="W186" s="940"/>
      <c r="X186" s="940"/>
      <c r="Y186" s="940"/>
      <c r="Z186" s="940"/>
      <c r="AA186" s="940"/>
      <c r="AB186" s="940"/>
      <c r="AC186" s="940"/>
      <c r="AD186" s="940"/>
      <c r="AE186" s="940"/>
      <c r="AF186" s="940"/>
      <c r="AG186" s="940"/>
      <c r="AH186" s="940"/>
      <c r="AI186" s="940"/>
      <c r="AJ186" s="264"/>
      <c r="AP186" s="248"/>
      <c r="AT186" s="248"/>
      <c r="AV186" s="23"/>
      <c r="AW186" s="23"/>
      <c r="AX186" s="23"/>
      <c r="AY186" s="23"/>
      <c r="AZ186" s="23"/>
      <c r="BA186" s="23"/>
      <c r="BB186" s="23"/>
      <c r="BC186" s="23"/>
    </row>
    <row r="187" spans="2:55" s="240" customFormat="1" ht="15" customHeight="1">
      <c r="B187" s="263"/>
      <c r="C187" s="939" t="s">
        <v>1775</v>
      </c>
      <c r="D187" s="939"/>
      <c r="E187" s="939"/>
      <c r="F187" s="939"/>
      <c r="G187" s="939"/>
      <c r="H187" s="939"/>
      <c r="I187" s="939"/>
      <c r="J187" s="939"/>
      <c r="K187" s="131"/>
      <c r="L187" s="939" t="s">
        <v>1965</v>
      </c>
      <c r="M187" s="939"/>
      <c r="N187" s="939"/>
      <c r="O187" s="939"/>
      <c r="P187" s="939"/>
      <c r="Q187" s="939"/>
      <c r="R187" s="939"/>
      <c r="S187" s="939"/>
      <c r="T187" s="939"/>
      <c r="U187" s="939"/>
      <c r="V187" s="939"/>
      <c r="W187" s="939"/>
      <c r="X187" s="939"/>
      <c r="Y187" s="939"/>
      <c r="Z187" s="939"/>
      <c r="AA187" s="939"/>
      <c r="AB187" s="939"/>
      <c r="AC187" s="939"/>
      <c r="AD187" s="939"/>
      <c r="AE187" s="939"/>
      <c r="AF187" s="939"/>
      <c r="AG187" s="939"/>
      <c r="AH187" s="939"/>
      <c r="AI187" s="939"/>
      <c r="AJ187" s="264"/>
      <c r="AP187" s="248"/>
      <c r="AT187" s="248"/>
      <c r="AV187" s="23"/>
      <c r="AW187" s="23"/>
      <c r="AX187" s="23"/>
      <c r="AY187" s="23"/>
      <c r="AZ187" s="23"/>
      <c r="BA187" s="23"/>
      <c r="BB187" s="23"/>
      <c r="BC187" s="23"/>
    </row>
    <row r="188" spans="2:55" s="240" customFormat="1" ht="5.0999999999999996" customHeight="1">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c r="B189" s="263"/>
      <c r="C189" s="896" t="s">
        <v>2161</v>
      </c>
      <c r="D189" s="897"/>
      <c r="E189" s="897"/>
      <c r="F189" s="897"/>
      <c r="G189" s="897"/>
      <c r="H189" s="897"/>
      <c r="I189" s="897"/>
      <c r="J189" s="897"/>
      <c r="K189" s="897"/>
      <c r="L189" s="897"/>
      <c r="M189" s="897"/>
      <c r="N189" s="897"/>
      <c r="O189" s="897"/>
      <c r="P189" s="897"/>
      <c r="Q189" s="897"/>
      <c r="R189" s="897"/>
      <c r="S189" s="897"/>
      <c r="T189" s="897"/>
      <c r="U189" s="897"/>
      <c r="V189" s="897"/>
      <c r="W189" s="897"/>
      <c r="X189" s="897"/>
      <c r="Y189" s="897"/>
      <c r="Z189" s="897"/>
      <c r="AA189" s="897"/>
      <c r="AB189" s="897"/>
      <c r="AC189" s="897"/>
      <c r="AD189" s="897"/>
      <c r="AE189" s="897"/>
      <c r="AF189" s="897"/>
      <c r="AG189" s="897"/>
      <c r="AH189" s="897"/>
      <c r="AI189" s="898"/>
      <c r="AJ189" s="264"/>
      <c r="AP189" s="248"/>
      <c r="AT189" s="248"/>
      <c r="AV189" s="23"/>
      <c r="AW189" s="23"/>
      <c r="AX189" s="23"/>
      <c r="AY189" s="23"/>
      <c r="AZ189" s="23"/>
      <c r="BA189" s="23"/>
      <c r="BB189" s="23"/>
      <c r="BC189" s="23"/>
    </row>
    <row r="190" spans="2:55" s="240" customFormat="1" ht="30" customHeight="1">
      <c r="B190" s="263"/>
      <c r="C190" s="1004" t="s">
        <v>2266</v>
      </c>
      <c r="D190" s="1004"/>
      <c r="E190" s="1004"/>
      <c r="F190" s="1004"/>
      <c r="G190" s="1004"/>
      <c r="H190" s="1004"/>
      <c r="I190" s="1004"/>
      <c r="J190" s="1004"/>
      <c r="K190" s="1004"/>
      <c r="L190" s="1004"/>
      <c r="M190" s="1004"/>
      <c r="N190" s="1004"/>
      <c r="O190" s="1004"/>
      <c r="P190" s="1004"/>
      <c r="Q190" s="1004"/>
      <c r="R190" s="1004"/>
      <c r="S190" s="1004"/>
      <c r="T190" s="1004"/>
      <c r="U190" s="1004"/>
      <c r="V190" s="1004"/>
      <c r="W190" s="1004"/>
      <c r="X190" s="1004"/>
      <c r="Y190" s="1004"/>
      <c r="Z190" s="1004"/>
      <c r="AA190" s="1004"/>
      <c r="AB190" s="1004"/>
      <c r="AC190" s="1004"/>
      <c r="AD190" s="1004"/>
      <c r="AE190" s="1004"/>
      <c r="AF190" s="1004"/>
      <c r="AG190" s="1004"/>
      <c r="AH190" s="1004"/>
      <c r="AI190" s="1004"/>
      <c r="AJ190" s="264"/>
      <c r="AP190" s="248"/>
      <c r="AT190" s="248"/>
      <c r="AV190" s="23"/>
      <c r="AW190" s="23"/>
      <c r="AX190" s="23"/>
      <c r="AY190" s="23"/>
      <c r="AZ190" s="23"/>
      <c r="BA190" s="23"/>
      <c r="BB190" s="23"/>
      <c r="BC190" s="23"/>
    </row>
    <row r="191" spans="2:55" s="240" customFormat="1" ht="5.0999999999999996" customHeight="1" thickBot="1">
      <c r="B191" s="268"/>
      <c r="C191" s="985"/>
      <c r="D191" s="985"/>
      <c r="E191" s="985"/>
      <c r="F191" s="985"/>
      <c r="G191" s="985"/>
      <c r="H191" s="985"/>
      <c r="I191" s="985"/>
      <c r="J191" s="985"/>
      <c r="K191" s="985"/>
      <c r="L191" s="985"/>
      <c r="M191" s="985"/>
      <c r="N191" s="985"/>
      <c r="O191" s="985"/>
      <c r="P191" s="985"/>
      <c r="Q191" s="985"/>
      <c r="R191" s="985"/>
      <c r="S191" s="985"/>
      <c r="T191" s="985"/>
      <c r="U191" s="985"/>
      <c r="V191" s="985"/>
      <c r="W191" s="985"/>
      <c r="X191" s="985"/>
      <c r="Y191" s="985"/>
      <c r="Z191" s="985"/>
      <c r="AA191" s="985"/>
      <c r="AB191" s="985"/>
      <c r="AC191" s="985"/>
      <c r="AD191" s="985"/>
      <c r="AE191" s="985"/>
      <c r="AF191" s="985"/>
      <c r="AG191" s="985"/>
      <c r="AH191" s="985"/>
      <c r="AI191" s="985"/>
      <c r="AJ191" s="271"/>
      <c r="AP191" s="248"/>
      <c r="AT191" s="248"/>
      <c r="AV191" s="23"/>
      <c r="AW191" s="23"/>
      <c r="AX191" s="23"/>
      <c r="AY191" s="23"/>
      <c r="AZ191" s="23"/>
      <c r="BA191" s="23"/>
      <c r="BB191" s="23"/>
      <c r="BC191" s="23"/>
    </row>
    <row r="192" spans="2:55" s="240" customFormat="1" ht="15" customHeight="1">
      <c r="C192" s="296"/>
      <c r="D192" s="297"/>
      <c r="E192" s="297"/>
      <c r="F192" s="23"/>
      <c r="AP192" s="248"/>
      <c r="AT192" s="248"/>
      <c r="AV192" s="23"/>
      <c r="AW192" s="23"/>
      <c r="AX192" s="23"/>
      <c r="AY192" s="23"/>
      <c r="AZ192" s="23"/>
      <c r="BA192" s="23"/>
      <c r="BB192" s="23"/>
      <c r="BC192" s="23"/>
    </row>
    <row r="193" spans="1:59" s="240" customFormat="1" ht="15" customHeight="1">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c r="A197" s="241"/>
      <c r="B197" s="26"/>
      <c r="C197" s="241"/>
      <c r="D197" s="241"/>
      <c r="E197" s="241"/>
      <c r="F197" s="241"/>
      <c r="G197" s="241"/>
      <c r="H197" s="241"/>
      <c r="I197" s="241" t="s">
        <v>1929</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row r="1687" s="240" customFormat="1" ht="15" customHeight="1"/>
    <row r="1688" s="240" customFormat="1" ht="15" customHeight="1"/>
    <row r="1689" s="240" customFormat="1" ht="15" customHeight="1"/>
    <row r="1690" s="240" customFormat="1" ht="15" customHeight="1"/>
    <row r="1691" s="240" customFormat="1" ht="15" customHeight="1"/>
    <row r="1692" s="240" customFormat="1" ht="15" customHeight="1"/>
    <row r="1693" s="240" customFormat="1" ht="15" customHeight="1"/>
    <row r="1694" s="240" customFormat="1" ht="15" customHeight="1"/>
    <row r="1695" s="240" customFormat="1" ht="15" customHeight="1"/>
    <row r="1696" s="240" customFormat="1" ht="15" customHeight="1"/>
    <row r="1697" s="240" customFormat="1" ht="15" customHeight="1"/>
    <row r="1698" s="240" customFormat="1" ht="15" customHeight="1"/>
    <row r="1699" s="240" customFormat="1" ht="15" customHeight="1"/>
    <row r="1700" s="240" customFormat="1" ht="15" customHeight="1"/>
    <row r="1701" s="240" customFormat="1" ht="15" customHeight="1"/>
    <row r="1702" s="240" customFormat="1" ht="15" customHeight="1"/>
    <row r="1703" s="240" customFormat="1" ht="15" customHeight="1"/>
    <row r="1704" s="240" customFormat="1" ht="15" customHeight="1"/>
  </sheetData>
  <sheetProtection sheet="1" objects="1" scenarios="1"/>
  <mergeCells count="242">
    <mergeCell ref="C189:AI189"/>
    <mergeCell ref="C150:AI150"/>
    <mergeCell ref="C148:AI149"/>
    <mergeCell ref="C147:AI147"/>
    <mergeCell ref="C191:AI191"/>
    <mergeCell ref="C186:J186"/>
    <mergeCell ref="L186:AI186"/>
    <mergeCell ref="C187:J187"/>
    <mergeCell ref="L187:AI187"/>
    <mergeCell ref="C155:AI155"/>
    <mergeCell ref="C190:AI190"/>
    <mergeCell ref="C164:AI164"/>
    <mergeCell ref="C166:AI169"/>
    <mergeCell ref="O154:AI154"/>
    <mergeCell ref="C171:AI173"/>
    <mergeCell ref="C175:AI183"/>
    <mergeCell ref="C145:AI146"/>
    <mergeCell ref="C134:I134"/>
    <mergeCell ref="J134:AI134"/>
    <mergeCell ref="C137:I137"/>
    <mergeCell ref="J137:AI137"/>
    <mergeCell ref="C131:I131"/>
    <mergeCell ref="C156:AI157"/>
    <mergeCell ref="S126:W126"/>
    <mergeCell ref="S125:W125"/>
    <mergeCell ref="AE126:AG126"/>
    <mergeCell ref="H126:J126"/>
    <mergeCell ref="O125:Q125"/>
    <mergeCell ref="C127:AI127"/>
    <mergeCell ref="AA129:AD129"/>
    <mergeCell ref="AE129:AG129"/>
    <mergeCell ref="K126:N126"/>
    <mergeCell ref="H125:J125"/>
    <mergeCell ref="C140:AI141"/>
    <mergeCell ref="C143:AI143"/>
    <mergeCell ref="L111:O111"/>
    <mergeCell ref="L112:O112"/>
    <mergeCell ref="P111:S111"/>
    <mergeCell ref="T111:W111"/>
    <mergeCell ref="H113:K113"/>
    <mergeCell ref="M113:T113"/>
    <mergeCell ref="U113:W113"/>
    <mergeCell ref="Y113:AF113"/>
    <mergeCell ref="AG113:AI113"/>
    <mergeCell ref="P112:S112"/>
    <mergeCell ref="T112:W112"/>
    <mergeCell ref="X112:AA112"/>
    <mergeCell ref="AB112:AE112"/>
    <mergeCell ref="AF112:AI112"/>
    <mergeCell ref="C38:F38"/>
    <mergeCell ref="G38:N38"/>
    <mergeCell ref="C113:G113"/>
    <mergeCell ref="C119:Y119"/>
    <mergeCell ref="C124:AI124"/>
    <mergeCell ref="I122:P122"/>
    <mergeCell ref="AL42:BB43"/>
    <mergeCell ref="C43:G44"/>
    <mergeCell ref="AG43:AI43"/>
    <mergeCell ref="W44:AA44"/>
    <mergeCell ref="AB44:AF44"/>
    <mergeCell ref="AG47:AI47"/>
    <mergeCell ref="C47:G48"/>
    <mergeCell ref="C56:U56"/>
    <mergeCell ref="V56:AI56"/>
    <mergeCell ref="C66:AI66"/>
    <mergeCell ref="C68:AI68"/>
    <mergeCell ref="AA54:AI54"/>
    <mergeCell ref="C70:I70"/>
    <mergeCell ref="J70:O70"/>
    <mergeCell ref="P70:X70"/>
    <mergeCell ref="Y70:AD70"/>
    <mergeCell ref="AE70:AI70"/>
    <mergeCell ref="AE69:AI69"/>
    <mergeCell ref="V37:AC37"/>
    <mergeCell ref="M24:P24"/>
    <mergeCell ref="AG24:AI24"/>
    <mergeCell ref="G25:M25"/>
    <mergeCell ref="R25:AI25"/>
    <mergeCell ref="C26:I26"/>
    <mergeCell ref="J26:AI26"/>
    <mergeCell ref="G37:I37"/>
    <mergeCell ref="L37:P37"/>
    <mergeCell ref="AE37:AI37"/>
    <mergeCell ref="BA7:BC7"/>
    <mergeCell ref="G8:AI8"/>
    <mergeCell ref="G9:AB9"/>
    <mergeCell ref="W10:AI10"/>
    <mergeCell ref="V11:AC11"/>
    <mergeCell ref="L7:AI7"/>
    <mergeCell ref="AE9:AI9"/>
    <mergeCell ref="H10:S10"/>
    <mergeCell ref="H11:I11"/>
    <mergeCell ref="AG11:AI11"/>
    <mergeCell ref="C120:Y120"/>
    <mergeCell ref="Q128:AI128"/>
    <mergeCell ref="C129:G129"/>
    <mergeCell ref="C138:AI138"/>
    <mergeCell ref="K129:N129"/>
    <mergeCell ref="X126:Z126"/>
    <mergeCell ref="K125:N125"/>
    <mergeCell ref="C123:AI123"/>
    <mergeCell ref="C132:AI132"/>
    <mergeCell ref="J131:AI131"/>
    <mergeCell ref="X125:Z125"/>
    <mergeCell ref="AA125:AD125"/>
    <mergeCell ref="AE125:AG125"/>
    <mergeCell ref="C125:G125"/>
    <mergeCell ref="C135:AI135"/>
    <mergeCell ref="AA126:AD126"/>
    <mergeCell ref="C126:G126"/>
    <mergeCell ref="H129:J129"/>
    <mergeCell ref="Q122:AI122"/>
    <mergeCell ref="I128:P128"/>
    <mergeCell ref="O129:Q129"/>
    <mergeCell ref="S129:W129"/>
    <mergeCell ref="X129:Z129"/>
    <mergeCell ref="O126:Q126"/>
    <mergeCell ref="B2:AJ2"/>
    <mergeCell ref="C33:AI33"/>
    <mergeCell ref="G35:AB35"/>
    <mergeCell ref="AD35:AI35"/>
    <mergeCell ref="H36:S36"/>
    <mergeCell ref="W36:AI36"/>
    <mergeCell ref="V24:AC24"/>
    <mergeCell ref="B4:AJ4"/>
    <mergeCell ref="C6:AI6"/>
    <mergeCell ref="G20:AI20"/>
    <mergeCell ref="G12:M12"/>
    <mergeCell ref="R12:AI12"/>
    <mergeCell ref="M11:P11"/>
    <mergeCell ref="G22:AB22"/>
    <mergeCell ref="H23:S23"/>
    <mergeCell ref="H24:I24"/>
    <mergeCell ref="M19:AI19"/>
    <mergeCell ref="AE22:AI22"/>
    <mergeCell ref="W23:AI23"/>
    <mergeCell ref="C17:AI17"/>
    <mergeCell ref="D18:V18"/>
    <mergeCell ref="J21:AI21"/>
    <mergeCell ref="C21:I21"/>
    <mergeCell ref="R15:AI15"/>
    <mergeCell ref="O38:Q38"/>
    <mergeCell ref="R38:AI38"/>
    <mergeCell ref="AG48:AI48"/>
    <mergeCell ref="C40:AI40"/>
    <mergeCell ref="AG42:AI42"/>
    <mergeCell ref="AG44:AI44"/>
    <mergeCell ref="C42:G42"/>
    <mergeCell ref="AG45:AI45"/>
    <mergeCell ref="C45:G46"/>
    <mergeCell ref="AG46:AI46"/>
    <mergeCell ref="H42:V42"/>
    <mergeCell ref="W42:AA42"/>
    <mergeCell ref="AB42:AF42"/>
    <mergeCell ref="H43:V44"/>
    <mergeCell ref="W43:AA43"/>
    <mergeCell ref="AB43:AF43"/>
    <mergeCell ref="H45:V46"/>
    <mergeCell ref="W45:AA45"/>
    <mergeCell ref="AB45:AF45"/>
    <mergeCell ref="W46:AA46"/>
    <mergeCell ref="AB46:AF46"/>
    <mergeCell ref="H47:V48"/>
    <mergeCell ref="W47:AA47"/>
    <mergeCell ref="AB47:AF47"/>
    <mergeCell ref="C118:AI118"/>
    <mergeCell ref="I83:AI83"/>
    <mergeCell ref="AE76:AI76"/>
    <mergeCell ref="AE77:AI77"/>
    <mergeCell ref="AE74:AI74"/>
    <mergeCell ref="J74:O74"/>
    <mergeCell ref="P72:X72"/>
    <mergeCell ref="Y72:AD72"/>
    <mergeCell ref="AE72:AI72"/>
    <mergeCell ref="C73:I73"/>
    <mergeCell ref="J73:O73"/>
    <mergeCell ref="P73:X73"/>
    <mergeCell ref="Y73:AD73"/>
    <mergeCell ref="C110:K112"/>
    <mergeCell ref="L110:W110"/>
    <mergeCell ref="X110:AI110"/>
    <mergeCell ref="X111:AA111"/>
    <mergeCell ref="AB111:AE111"/>
    <mergeCell ref="AF111:AI111"/>
    <mergeCell ref="AE73:AI73"/>
    <mergeCell ref="C81:AI81"/>
    <mergeCell ref="X84:AI84"/>
    <mergeCell ref="C85:V85"/>
    <mergeCell ref="X85:AI85"/>
    <mergeCell ref="Y74:AD74"/>
    <mergeCell ref="P74:X74"/>
    <mergeCell ref="H51:V52"/>
    <mergeCell ref="W51:AA51"/>
    <mergeCell ref="AB51:AF51"/>
    <mergeCell ref="M64:R64"/>
    <mergeCell ref="AA64:AI64"/>
    <mergeCell ref="W52:AA52"/>
    <mergeCell ref="AB52:AF52"/>
    <mergeCell ref="C58:AI58"/>
    <mergeCell ref="C59:I59"/>
    <mergeCell ref="J59:AI59"/>
    <mergeCell ref="J69:O69"/>
    <mergeCell ref="C69:I69"/>
    <mergeCell ref="Y69:AD69"/>
    <mergeCell ref="P69:X69"/>
    <mergeCell ref="C61:AI61"/>
    <mergeCell ref="C60:N60"/>
    <mergeCell ref="O60:AI60"/>
    <mergeCell ref="Q115:AI115"/>
    <mergeCell ref="X116:AI116"/>
    <mergeCell ref="W48:AA48"/>
    <mergeCell ref="AB48:AF48"/>
    <mergeCell ref="C49:G50"/>
    <mergeCell ref="AG49:AI49"/>
    <mergeCell ref="AG50:AI50"/>
    <mergeCell ref="H49:V50"/>
    <mergeCell ref="W49:AA49"/>
    <mergeCell ref="AB49:AF49"/>
    <mergeCell ref="W50:AA50"/>
    <mergeCell ref="AB50:AF50"/>
    <mergeCell ref="C71:I71"/>
    <mergeCell ref="J71:O71"/>
    <mergeCell ref="C51:G52"/>
    <mergeCell ref="C74:I74"/>
    <mergeCell ref="C78:S78"/>
    <mergeCell ref="P71:X71"/>
    <mergeCell ref="Y71:AD71"/>
    <mergeCell ref="AE71:AI71"/>
    <mergeCell ref="C72:I72"/>
    <mergeCell ref="J72:O72"/>
    <mergeCell ref="AG51:AI51"/>
    <mergeCell ref="AG52:AI52"/>
    <mergeCell ref="P107:AI107"/>
    <mergeCell ref="I92:R92"/>
    <mergeCell ref="E97:M97"/>
    <mergeCell ref="P97:U97"/>
    <mergeCell ref="X97:AE97"/>
    <mergeCell ref="E99:R99"/>
    <mergeCell ref="U99:AB99"/>
    <mergeCell ref="AE99:AH99"/>
    <mergeCell ref="E103:M103"/>
    <mergeCell ref="P103:V103"/>
  </mergeCells>
  <conditionalFormatting sqref="J21:AI21">
    <cfRule type="expression" dxfId="53" priority="3">
      <formula>$J$21="Informar"</formula>
    </cfRule>
  </conditionalFormatting>
  <conditionalFormatting sqref="V11">
    <cfRule type="expression" dxfId="52" priority="4" stopIfTrue="1">
      <formula>$V$37="Selecionar"</formula>
    </cfRule>
  </conditionalFormatting>
  <conditionalFormatting sqref="V24">
    <cfRule type="expression" dxfId="51" priority="2" stopIfTrue="1">
      <formula>$V$37="Selecionar"</formula>
    </cfRule>
  </conditionalFormatting>
  <conditionalFormatting sqref="V37:AC37">
    <cfRule type="expression" dxfId="50" priority="14" stopIfTrue="1">
      <formula>$V$37="Selecionar"</formula>
    </cfRule>
  </conditionalFormatting>
  <conditionalFormatting sqref="X84:AI84">
    <cfRule type="expression" dxfId="49" priority="27">
      <formula>$X$84="Selecionar"</formula>
    </cfRule>
  </conditionalFormatting>
  <conditionalFormatting sqref="AP19:BQ19">
    <cfRule type="expression" dxfId="48" priority="39" stopIfTrue="1">
      <formula>$BA$7="OCULTAR"</formula>
    </cfRule>
  </conditionalFormatting>
  <conditionalFormatting sqref="AP8:FI16">
    <cfRule type="expression" dxfId="47" priority="22" stopIfTrue="1">
      <formula>$BA$7="OCULTAR"</formula>
    </cfRule>
  </conditionalFormatting>
  <conditionalFormatting sqref="AP18:FI18 BU19:FI34 AP20:BT34 BC42:FI43">
    <cfRule type="expression" dxfId="46" priority="42" stopIfTrue="1">
      <formula>$BA$7="OCULTAR"</formula>
    </cfRule>
  </conditionalFormatting>
  <conditionalFormatting sqref="AP35:FI41">
    <cfRule type="expression" dxfId="45" priority="31" stopIfTrue="1">
      <formula>$BA$7="OCULTAR"</formula>
    </cfRule>
  </conditionalFormatting>
  <conditionalFormatting sqref="AP44:FI831">
    <cfRule type="expression" dxfId="44" priority="1" stopIfTrue="1">
      <formula>$BA$7="OCULTAR"</formula>
    </cfRule>
  </conditionalFormatting>
  <conditionalFormatting sqref="AT9:AT15">
    <cfRule type="expression" dxfId="43" priority="23" stopIfTrue="1">
      <formula>#REF!="OCULTAR"</formula>
    </cfRule>
  </conditionalFormatting>
  <conditionalFormatting sqref="AT18 AT20:AT34 AT39 AT41 AT8 AT16">
    <cfRule type="expression" dxfId="42" priority="43" stopIfTrue="1">
      <formula>#REF!="OCULTAR"</formula>
    </cfRule>
  </conditionalFormatting>
  <conditionalFormatting sqref="AT19">
    <cfRule type="expression" dxfId="41" priority="40" stopIfTrue="1">
      <formula>#REF!="OCULTAR"</formula>
    </cfRule>
  </conditionalFormatting>
  <conditionalFormatting sqref="AT35:AT38">
    <cfRule type="expression" dxfId="40" priority="38" stopIfTrue="1">
      <formula>#REF!="OCULTAR"</formula>
    </cfRule>
  </conditionalFormatting>
  <conditionalFormatting sqref="AT40">
    <cfRule type="expression" dxfId="39" priority="32" stopIfTrue="1">
      <formula>#REF!="OCULTAR"</formula>
    </cfRule>
  </conditionalFormatting>
  <dataValidations count="14">
    <dataValidation type="list" allowBlank="1" showInputMessage="1" showErrorMessage="1" error="Selecionar" prompt="Especificar tipo de licença." sqref="J70:O74">
      <formula1>$M$196:$M$208</formula1>
    </dataValidation>
    <dataValidation type="list" allowBlank="1" showInputMessage="1" showErrorMessage="1" prompt="Escolher município com maior percentual da área do empreendimento" sqref="X84:AI84">
      <formula1>$U$196:$U$1049</formula1>
    </dataValidation>
    <dataValidation type="list" allowBlank="1" showInputMessage="1" showErrorMessage="1" sqref="WWG983205:WWI983205 V65700:V65701 JT65700:JT65701 TP65700:TP65701 ADL65700:ADL65701 ANH65700:ANH65701 AXD65700:AXD65701 BGZ65700:BGZ65701 BQV65700:BQV65701 CAR65700:CAR65701 CKN65700:CKN65701 CUJ65700:CUJ65701 DEF65700:DEF65701 DOB65700:DOB65701 DXX65700:DXX65701 EHT65700:EHT65701 ERP65700:ERP65701 FBL65700:FBL65701 FLH65700:FLH65701 FVD65700:FVD65701 GEZ65700:GEZ65701 GOV65700:GOV65701 GYR65700:GYR65701 HIN65700:HIN65701 HSJ65700:HSJ65701 ICF65700:ICF65701 IMB65700:IMB65701 IVX65700:IVX65701 JFT65700:JFT65701 JPP65700:JPP65701 JZL65700:JZL65701 KJH65700:KJH65701 KTD65700:KTD65701 LCZ65700:LCZ65701 LMV65700:LMV65701 LWR65700:LWR65701 MGN65700:MGN65701 MQJ65700:MQJ65701 NAF65700:NAF65701 NKB65700:NKB65701 NTX65700:NTX65701 ODT65700:ODT65701 ONP65700:ONP65701 OXL65700:OXL65701 PHH65700:PHH65701 PRD65700:PRD65701 QAZ65700:QAZ65701 QKV65700:QKV65701 QUR65700:QUR65701 REN65700:REN65701 ROJ65700:ROJ65701 RYF65700:RYF65701 SIB65700:SIB65701 SRX65700:SRX65701 TBT65700:TBT65701 TLP65700:TLP65701 TVL65700:TVL65701 UFH65700:UFH65701 UPD65700:UPD65701 UYZ65700:UYZ65701 VIV65700:VIV65701 VSR65700:VSR65701 WCN65700:WCN65701 WMJ65700:WMJ65701 WWF65700:WWF65701 V131236:V131237 JT131236:JT131237 TP131236:TP131237 ADL131236:ADL131237 ANH131236:ANH131237 AXD131236:AXD131237 BGZ131236:BGZ131237 BQV131236:BQV131237 CAR131236:CAR131237 CKN131236:CKN131237 CUJ131236:CUJ131237 DEF131236:DEF131237 DOB131236:DOB131237 DXX131236:DXX131237 EHT131236:EHT131237 ERP131236:ERP131237 FBL131236:FBL131237 FLH131236:FLH131237 FVD131236:FVD131237 GEZ131236:GEZ131237 GOV131236:GOV131237 GYR131236:GYR131237 HIN131236:HIN131237 HSJ131236:HSJ131237 ICF131236:ICF131237 IMB131236:IMB131237 IVX131236:IVX131237 JFT131236:JFT131237 JPP131236:JPP131237 JZL131236:JZL131237 KJH131236:KJH131237 KTD131236:KTD131237 LCZ131236:LCZ131237 LMV131236:LMV131237 LWR131236:LWR131237 MGN131236:MGN131237 MQJ131236:MQJ131237 NAF131236:NAF131237 NKB131236:NKB131237 NTX131236:NTX131237 ODT131236:ODT131237 ONP131236:ONP131237 OXL131236:OXL131237 PHH131236:PHH131237 PRD131236:PRD131237 QAZ131236:QAZ131237 QKV131236:QKV131237 QUR131236:QUR131237 REN131236:REN131237 ROJ131236:ROJ131237 RYF131236:RYF131237 SIB131236:SIB131237 SRX131236:SRX131237 TBT131236:TBT131237 TLP131236:TLP131237 TVL131236:TVL131237 UFH131236:UFH131237 UPD131236:UPD131237 UYZ131236:UYZ131237 VIV131236:VIV131237 VSR131236:VSR131237 WCN131236:WCN131237 WMJ131236:WMJ131237 WWF131236:WWF131237 V196772:V196773 JT196772:JT196773 TP196772:TP196773 ADL196772:ADL196773 ANH196772:ANH196773 AXD196772:AXD196773 BGZ196772:BGZ196773 BQV196772:BQV196773 CAR196772:CAR196773 CKN196772:CKN196773 CUJ196772:CUJ196773 DEF196772:DEF196773 DOB196772:DOB196773 DXX196772:DXX196773 EHT196772:EHT196773 ERP196772:ERP196773 FBL196772:FBL196773 FLH196772:FLH196773 FVD196772:FVD196773 GEZ196772:GEZ196773 GOV196772:GOV196773 GYR196772:GYR196773 HIN196772:HIN196773 HSJ196772:HSJ196773 ICF196772:ICF196773 IMB196772:IMB196773 IVX196772:IVX196773 JFT196772:JFT196773 JPP196772:JPP196773 JZL196772:JZL196773 KJH196772:KJH196773 KTD196772:KTD196773 LCZ196772:LCZ196773 LMV196772:LMV196773 LWR196772:LWR196773 MGN196772:MGN196773 MQJ196772:MQJ196773 NAF196772:NAF196773 NKB196772:NKB196773 NTX196772:NTX196773 ODT196772:ODT196773 ONP196772:ONP196773 OXL196772:OXL196773 PHH196772:PHH196773 PRD196772:PRD196773 QAZ196772:QAZ196773 QKV196772:QKV196773 QUR196772:QUR196773 REN196772:REN196773 ROJ196772:ROJ196773 RYF196772:RYF196773 SIB196772:SIB196773 SRX196772:SRX196773 TBT196772:TBT196773 TLP196772:TLP196773 TVL196772:TVL196773 UFH196772:UFH196773 UPD196772:UPD196773 UYZ196772:UYZ196773 VIV196772:VIV196773 VSR196772:VSR196773 WCN196772:WCN196773 WMJ196772:WMJ196773 WWF196772:WWF196773 V262308:V262309 JT262308:JT262309 TP262308:TP262309 ADL262308:ADL262309 ANH262308:ANH262309 AXD262308:AXD262309 BGZ262308:BGZ262309 BQV262308:BQV262309 CAR262308:CAR262309 CKN262308:CKN262309 CUJ262308:CUJ262309 DEF262308:DEF262309 DOB262308:DOB262309 DXX262308:DXX262309 EHT262308:EHT262309 ERP262308:ERP262309 FBL262308:FBL262309 FLH262308:FLH262309 FVD262308:FVD262309 GEZ262308:GEZ262309 GOV262308:GOV262309 GYR262308:GYR262309 HIN262308:HIN262309 HSJ262308:HSJ262309 ICF262308:ICF262309 IMB262308:IMB262309 IVX262308:IVX262309 JFT262308:JFT262309 JPP262308:JPP262309 JZL262308:JZL262309 KJH262308:KJH262309 KTD262308:KTD262309 LCZ262308:LCZ262309 LMV262308:LMV262309 LWR262308:LWR262309 MGN262308:MGN262309 MQJ262308:MQJ262309 NAF262308:NAF262309 NKB262308:NKB262309 NTX262308:NTX262309 ODT262308:ODT262309 ONP262308:ONP262309 OXL262308:OXL262309 PHH262308:PHH262309 PRD262308:PRD262309 QAZ262308:QAZ262309 QKV262308:QKV262309 QUR262308:QUR262309 REN262308:REN262309 ROJ262308:ROJ262309 RYF262308:RYF262309 SIB262308:SIB262309 SRX262308:SRX262309 TBT262308:TBT262309 TLP262308:TLP262309 TVL262308:TVL262309 UFH262308:UFH262309 UPD262308:UPD262309 UYZ262308:UYZ262309 VIV262308:VIV262309 VSR262308:VSR262309 WCN262308:WCN262309 WMJ262308:WMJ262309 WWF262308:WWF262309 V327844:V327845 JT327844:JT327845 TP327844:TP327845 ADL327844:ADL327845 ANH327844:ANH327845 AXD327844:AXD327845 BGZ327844:BGZ327845 BQV327844:BQV327845 CAR327844:CAR327845 CKN327844:CKN327845 CUJ327844:CUJ327845 DEF327844:DEF327845 DOB327844:DOB327845 DXX327844:DXX327845 EHT327844:EHT327845 ERP327844:ERP327845 FBL327844:FBL327845 FLH327844:FLH327845 FVD327844:FVD327845 GEZ327844:GEZ327845 GOV327844:GOV327845 GYR327844:GYR327845 HIN327844:HIN327845 HSJ327844:HSJ327845 ICF327844:ICF327845 IMB327844:IMB327845 IVX327844:IVX327845 JFT327844:JFT327845 JPP327844:JPP327845 JZL327844:JZL327845 KJH327844:KJH327845 KTD327844:KTD327845 LCZ327844:LCZ327845 LMV327844:LMV327845 LWR327844:LWR327845 MGN327844:MGN327845 MQJ327844:MQJ327845 NAF327844:NAF327845 NKB327844:NKB327845 NTX327844:NTX327845 ODT327844:ODT327845 ONP327844:ONP327845 OXL327844:OXL327845 PHH327844:PHH327845 PRD327844:PRD327845 QAZ327844:QAZ327845 QKV327844:QKV327845 QUR327844:QUR327845 REN327844:REN327845 ROJ327844:ROJ327845 RYF327844:RYF327845 SIB327844:SIB327845 SRX327844:SRX327845 TBT327844:TBT327845 TLP327844:TLP327845 TVL327844:TVL327845 UFH327844:UFH327845 UPD327844:UPD327845 UYZ327844:UYZ327845 VIV327844:VIV327845 VSR327844:VSR327845 WCN327844:WCN327845 WMJ327844:WMJ327845 WWF327844:WWF327845 V393380:V393381 JT393380:JT393381 TP393380:TP393381 ADL393380:ADL393381 ANH393380:ANH393381 AXD393380:AXD393381 BGZ393380:BGZ393381 BQV393380:BQV393381 CAR393380:CAR393381 CKN393380:CKN393381 CUJ393380:CUJ393381 DEF393380:DEF393381 DOB393380:DOB393381 DXX393380:DXX393381 EHT393380:EHT393381 ERP393380:ERP393381 FBL393380:FBL393381 FLH393380:FLH393381 FVD393380:FVD393381 GEZ393380:GEZ393381 GOV393380:GOV393381 GYR393380:GYR393381 HIN393380:HIN393381 HSJ393380:HSJ393381 ICF393380:ICF393381 IMB393380:IMB393381 IVX393380:IVX393381 JFT393380:JFT393381 JPP393380:JPP393381 JZL393380:JZL393381 KJH393380:KJH393381 KTD393380:KTD393381 LCZ393380:LCZ393381 LMV393380:LMV393381 LWR393380:LWR393381 MGN393380:MGN393381 MQJ393380:MQJ393381 NAF393380:NAF393381 NKB393380:NKB393381 NTX393380:NTX393381 ODT393380:ODT393381 ONP393380:ONP393381 OXL393380:OXL393381 PHH393380:PHH393381 PRD393380:PRD393381 QAZ393380:QAZ393381 QKV393380:QKV393381 QUR393380:QUR393381 REN393380:REN393381 ROJ393380:ROJ393381 RYF393380:RYF393381 SIB393380:SIB393381 SRX393380:SRX393381 TBT393380:TBT393381 TLP393380:TLP393381 TVL393380:TVL393381 UFH393380:UFH393381 UPD393380:UPD393381 UYZ393380:UYZ393381 VIV393380:VIV393381 VSR393380:VSR393381 WCN393380:WCN393381 WMJ393380:WMJ393381 WWF393380:WWF393381 V458916:V458917 JT458916:JT458917 TP458916:TP458917 ADL458916:ADL458917 ANH458916:ANH458917 AXD458916:AXD458917 BGZ458916:BGZ458917 BQV458916:BQV458917 CAR458916:CAR458917 CKN458916:CKN458917 CUJ458916:CUJ458917 DEF458916:DEF458917 DOB458916:DOB458917 DXX458916:DXX458917 EHT458916:EHT458917 ERP458916:ERP458917 FBL458916:FBL458917 FLH458916:FLH458917 FVD458916:FVD458917 GEZ458916:GEZ458917 GOV458916:GOV458917 GYR458916:GYR458917 HIN458916:HIN458917 HSJ458916:HSJ458917 ICF458916:ICF458917 IMB458916:IMB458917 IVX458916:IVX458917 JFT458916:JFT458917 JPP458916:JPP458917 JZL458916:JZL458917 KJH458916:KJH458917 KTD458916:KTD458917 LCZ458916:LCZ458917 LMV458916:LMV458917 LWR458916:LWR458917 MGN458916:MGN458917 MQJ458916:MQJ458917 NAF458916:NAF458917 NKB458916:NKB458917 NTX458916:NTX458917 ODT458916:ODT458917 ONP458916:ONP458917 OXL458916:OXL458917 PHH458916:PHH458917 PRD458916:PRD458917 QAZ458916:QAZ458917 QKV458916:QKV458917 QUR458916:QUR458917 REN458916:REN458917 ROJ458916:ROJ458917 RYF458916:RYF458917 SIB458916:SIB458917 SRX458916:SRX458917 TBT458916:TBT458917 TLP458916:TLP458917 TVL458916:TVL458917 UFH458916:UFH458917 UPD458916:UPD458917 UYZ458916:UYZ458917 VIV458916:VIV458917 VSR458916:VSR458917 WCN458916:WCN458917 WMJ458916:WMJ458917 WWF458916:WWF458917 V524452:V524453 JT524452:JT524453 TP524452:TP524453 ADL524452:ADL524453 ANH524452:ANH524453 AXD524452:AXD524453 BGZ524452:BGZ524453 BQV524452:BQV524453 CAR524452:CAR524453 CKN524452:CKN524453 CUJ524452:CUJ524453 DEF524452:DEF524453 DOB524452:DOB524453 DXX524452:DXX524453 EHT524452:EHT524453 ERP524452:ERP524453 FBL524452:FBL524453 FLH524452:FLH524453 FVD524452:FVD524453 GEZ524452:GEZ524453 GOV524452:GOV524453 GYR524452:GYR524453 HIN524452:HIN524453 HSJ524452:HSJ524453 ICF524452:ICF524453 IMB524452:IMB524453 IVX524452:IVX524453 JFT524452:JFT524453 JPP524452:JPP524453 JZL524452:JZL524453 KJH524452:KJH524453 KTD524452:KTD524453 LCZ524452:LCZ524453 LMV524452:LMV524453 LWR524452:LWR524453 MGN524452:MGN524453 MQJ524452:MQJ524453 NAF524452:NAF524453 NKB524452:NKB524453 NTX524452:NTX524453 ODT524452:ODT524453 ONP524452:ONP524453 OXL524452:OXL524453 PHH524452:PHH524453 PRD524452:PRD524453 QAZ524452:QAZ524453 QKV524452:QKV524453 QUR524452:QUR524453 REN524452:REN524453 ROJ524452:ROJ524453 RYF524452:RYF524453 SIB524452:SIB524453 SRX524452:SRX524453 TBT524452:TBT524453 TLP524452:TLP524453 TVL524452:TVL524453 UFH524452:UFH524453 UPD524452:UPD524453 UYZ524452:UYZ524453 VIV524452:VIV524453 VSR524452:VSR524453 WCN524452:WCN524453 WMJ524452:WMJ524453 WWF524452:WWF524453 V589988:V589989 JT589988:JT589989 TP589988:TP589989 ADL589988:ADL589989 ANH589988:ANH589989 AXD589988:AXD589989 BGZ589988:BGZ589989 BQV589988:BQV589989 CAR589988:CAR589989 CKN589988:CKN589989 CUJ589988:CUJ589989 DEF589988:DEF589989 DOB589988:DOB589989 DXX589988:DXX589989 EHT589988:EHT589989 ERP589988:ERP589989 FBL589988:FBL589989 FLH589988:FLH589989 FVD589988:FVD589989 GEZ589988:GEZ589989 GOV589988:GOV589989 GYR589988:GYR589989 HIN589988:HIN589989 HSJ589988:HSJ589989 ICF589988:ICF589989 IMB589988:IMB589989 IVX589988:IVX589989 JFT589988:JFT589989 JPP589988:JPP589989 JZL589988:JZL589989 KJH589988:KJH589989 KTD589988:KTD589989 LCZ589988:LCZ589989 LMV589988:LMV589989 LWR589988:LWR589989 MGN589988:MGN589989 MQJ589988:MQJ589989 NAF589988:NAF589989 NKB589988:NKB589989 NTX589988:NTX589989 ODT589988:ODT589989 ONP589988:ONP589989 OXL589988:OXL589989 PHH589988:PHH589989 PRD589988:PRD589989 QAZ589988:QAZ589989 QKV589988:QKV589989 QUR589988:QUR589989 REN589988:REN589989 ROJ589988:ROJ589989 RYF589988:RYF589989 SIB589988:SIB589989 SRX589988:SRX589989 TBT589988:TBT589989 TLP589988:TLP589989 TVL589988:TVL589989 UFH589988:UFH589989 UPD589988:UPD589989 UYZ589988:UYZ589989 VIV589988:VIV589989 VSR589988:VSR589989 WCN589988:WCN589989 WMJ589988:WMJ589989 WWF589988:WWF589989 V655524:V655525 JT655524:JT655525 TP655524:TP655525 ADL655524:ADL655525 ANH655524:ANH655525 AXD655524:AXD655525 BGZ655524:BGZ655525 BQV655524:BQV655525 CAR655524:CAR655525 CKN655524:CKN655525 CUJ655524:CUJ655525 DEF655524:DEF655525 DOB655524:DOB655525 DXX655524:DXX655525 EHT655524:EHT655525 ERP655524:ERP655525 FBL655524:FBL655525 FLH655524:FLH655525 FVD655524:FVD655525 GEZ655524:GEZ655525 GOV655524:GOV655525 GYR655524:GYR655525 HIN655524:HIN655525 HSJ655524:HSJ655525 ICF655524:ICF655525 IMB655524:IMB655525 IVX655524:IVX655525 JFT655524:JFT655525 JPP655524:JPP655525 JZL655524:JZL655525 KJH655524:KJH655525 KTD655524:KTD655525 LCZ655524:LCZ655525 LMV655524:LMV655525 LWR655524:LWR655525 MGN655524:MGN655525 MQJ655524:MQJ655525 NAF655524:NAF655525 NKB655524:NKB655525 NTX655524:NTX655525 ODT655524:ODT655525 ONP655524:ONP655525 OXL655524:OXL655525 PHH655524:PHH655525 PRD655524:PRD655525 QAZ655524:QAZ655525 QKV655524:QKV655525 QUR655524:QUR655525 REN655524:REN655525 ROJ655524:ROJ655525 RYF655524:RYF655525 SIB655524:SIB655525 SRX655524:SRX655525 TBT655524:TBT655525 TLP655524:TLP655525 TVL655524:TVL655525 UFH655524:UFH655525 UPD655524:UPD655525 UYZ655524:UYZ655525 VIV655524:VIV655525 VSR655524:VSR655525 WCN655524:WCN655525 WMJ655524:WMJ655525 WWF655524:WWF655525 V721060:V721061 JT721060:JT721061 TP721060:TP721061 ADL721060:ADL721061 ANH721060:ANH721061 AXD721060:AXD721061 BGZ721060:BGZ721061 BQV721060:BQV721061 CAR721060:CAR721061 CKN721060:CKN721061 CUJ721060:CUJ721061 DEF721060:DEF721061 DOB721060:DOB721061 DXX721060:DXX721061 EHT721060:EHT721061 ERP721060:ERP721061 FBL721060:FBL721061 FLH721060:FLH721061 FVD721060:FVD721061 GEZ721060:GEZ721061 GOV721060:GOV721061 GYR721060:GYR721061 HIN721060:HIN721061 HSJ721060:HSJ721061 ICF721060:ICF721061 IMB721060:IMB721061 IVX721060:IVX721061 JFT721060:JFT721061 JPP721060:JPP721061 JZL721060:JZL721061 KJH721060:KJH721061 KTD721060:KTD721061 LCZ721060:LCZ721061 LMV721060:LMV721061 LWR721060:LWR721061 MGN721060:MGN721061 MQJ721060:MQJ721061 NAF721060:NAF721061 NKB721060:NKB721061 NTX721060:NTX721061 ODT721060:ODT721061 ONP721060:ONP721061 OXL721060:OXL721061 PHH721060:PHH721061 PRD721060:PRD721061 QAZ721060:QAZ721061 QKV721060:QKV721061 QUR721060:QUR721061 REN721060:REN721061 ROJ721060:ROJ721061 RYF721060:RYF721061 SIB721060:SIB721061 SRX721060:SRX721061 TBT721060:TBT721061 TLP721060:TLP721061 TVL721060:TVL721061 UFH721060:UFH721061 UPD721060:UPD721061 UYZ721060:UYZ721061 VIV721060:VIV721061 VSR721060:VSR721061 WCN721060:WCN721061 WMJ721060:WMJ721061 WWF721060:WWF721061 V786596:V786597 JT786596:JT786597 TP786596:TP786597 ADL786596:ADL786597 ANH786596:ANH786597 AXD786596:AXD786597 BGZ786596:BGZ786597 BQV786596:BQV786597 CAR786596:CAR786597 CKN786596:CKN786597 CUJ786596:CUJ786597 DEF786596:DEF786597 DOB786596:DOB786597 DXX786596:DXX786597 EHT786596:EHT786597 ERP786596:ERP786597 FBL786596:FBL786597 FLH786596:FLH786597 FVD786596:FVD786597 GEZ786596:GEZ786597 GOV786596:GOV786597 GYR786596:GYR786597 HIN786596:HIN786597 HSJ786596:HSJ786597 ICF786596:ICF786597 IMB786596:IMB786597 IVX786596:IVX786597 JFT786596:JFT786597 JPP786596:JPP786597 JZL786596:JZL786597 KJH786596:KJH786597 KTD786596:KTD786597 LCZ786596:LCZ786597 LMV786596:LMV786597 LWR786596:LWR786597 MGN786596:MGN786597 MQJ786596:MQJ786597 NAF786596:NAF786597 NKB786596:NKB786597 NTX786596:NTX786597 ODT786596:ODT786597 ONP786596:ONP786597 OXL786596:OXL786597 PHH786596:PHH786597 PRD786596:PRD786597 QAZ786596:QAZ786597 QKV786596:QKV786597 QUR786596:QUR786597 REN786596:REN786597 ROJ786596:ROJ786597 RYF786596:RYF786597 SIB786596:SIB786597 SRX786596:SRX786597 TBT786596:TBT786597 TLP786596:TLP786597 TVL786596:TVL786597 UFH786596:UFH786597 UPD786596:UPD786597 UYZ786596:UYZ786597 VIV786596:VIV786597 VSR786596:VSR786597 WCN786596:WCN786597 WMJ786596:WMJ786597 WWF786596:WWF786597 V852132:V852133 JT852132:JT852133 TP852132:TP852133 ADL852132:ADL852133 ANH852132:ANH852133 AXD852132:AXD852133 BGZ852132:BGZ852133 BQV852132:BQV852133 CAR852132:CAR852133 CKN852132:CKN852133 CUJ852132:CUJ852133 DEF852132:DEF852133 DOB852132:DOB852133 DXX852132:DXX852133 EHT852132:EHT852133 ERP852132:ERP852133 FBL852132:FBL852133 FLH852132:FLH852133 FVD852132:FVD852133 GEZ852132:GEZ852133 GOV852132:GOV852133 GYR852132:GYR852133 HIN852132:HIN852133 HSJ852132:HSJ852133 ICF852132:ICF852133 IMB852132:IMB852133 IVX852132:IVX852133 JFT852132:JFT852133 JPP852132:JPP852133 JZL852132:JZL852133 KJH852132:KJH852133 KTD852132:KTD852133 LCZ852132:LCZ852133 LMV852132:LMV852133 LWR852132:LWR852133 MGN852132:MGN852133 MQJ852132:MQJ852133 NAF852132:NAF852133 NKB852132:NKB852133 NTX852132:NTX852133 ODT852132:ODT852133 ONP852132:ONP852133 OXL852132:OXL852133 PHH852132:PHH852133 PRD852132:PRD852133 QAZ852132:QAZ852133 QKV852132:QKV852133 QUR852132:QUR852133 REN852132:REN852133 ROJ852132:ROJ852133 RYF852132:RYF852133 SIB852132:SIB852133 SRX852132:SRX852133 TBT852132:TBT852133 TLP852132:TLP852133 TVL852132:TVL852133 UFH852132:UFH852133 UPD852132:UPD852133 UYZ852132:UYZ852133 VIV852132:VIV852133 VSR852132:VSR852133 WCN852132:WCN852133 WMJ852132:WMJ852133 WWF852132:WWF852133 V917668:V917669 JT917668:JT917669 TP917668:TP917669 ADL917668:ADL917669 ANH917668:ANH917669 AXD917668:AXD917669 BGZ917668:BGZ917669 BQV917668:BQV917669 CAR917668:CAR917669 CKN917668:CKN917669 CUJ917668:CUJ917669 DEF917668:DEF917669 DOB917668:DOB917669 DXX917668:DXX917669 EHT917668:EHT917669 ERP917668:ERP917669 FBL917668:FBL917669 FLH917668:FLH917669 FVD917668:FVD917669 GEZ917668:GEZ917669 GOV917668:GOV917669 GYR917668:GYR917669 HIN917668:HIN917669 HSJ917668:HSJ917669 ICF917668:ICF917669 IMB917668:IMB917669 IVX917668:IVX917669 JFT917668:JFT917669 JPP917668:JPP917669 JZL917668:JZL917669 KJH917668:KJH917669 KTD917668:KTD917669 LCZ917668:LCZ917669 LMV917668:LMV917669 LWR917668:LWR917669 MGN917668:MGN917669 MQJ917668:MQJ917669 NAF917668:NAF917669 NKB917668:NKB917669 NTX917668:NTX917669 ODT917668:ODT917669 ONP917668:ONP917669 OXL917668:OXL917669 PHH917668:PHH917669 PRD917668:PRD917669 QAZ917668:QAZ917669 QKV917668:QKV917669 QUR917668:QUR917669 REN917668:REN917669 ROJ917668:ROJ917669 RYF917668:RYF917669 SIB917668:SIB917669 SRX917668:SRX917669 TBT917668:TBT917669 TLP917668:TLP917669 TVL917668:TVL917669 UFH917668:UFH917669 UPD917668:UPD917669 UYZ917668:UYZ917669 VIV917668:VIV917669 VSR917668:VSR917669 WCN917668:WCN917669 WMJ917668:WMJ917669 WWF917668:WWF917669 V983204:V983205 JT983204:JT983205 TP983204:TP983205 ADL983204:ADL983205 ANH983204:ANH983205 AXD983204:AXD983205 BGZ983204:BGZ983205 BQV983204:BQV983205 CAR983204:CAR983205 CKN983204:CKN983205 CUJ983204:CUJ983205 DEF983204:DEF983205 DOB983204:DOB983205 DXX983204:DXX983205 EHT983204:EHT983205 ERP983204:ERP983205 FBL983204:FBL983205 FLH983204:FLH983205 FVD983204:FVD983205 GEZ983204:GEZ983205 GOV983204:GOV983205 GYR983204:GYR983205 HIN983204:HIN983205 HSJ983204:HSJ983205 ICF983204:ICF983205 IMB983204:IMB983205 IVX983204:IVX983205 JFT983204:JFT983205 JPP983204:JPP983205 JZL983204:JZL983205 KJH983204:KJH983205 KTD983204:KTD983205 LCZ983204:LCZ983205 LMV983204:LMV983205 LWR983204:LWR983205 MGN983204:MGN983205 MQJ983204:MQJ983205 NAF983204:NAF983205 NKB983204:NKB983205 NTX983204:NTX983205 ODT983204:ODT983205 ONP983204:ONP983205 OXL983204:OXL983205 PHH983204:PHH983205 PRD983204:PRD983205 QAZ983204:QAZ983205 QKV983204:QKV983205 QUR983204:QUR983205 REN983204:REN983205 ROJ983204:ROJ983205 RYF983204:RYF983205 SIB983204:SIB983205 SRX983204:SRX983205 TBT983204:TBT983205 TLP983204:TLP983205 TVL983204:TVL983205 UFH983204:UFH983205 UPD983204:UPD983205 UYZ983204:UYZ983205 VIV983204:VIV983205 VSR983204:VSR983205 WCN983204:WCN983205 WMJ983204:WMJ983205 WWF983204:WWF983205 W65701:Y65701 JU65701:JW65701 TQ65701:TS65701 ADM65701:ADO65701 ANI65701:ANK65701 AXE65701:AXG65701 BHA65701:BHC65701 BQW65701:BQY65701 CAS65701:CAU65701 CKO65701:CKQ65701 CUK65701:CUM65701 DEG65701:DEI65701 DOC65701:DOE65701 DXY65701:DYA65701 EHU65701:EHW65701 ERQ65701:ERS65701 FBM65701:FBO65701 FLI65701:FLK65701 FVE65701:FVG65701 GFA65701:GFC65701 GOW65701:GOY65701 GYS65701:GYU65701 HIO65701:HIQ65701 HSK65701:HSM65701 ICG65701:ICI65701 IMC65701:IME65701 IVY65701:IWA65701 JFU65701:JFW65701 JPQ65701:JPS65701 JZM65701:JZO65701 KJI65701:KJK65701 KTE65701:KTG65701 LDA65701:LDC65701 LMW65701:LMY65701 LWS65701:LWU65701 MGO65701:MGQ65701 MQK65701:MQM65701 NAG65701:NAI65701 NKC65701:NKE65701 NTY65701:NUA65701 ODU65701:ODW65701 ONQ65701:ONS65701 OXM65701:OXO65701 PHI65701:PHK65701 PRE65701:PRG65701 QBA65701:QBC65701 QKW65701:QKY65701 QUS65701:QUU65701 REO65701:REQ65701 ROK65701:ROM65701 RYG65701:RYI65701 SIC65701:SIE65701 SRY65701:SSA65701 TBU65701:TBW65701 TLQ65701:TLS65701 TVM65701:TVO65701 UFI65701:UFK65701 UPE65701:UPG65701 UZA65701:UZC65701 VIW65701:VIY65701 VSS65701:VSU65701 WCO65701:WCQ65701 WMK65701:WMM65701 WWG65701:WWI65701 W131237:Y131237 JU131237:JW131237 TQ131237:TS131237 ADM131237:ADO131237 ANI131237:ANK131237 AXE131237:AXG131237 BHA131237:BHC131237 BQW131237:BQY131237 CAS131237:CAU131237 CKO131237:CKQ131237 CUK131237:CUM131237 DEG131237:DEI131237 DOC131237:DOE131237 DXY131237:DYA131237 EHU131237:EHW131237 ERQ131237:ERS131237 FBM131237:FBO131237 FLI131237:FLK131237 FVE131237:FVG131237 GFA131237:GFC131237 GOW131237:GOY131237 GYS131237:GYU131237 HIO131237:HIQ131237 HSK131237:HSM131237 ICG131237:ICI131237 IMC131237:IME131237 IVY131237:IWA131237 JFU131237:JFW131237 JPQ131237:JPS131237 JZM131237:JZO131237 KJI131237:KJK131237 KTE131237:KTG131237 LDA131237:LDC131237 LMW131237:LMY131237 LWS131237:LWU131237 MGO131237:MGQ131237 MQK131237:MQM131237 NAG131237:NAI131237 NKC131237:NKE131237 NTY131237:NUA131237 ODU131237:ODW131237 ONQ131237:ONS131237 OXM131237:OXO131237 PHI131237:PHK131237 PRE131237:PRG131237 QBA131237:QBC131237 QKW131237:QKY131237 QUS131237:QUU131237 REO131237:REQ131237 ROK131237:ROM131237 RYG131237:RYI131237 SIC131237:SIE131237 SRY131237:SSA131237 TBU131237:TBW131237 TLQ131237:TLS131237 TVM131237:TVO131237 UFI131237:UFK131237 UPE131237:UPG131237 UZA131237:UZC131237 VIW131237:VIY131237 VSS131237:VSU131237 WCO131237:WCQ131237 WMK131237:WMM131237 WWG131237:WWI131237 W196773:Y196773 JU196773:JW196773 TQ196773:TS196773 ADM196773:ADO196773 ANI196773:ANK196773 AXE196773:AXG196773 BHA196773:BHC196773 BQW196773:BQY196773 CAS196773:CAU196773 CKO196773:CKQ196773 CUK196773:CUM196773 DEG196773:DEI196773 DOC196773:DOE196773 DXY196773:DYA196773 EHU196773:EHW196773 ERQ196773:ERS196773 FBM196773:FBO196773 FLI196773:FLK196773 FVE196773:FVG196773 GFA196773:GFC196773 GOW196773:GOY196773 GYS196773:GYU196773 HIO196773:HIQ196773 HSK196773:HSM196773 ICG196773:ICI196773 IMC196773:IME196773 IVY196773:IWA196773 JFU196773:JFW196773 JPQ196773:JPS196773 JZM196773:JZO196773 KJI196773:KJK196773 KTE196773:KTG196773 LDA196773:LDC196773 LMW196773:LMY196773 LWS196773:LWU196773 MGO196773:MGQ196773 MQK196773:MQM196773 NAG196773:NAI196773 NKC196773:NKE196773 NTY196773:NUA196773 ODU196773:ODW196773 ONQ196773:ONS196773 OXM196773:OXO196773 PHI196773:PHK196773 PRE196773:PRG196773 QBA196773:QBC196773 QKW196773:QKY196773 QUS196773:QUU196773 REO196773:REQ196773 ROK196773:ROM196773 RYG196773:RYI196773 SIC196773:SIE196773 SRY196773:SSA196773 TBU196773:TBW196773 TLQ196773:TLS196773 TVM196773:TVO196773 UFI196773:UFK196773 UPE196773:UPG196773 UZA196773:UZC196773 VIW196773:VIY196773 VSS196773:VSU196773 WCO196773:WCQ196773 WMK196773:WMM196773 WWG196773:WWI196773 W262309:Y262309 JU262309:JW262309 TQ262309:TS262309 ADM262309:ADO262309 ANI262309:ANK262309 AXE262309:AXG262309 BHA262309:BHC262309 BQW262309:BQY262309 CAS262309:CAU262309 CKO262309:CKQ262309 CUK262309:CUM262309 DEG262309:DEI262309 DOC262309:DOE262309 DXY262309:DYA262309 EHU262309:EHW262309 ERQ262309:ERS262309 FBM262309:FBO262309 FLI262309:FLK262309 FVE262309:FVG262309 GFA262309:GFC262309 GOW262309:GOY262309 GYS262309:GYU262309 HIO262309:HIQ262309 HSK262309:HSM262309 ICG262309:ICI262309 IMC262309:IME262309 IVY262309:IWA262309 JFU262309:JFW262309 JPQ262309:JPS262309 JZM262309:JZO262309 KJI262309:KJK262309 KTE262309:KTG262309 LDA262309:LDC262309 LMW262309:LMY262309 LWS262309:LWU262309 MGO262309:MGQ262309 MQK262309:MQM262309 NAG262309:NAI262309 NKC262309:NKE262309 NTY262309:NUA262309 ODU262309:ODW262309 ONQ262309:ONS262309 OXM262309:OXO262309 PHI262309:PHK262309 PRE262309:PRG262309 QBA262309:QBC262309 QKW262309:QKY262309 QUS262309:QUU262309 REO262309:REQ262309 ROK262309:ROM262309 RYG262309:RYI262309 SIC262309:SIE262309 SRY262309:SSA262309 TBU262309:TBW262309 TLQ262309:TLS262309 TVM262309:TVO262309 UFI262309:UFK262309 UPE262309:UPG262309 UZA262309:UZC262309 VIW262309:VIY262309 VSS262309:VSU262309 WCO262309:WCQ262309 WMK262309:WMM262309 WWG262309:WWI262309 W327845:Y327845 JU327845:JW327845 TQ327845:TS327845 ADM327845:ADO327845 ANI327845:ANK327845 AXE327845:AXG327845 BHA327845:BHC327845 BQW327845:BQY327845 CAS327845:CAU327845 CKO327845:CKQ327845 CUK327845:CUM327845 DEG327845:DEI327845 DOC327845:DOE327845 DXY327845:DYA327845 EHU327845:EHW327845 ERQ327845:ERS327845 FBM327845:FBO327845 FLI327845:FLK327845 FVE327845:FVG327845 GFA327845:GFC327845 GOW327845:GOY327845 GYS327845:GYU327845 HIO327845:HIQ327845 HSK327845:HSM327845 ICG327845:ICI327845 IMC327845:IME327845 IVY327845:IWA327845 JFU327845:JFW327845 JPQ327845:JPS327845 JZM327845:JZO327845 KJI327845:KJK327845 KTE327845:KTG327845 LDA327845:LDC327845 LMW327845:LMY327845 LWS327845:LWU327845 MGO327845:MGQ327845 MQK327845:MQM327845 NAG327845:NAI327845 NKC327845:NKE327845 NTY327845:NUA327845 ODU327845:ODW327845 ONQ327845:ONS327845 OXM327845:OXO327845 PHI327845:PHK327845 PRE327845:PRG327845 QBA327845:QBC327845 QKW327845:QKY327845 QUS327845:QUU327845 REO327845:REQ327845 ROK327845:ROM327845 RYG327845:RYI327845 SIC327845:SIE327845 SRY327845:SSA327845 TBU327845:TBW327845 TLQ327845:TLS327845 TVM327845:TVO327845 UFI327845:UFK327845 UPE327845:UPG327845 UZA327845:UZC327845 VIW327845:VIY327845 VSS327845:VSU327845 WCO327845:WCQ327845 WMK327845:WMM327845 WWG327845:WWI327845 W393381:Y393381 JU393381:JW393381 TQ393381:TS393381 ADM393381:ADO393381 ANI393381:ANK393381 AXE393381:AXG393381 BHA393381:BHC393381 BQW393381:BQY393381 CAS393381:CAU393381 CKO393381:CKQ393381 CUK393381:CUM393381 DEG393381:DEI393381 DOC393381:DOE393381 DXY393381:DYA393381 EHU393381:EHW393381 ERQ393381:ERS393381 FBM393381:FBO393381 FLI393381:FLK393381 FVE393381:FVG393381 GFA393381:GFC393381 GOW393381:GOY393381 GYS393381:GYU393381 HIO393381:HIQ393381 HSK393381:HSM393381 ICG393381:ICI393381 IMC393381:IME393381 IVY393381:IWA393381 JFU393381:JFW393381 JPQ393381:JPS393381 JZM393381:JZO393381 KJI393381:KJK393381 KTE393381:KTG393381 LDA393381:LDC393381 LMW393381:LMY393381 LWS393381:LWU393381 MGO393381:MGQ393381 MQK393381:MQM393381 NAG393381:NAI393381 NKC393381:NKE393381 NTY393381:NUA393381 ODU393381:ODW393381 ONQ393381:ONS393381 OXM393381:OXO393381 PHI393381:PHK393381 PRE393381:PRG393381 QBA393381:QBC393381 QKW393381:QKY393381 QUS393381:QUU393381 REO393381:REQ393381 ROK393381:ROM393381 RYG393381:RYI393381 SIC393381:SIE393381 SRY393381:SSA393381 TBU393381:TBW393381 TLQ393381:TLS393381 TVM393381:TVO393381 UFI393381:UFK393381 UPE393381:UPG393381 UZA393381:UZC393381 VIW393381:VIY393381 VSS393381:VSU393381 WCO393381:WCQ393381 WMK393381:WMM393381 WWG393381:WWI393381 W458917:Y458917 JU458917:JW458917 TQ458917:TS458917 ADM458917:ADO458917 ANI458917:ANK458917 AXE458917:AXG458917 BHA458917:BHC458917 BQW458917:BQY458917 CAS458917:CAU458917 CKO458917:CKQ458917 CUK458917:CUM458917 DEG458917:DEI458917 DOC458917:DOE458917 DXY458917:DYA458917 EHU458917:EHW458917 ERQ458917:ERS458917 FBM458917:FBO458917 FLI458917:FLK458917 FVE458917:FVG458917 GFA458917:GFC458917 GOW458917:GOY458917 GYS458917:GYU458917 HIO458917:HIQ458917 HSK458917:HSM458917 ICG458917:ICI458917 IMC458917:IME458917 IVY458917:IWA458917 JFU458917:JFW458917 JPQ458917:JPS458917 JZM458917:JZO458917 KJI458917:KJK458917 KTE458917:KTG458917 LDA458917:LDC458917 LMW458917:LMY458917 LWS458917:LWU458917 MGO458917:MGQ458917 MQK458917:MQM458917 NAG458917:NAI458917 NKC458917:NKE458917 NTY458917:NUA458917 ODU458917:ODW458917 ONQ458917:ONS458917 OXM458917:OXO458917 PHI458917:PHK458917 PRE458917:PRG458917 QBA458917:QBC458917 QKW458917:QKY458917 QUS458917:QUU458917 REO458917:REQ458917 ROK458917:ROM458917 RYG458917:RYI458917 SIC458917:SIE458917 SRY458917:SSA458917 TBU458917:TBW458917 TLQ458917:TLS458917 TVM458917:TVO458917 UFI458917:UFK458917 UPE458917:UPG458917 UZA458917:UZC458917 VIW458917:VIY458917 VSS458917:VSU458917 WCO458917:WCQ458917 WMK458917:WMM458917 WWG458917:WWI458917 W524453:Y524453 JU524453:JW524453 TQ524453:TS524453 ADM524453:ADO524453 ANI524453:ANK524453 AXE524453:AXG524453 BHA524453:BHC524453 BQW524453:BQY524453 CAS524453:CAU524453 CKO524453:CKQ524453 CUK524453:CUM524453 DEG524453:DEI524453 DOC524453:DOE524453 DXY524453:DYA524453 EHU524453:EHW524453 ERQ524453:ERS524453 FBM524453:FBO524453 FLI524453:FLK524453 FVE524453:FVG524453 GFA524453:GFC524453 GOW524453:GOY524453 GYS524453:GYU524453 HIO524453:HIQ524453 HSK524453:HSM524453 ICG524453:ICI524453 IMC524453:IME524453 IVY524453:IWA524453 JFU524453:JFW524453 JPQ524453:JPS524453 JZM524453:JZO524453 KJI524453:KJK524453 KTE524453:KTG524453 LDA524453:LDC524453 LMW524453:LMY524453 LWS524453:LWU524453 MGO524453:MGQ524453 MQK524453:MQM524453 NAG524453:NAI524453 NKC524453:NKE524453 NTY524453:NUA524453 ODU524453:ODW524453 ONQ524453:ONS524453 OXM524453:OXO524453 PHI524453:PHK524453 PRE524453:PRG524453 QBA524453:QBC524453 QKW524453:QKY524453 QUS524453:QUU524453 REO524453:REQ524453 ROK524453:ROM524453 RYG524453:RYI524453 SIC524453:SIE524453 SRY524453:SSA524453 TBU524453:TBW524453 TLQ524453:TLS524453 TVM524453:TVO524453 UFI524453:UFK524453 UPE524453:UPG524453 UZA524453:UZC524453 VIW524453:VIY524453 VSS524453:VSU524453 WCO524453:WCQ524453 WMK524453:WMM524453 WWG524453:WWI524453 W589989:Y589989 JU589989:JW589989 TQ589989:TS589989 ADM589989:ADO589989 ANI589989:ANK589989 AXE589989:AXG589989 BHA589989:BHC589989 BQW589989:BQY589989 CAS589989:CAU589989 CKO589989:CKQ589989 CUK589989:CUM589989 DEG589989:DEI589989 DOC589989:DOE589989 DXY589989:DYA589989 EHU589989:EHW589989 ERQ589989:ERS589989 FBM589989:FBO589989 FLI589989:FLK589989 FVE589989:FVG589989 GFA589989:GFC589989 GOW589989:GOY589989 GYS589989:GYU589989 HIO589989:HIQ589989 HSK589989:HSM589989 ICG589989:ICI589989 IMC589989:IME589989 IVY589989:IWA589989 JFU589989:JFW589989 JPQ589989:JPS589989 JZM589989:JZO589989 KJI589989:KJK589989 KTE589989:KTG589989 LDA589989:LDC589989 LMW589989:LMY589989 LWS589989:LWU589989 MGO589989:MGQ589989 MQK589989:MQM589989 NAG589989:NAI589989 NKC589989:NKE589989 NTY589989:NUA589989 ODU589989:ODW589989 ONQ589989:ONS589989 OXM589989:OXO589989 PHI589989:PHK589989 PRE589989:PRG589989 QBA589989:QBC589989 QKW589989:QKY589989 QUS589989:QUU589989 REO589989:REQ589989 ROK589989:ROM589989 RYG589989:RYI589989 SIC589989:SIE589989 SRY589989:SSA589989 TBU589989:TBW589989 TLQ589989:TLS589989 TVM589989:TVO589989 UFI589989:UFK589989 UPE589989:UPG589989 UZA589989:UZC589989 VIW589989:VIY589989 VSS589989:VSU589989 WCO589989:WCQ589989 WMK589989:WMM589989 WWG589989:WWI589989 W655525:Y655525 JU655525:JW655525 TQ655525:TS655525 ADM655525:ADO655525 ANI655525:ANK655525 AXE655525:AXG655525 BHA655525:BHC655525 BQW655525:BQY655525 CAS655525:CAU655525 CKO655525:CKQ655525 CUK655525:CUM655525 DEG655525:DEI655525 DOC655525:DOE655525 DXY655525:DYA655525 EHU655525:EHW655525 ERQ655525:ERS655525 FBM655525:FBO655525 FLI655525:FLK655525 FVE655525:FVG655525 GFA655525:GFC655525 GOW655525:GOY655525 GYS655525:GYU655525 HIO655525:HIQ655525 HSK655525:HSM655525 ICG655525:ICI655525 IMC655525:IME655525 IVY655525:IWA655525 JFU655525:JFW655525 JPQ655525:JPS655525 JZM655525:JZO655525 KJI655525:KJK655525 KTE655525:KTG655525 LDA655525:LDC655525 LMW655525:LMY655525 LWS655525:LWU655525 MGO655525:MGQ655525 MQK655525:MQM655525 NAG655525:NAI655525 NKC655525:NKE655525 NTY655525:NUA655525 ODU655525:ODW655525 ONQ655525:ONS655525 OXM655525:OXO655525 PHI655525:PHK655525 PRE655525:PRG655525 QBA655525:QBC655525 QKW655525:QKY655525 QUS655525:QUU655525 REO655525:REQ655525 ROK655525:ROM655525 RYG655525:RYI655525 SIC655525:SIE655525 SRY655525:SSA655525 TBU655525:TBW655525 TLQ655525:TLS655525 TVM655525:TVO655525 UFI655525:UFK655525 UPE655525:UPG655525 UZA655525:UZC655525 VIW655525:VIY655525 VSS655525:VSU655525 WCO655525:WCQ655525 WMK655525:WMM655525 WWG655525:WWI655525 W721061:Y721061 JU721061:JW721061 TQ721061:TS721061 ADM721061:ADO721061 ANI721061:ANK721061 AXE721061:AXG721061 BHA721061:BHC721061 BQW721061:BQY721061 CAS721061:CAU721061 CKO721061:CKQ721061 CUK721061:CUM721061 DEG721061:DEI721061 DOC721061:DOE721061 DXY721061:DYA721061 EHU721061:EHW721061 ERQ721061:ERS721061 FBM721061:FBO721061 FLI721061:FLK721061 FVE721061:FVG721061 GFA721061:GFC721061 GOW721061:GOY721061 GYS721061:GYU721061 HIO721061:HIQ721061 HSK721061:HSM721061 ICG721061:ICI721061 IMC721061:IME721061 IVY721061:IWA721061 JFU721061:JFW721061 JPQ721061:JPS721061 JZM721061:JZO721061 KJI721061:KJK721061 KTE721061:KTG721061 LDA721061:LDC721061 LMW721061:LMY721061 LWS721061:LWU721061 MGO721061:MGQ721061 MQK721061:MQM721061 NAG721061:NAI721061 NKC721061:NKE721061 NTY721061:NUA721061 ODU721061:ODW721061 ONQ721061:ONS721061 OXM721061:OXO721061 PHI721061:PHK721061 PRE721061:PRG721061 QBA721061:QBC721061 QKW721061:QKY721061 QUS721061:QUU721061 REO721061:REQ721061 ROK721061:ROM721061 RYG721061:RYI721061 SIC721061:SIE721061 SRY721061:SSA721061 TBU721061:TBW721061 TLQ721061:TLS721061 TVM721061:TVO721061 UFI721061:UFK721061 UPE721061:UPG721061 UZA721061:UZC721061 VIW721061:VIY721061 VSS721061:VSU721061 WCO721061:WCQ721061 WMK721061:WMM721061 WWG721061:WWI721061 W786597:Y786597 JU786597:JW786597 TQ786597:TS786597 ADM786597:ADO786597 ANI786597:ANK786597 AXE786597:AXG786597 BHA786597:BHC786597 BQW786597:BQY786597 CAS786597:CAU786597 CKO786597:CKQ786597 CUK786597:CUM786597 DEG786597:DEI786597 DOC786597:DOE786597 DXY786597:DYA786597 EHU786597:EHW786597 ERQ786597:ERS786597 FBM786597:FBO786597 FLI786597:FLK786597 FVE786597:FVG786597 GFA786597:GFC786597 GOW786597:GOY786597 GYS786597:GYU786597 HIO786597:HIQ786597 HSK786597:HSM786597 ICG786597:ICI786597 IMC786597:IME786597 IVY786597:IWA786597 JFU786597:JFW786597 JPQ786597:JPS786597 JZM786597:JZO786597 KJI786597:KJK786597 KTE786597:KTG786597 LDA786597:LDC786597 LMW786597:LMY786597 LWS786597:LWU786597 MGO786597:MGQ786597 MQK786597:MQM786597 NAG786597:NAI786597 NKC786597:NKE786597 NTY786597:NUA786597 ODU786597:ODW786597 ONQ786597:ONS786597 OXM786597:OXO786597 PHI786597:PHK786597 PRE786597:PRG786597 QBA786597:QBC786597 QKW786597:QKY786597 QUS786597:QUU786597 REO786597:REQ786597 ROK786597:ROM786597 RYG786597:RYI786597 SIC786597:SIE786597 SRY786597:SSA786597 TBU786597:TBW786597 TLQ786597:TLS786597 TVM786597:TVO786597 UFI786597:UFK786597 UPE786597:UPG786597 UZA786597:UZC786597 VIW786597:VIY786597 VSS786597:VSU786597 WCO786597:WCQ786597 WMK786597:WMM786597 WWG786597:WWI786597 W852133:Y852133 JU852133:JW852133 TQ852133:TS852133 ADM852133:ADO852133 ANI852133:ANK852133 AXE852133:AXG852133 BHA852133:BHC852133 BQW852133:BQY852133 CAS852133:CAU852133 CKO852133:CKQ852133 CUK852133:CUM852133 DEG852133:DEI852133 DOC852133:DOE852133 DXY852133:DYA852133 EHU852133:EHW852133 ERQ852133:ERS852133 FBM852133:FBO852133 FLI852133:FLK852133 FVE852133:FVG852133 GFA852133:GFC852133 GOW852133:GOY852133 GYS852133:GYU852133 HIO852133:HIQ852133 HSK852133:HSM852133 ICG852133:ICI852133 IMC852133:IME852133 IVY852133:IWA852133 JFU852133:JFW852133 JPQ852133:JPS852133 JZM852133:JZO852133 KJI852133:KJK852133 KTE852133:KTG852133 LDA852133:LDC852133 LMW852133:LMY852133 LWS852133:LWU852133 MGO852133:MGQ852133 MQK852133:MQM852133 NAG852133:NAI852133 NKC852133:NKE852133 NTY852133:NUA852133 ODU852133:ODW852133 ONQ852133:ONS852133 OXM852133:OXO852133 PHI852133:PHK852133 PRE852133:PRG852133 QBA852133:QBC852133 QKW852133:QKY852133 QUS852133:QUU852133 REO852133:REQ852133 ROK852133:ROM852133 RYG852133:RYI852133 SIC852133:SIE852133 SRY852133:SSA852133 TBU852133:TBW852133 TLQ852133:TLS852133 TVM852133:TVO852133 UFI852133:UFK852133 UPE852133:UPG852133 UZA852133:UZC852133 VIW852133:VIY852133 VSS852133:VSU852133 WCO852133:WCQ852133 WMK852133:WMM852133 WWG852133:WWI852133 W917669:Y917669 JU917669:JW917669 TQ917669:TS917669 ADM917669:ADO917669 ANI917669:ANK917669 AXE917669:AXG917669 BHA917669:BHC917669 BQW917669:BQY917669 CAS917669:CAU917669 CKO917669:CKQ917669 CUK917669:CUM917669 DEG917669:DEI917669 DOC917669:DOE917669 DXY917669:DYA917669 EHU917669:EHW917669 ERQ917669:ERS917669 FBM917669:FBO917669 FLI917669:FLK917669 FVE917669:FVG917669 GFA917669:GFC917669 GOW917669:GOY917669 GYS917669:GYU917669 HIO917669:HIQ917669 HSK917669:HSM917669 ICG917669:ICI917669 IMC917669:IME917669 IVY917669:IWA917669 JFU917669:JFW917669 JPQ917669:JPS917669 JZM917669:JZO917669 KJI917669:KJK917669 KTE917669:KTG917669 LDA917669:LDC917669 LMW917669:LMY917669 LWS917669:LWU917669 MGO917669:MGQ917669 MQK917669:MQM917669 NAG917669:NAI917669 NKC917669:NKE917669 NTY917669:NUA917669 ODU917669:ODW917669 ONQ917669:ONS917669 OXM917669:OXO917669 PHI917669:PHK917669 PRE917669:PRG917669 QBA917669:QBC917669 QKW917669:QKY917669 QUS917669:QUU917669 REO917669:REQ917669 ROK917669:ROM917669 RYG917669:RYI917669 SIC917669:SIE917669 SRY917669:SSA917669 TBU917669:TBW917669 TLQ917669:TLS917669 TVM917669:TVO917669 UFI917669:UFK917669 UPE917669:UPG917669 UZA917669:UZC917669 VIW917669:VIY917669 VSS917669:VSU917669 WCO917669:WCQ917669 WMK917669:WMM917669 WWG917669:WWI917669 W983205:Y983205 JU983205:JW983205 TQ983205:TS983205 ADM983205:ADO983205 ANI983205:ANK983205 AXE983205:AXG983205 BHA983205:BHC983205 BQW983205:BQY983205 CAS983205:CAU983205 CKO983205:CKQ983205 CUK983205:CUM983205 DEG983205:DEI983205 DOC983205:DOE983205 DXY983205:DYA983205 EHU983205:EHW983205 ERQ983205:ERS983205 FBM983205:FBO983205 FLI983205:FLK983205 FVE983205:FVG983205 GFA983205:GFC983205 GOW983205:GOY983205 GYS983205:GYU983205 HIO983205:HIQ983205 HSK983205:HSM983205 ICG983205:ICI983205 IMC983205:IME983205 IVY983205:IWA983205 JFU983205:JFW983205 JPQ983205:JPS983205 JZM983205:JZO983205 KJI983205:KJK983205 KTE983205:KTG983205 LDA983205:LDC983205 LMW983205:LMY983205 LWS983205:LWU983205 MGO983205:MGQ983205 MQK983205:MQM983205 NAG983205:NAI983205 NKC983205:NKE983205 NTY983205:NUA983205 ODU983205:ODW983205 ONQ983205:ONS983205 OXM983205:OXO983205 PHI983205:PHK983205 PRE983205:PRG983205 QBA983205:QBC983205 QKW983205:QKY983205 QUS983205:QUU983205 REO983205:REQ983205 ROK983205:ROM983205 RYG983205:RYI983205 SIC983205:SIE983205 SRY983205:SSA983205 TBU983205:TBW983205 TLQ983205:TLS983205 TVM983205:TVO983205 UFI983205:UFK983205 UPE983205:UPG983205 UZA983205:UZC983205 VIW983205:VIY983205 VSS983205:VSU983205 WCO983205:WCQ983205 WMK983205:WMM983205">
      <formula1>$M$201:$M$204</formula1>
    </dataValidation>
    <dataValidation type="whole" allowBlank="1" showInputMessage="1" showErrorMessage="1" error="SOMENTE NÚMEROS INTEIROS ATÉ 7 (SETE) DÍGITOS" sqref="Y65699:AC65699 JW65699:KA65699 TS65699:TW65699 ADO65699:ADS65699 ANK65699:ANO65699 AXG65699:AXK65699 BHC65699:BHG65699 BQY65699:BRC65699 CAU65699:CAY65699 CKQ65699:CKU65699 CUM65699:CUQ65699 DEI65699:DEM65699 DOE65699:DOI65699 DYA65699:DYE65699 EHW65699:EIA65699 ERS65699:ERW65699 FBO65699:FBS65699 FLK65699:FLO65699 FVG65699:FVK65699 GFC65699:GFG65699 GOY65699:GPC65699 GYU65699:GYY65699 HIQ65699:HIU65699 HSM65699:HSQ65699 ICI65699:ICM65699 IME65699:IMI65699 IWA65699:IWE65699 JFW65699:JGA65699 JPS65699:JPW65699 JZO65699:JZS65699 KJK65699:KJO65699 KTG65699:KTK65699 LDC65699:LDG65699 LMY65699:LNC65699 LWU65699:LWY65699 MGQ65699:MGU65699 MQM65699:MQQ65699 NAI65699:NAM65699 NKE65699:NKI65699 NUA65699:NUE65699 ODW65699:OEA65699 ONS65699:ONW65699 OXO65699:OXS65699 PHK65699:PHO65699 PRG65699:PRK65699 QBC65699:QBG65699 QKY65699:QLC65699 QUU65699:QUY65699 REQ65699:REU65699 ROM65699:ROQ65699 RYI65699:RYM65699 SIE65699:SII65699 SSA65699:SSE65699 TBW65699:TCA65699 TLS65699:TLW65699 TVO65699:TVS65699 UFK65699:UFO65699 UPG65699:UPK65699 UZC65699:UZG65699 VIY65699:VJC65699 VSU65699:VSY65699 WCQ65699:WCU65699 WMM65699:WMQ65699 WWI65699:WWM65699 Y131235:AC131235 JW131235:KA131235 TS131235:TW131235 ADO131235:ADS131235 ANK131235:ANO131235 AXG131235:AXK131235 BHC131235:BHG131235 BQY131235:BRC131235 CAU131235:CAY131235 CKQ131235:CKU131235 CUM131235:CUQ131235 DEI131235:DEM131235 DOE131235:DOI131235 DYA131235:DYE131235 EHW131235:EIA131235 ERS131235:ERW131235 FBO131235:FBS131235 FLK131235:FLO131235 FVG131235:FVK131235 GFC131235:GFG131235 GOY131235:GPC131235 GYU131235:GYY131235 HIQ131235:HIU131235 HSM131235:HSQ131235 ICI131235:ICM131235 IME131235:IMI131235 IWA131235:IWE131235 JFW131235:JGA131235 JPS131235:JPW131235 JZO131235:JZS131235 KJK131235:KJO131235 KTG131235:KTK131235 LDC131235:LDG131235 LMY131235:LNC131235 LWU131235:LWY131235 MGQ131235:MGU131235 MQM131235:MQQ131235 NAI131235:NAM131235 NKE131235:NKI131235 NUA131235:NUE131235 ODW131235:OEA131235 ONS131235:ONW131235 OXO131235:OXS131235 PHK131235:PHO131235 PRG131235:PRK131235 QBC131235:QBG131235 QKY131235:QLC131235 QUU131235:QUY131235 REQ131235:REU131235 ROM131235:ROQ131235 RYI131235:RYM131235 SIE131235:SII131235 SSA131235:SSE131235 TBW131235:TCA131235 TLS131235:TLW131235 TVO131235:TVS131235 UFK131235:UFO131235 UPG131235:UPK131235 UZC131235:UZG131235 VIY131235:VJC131235 VSU131235:VSY131235 WCQ131235:WCU131235 WMM131235:WMQ131235 WWI131235:WWM131235 Y196771:AC196771 JW196771:KA196771 TS196771:TW196771 ADO196771:ADS196771 ANK196771:ANO196771 AXG196771:AXK196771 BHC196771:BHG196771 BQY196771:BRC196771 CAU196771:CAY196771 CKQ196771:CKU196771 CUM196771:CUQ196771 DEI196771:DEM196771 DOE196771:DOI196771 DYA196771:DYE196771 EHW196771:EIA196771 ERS196771:ERW196771 FBO196771:FBS196771 FLK196771:FLO196771 FVG196771:FVK196771 GFC196771:GFG196771 GOY196771:GPC196771 GYU196771:GYY196771 HIQ196771:HIU196771 HSM196771:HSQ196771 ICI196771:ICM196771 IME196771:IMI196771 IWA196771:IWE196771 JFW196771:JGA196771 JPS196771:JPW196771 JZO196771:JZS196771 KJK196771:KJO196771 KTG196771:KTK196771 LDC196771:LDG196771 LMY196771:LNC196771 LWU196771:LWY196771 MGQ196771:MGU196771 MQM196771:MQQ196771 NAI196771:NAM196771 NKE196771:NKI196771 NUA196771:NUE196771 ODW196771:OEA196771 ONS196771:ONW196771 OXO196771:OXS196771 PHK196771:PHO196771 PRG196771:PRK196771 QBC196771:QBG196771 QKY196771:QLC196771 QUU196771:QUY196771 REQ196771:REU196771 ROM196771:ROQ196771 RYI196771:RYM196771 SIE196771:SII196771 SSA196771:SSE196771 TBW196771:TCA196771 TLS196771:TLW196771 TVO196771:TVS196771 UFK196771:UFO196771 UPG196771:UPK196771 UZC196771:UZG196771 VIY196771:VJC196771 VSU196771:VSY196771 WCQ196771:WCU196771 WMM196771:WMQ196771 WWI196771:WWM196771 Y262307:AC262307 JW262307:KA262307 TS262307:TW262307 ADO262307:ADS262307 ANK262307:ANO262307 AXG262307:AXK262307 BHC262307:BHG262307 BQY262307:BRC262307 CAU262307:CAY262307 CKQ262307:CKU262307 CUM262307:CUQ262307 DEI262307:DEM262307 DOE262307:DOI262307 DYA262307:DYE262307 EHW262307:EIA262307 ERS262307:ERW262307 FBO262307:FBS262307 FLK262307:FLO262307 FVG262307:FVK262307 GFC262307:GFG262307 GOY262307:GPC262307 GYU262307:GYY262307 HIQ262307:HIU262307 HSM262307:HSQ262307 ICI262307:ICM262307 IME262307:IMI262307 IWA262307:IWE262307 JFW262307:JGA262307 JPS262307:JPW262307 JZO262307:JZS262307 KJK262307:KJO262307 KTG262307:KTK262307 LDC262307:LDG262307 LMY262307:LNC262307 LWU262307:LWY262307 MGQ262307:MGU262307 MQM262307:MQQ262307 NAI262307:NAM262307 NKE262307:NKI262307 NUA262307:NUE262307 ODW262307:OEA262307 ONS262307:ONW262307 OXO262307:OXS262307 PHK262307:PHO262307 PRG262307:PRK262307 QBC262307:QBG262307 QKY262307:QLC262307 QUU262307:QUY262307 REQ262307:REU262307 ROM262307:ROQ262307 RYI262307:RYM262307 SIE262307:SII262307 SSA262307:SSE262307 TBW262307:TCA262307 TLS262307:TLW262307 TVO262307:TVS262307 UFK262307:UFO262307 UPG262307:UPK262307 UZC262307:UZG262307 VIY262307:VJC262307 VSU262307:VSY262307 WCQ262307:WCU262307 WMM262307:WMQ262307 WWI262307:WWM262307 Y327843:AC327843 JW327843:KA327843 TS327843:TW327843 ADO327843:ADS327843 ANK327843:ANO327843 AXG327843:AXK327843 BHC327843:BHG327843 BQY327843:BRC327843 CAU327843:CAY327843 CKQ327843:CKU327843 CUM327843:CUQ327843 DEI327843:DEM327843 DOE327843:DOI327843 DYA327843:DYE327843 EHW327843:EIA327843 ERS327843:ERW327843 FBO327843:FBS327843 FLK327843:FLO327843 FVG327843:FVK327843 GFC327843:GFG327843 GOY327843:GPC327843 GYU327843:GYY327843 HIQ327843:HIU327843 HSM327843:HSQ327843 ICI327843:ICM327843 IME327843:IMI327843 IWA327843:IWE327843 JFW327843:JGA327843 JPS327843:JPW327843 JZO327843:JZS327843 KJK327843:KJO327843 KTG327843:KTK327843 LDC327843:LDG327843 LMY327843:LNC327843 LWU327843:LWY327843 MGQ327843:MGU327843 MQM327843:MQQ327843 NAI327843:NAM327843 NKE327843:NKI327843 NUA327843:NUE327843 ODW327843:OEA327843 ONS327843:ONW327843 OXO327843:OXS327843 PHK327843:PHO327843 PRG327843:PRK327843 QBC327843:QBG327843 QKY327843:QLC327843 QUU327843:QUY327843 REQ327843:REU327843 ROM327843:ROQ327843 RYI327843:RYM327843 SIE327843:SII327843 SSA327843:SSE327843 TBW327843:TCA327843 TLS327843:TLW327843 TVO327843:TVS327843 UFK327843:UFO327843 UPG327843:UPK327843 UZC327843:UZG327843 VIY327843:VJC327843 VSU327843:VSY327843 WCQ327843:WCU327843 WMM327843:WMQ327843 WWI327843:WWM327843 Y393379:AC393379 JW393379:KA393379 TS393379:TW393379 ADO393379:ADS393379 ANK393379:ANO393379 AXG393379:AXK393379 BHC393379:BHG393379 BQY393379:BRC393379 CAU393379:CAY393379 CKQ393379:CKU393379 CUM393379:CUQ393379 DEI393379:DEM393379 DOE393379:DOI393379 DYA393379:DYE393379 EHW393379:EIA393379 ERS393379:ERW393379 FBO393379:FBS393379 FLK393379:FLO393379 FVG393379:FVK393379 GFC393379:GFG393379 GOY393379:GPC393379 GYU393379:GYY393379 HIQ393379:HIU393379 HSM393379:HSQ393379 ICI393379:ICM393379 IME393379:IMI393379 IWA393379:IWE393379 JFW393379:JGA393379 JPS393379:JPW393379 JZO393379:JZS393379 KJK393379:KJO393379 KTG393379:KTK393379 LDC393379:LDG393379 LMY393379:LNC393379 LWU393379:LWY393379 MGQ393379:MGU393379 MQM393379:MQQ393379 NAI393379:NAM393379 NKE393379:NKI393379 NUA393379:NUE393379 ODW393379:OEA393379 ONS393379:ONW393379 OXO393379:OXS393379 PHK393379:PHO393379 PRG393379:PRK393379 QBC393379:QBG393379 QKY393379:QLC393379 QUU393379:QUY393379 REQ393379:REU393379 ROM393379:ROQ393379 RYI393379:RYM393379 SIE393379:SII393379 SSA393379:SSE393379 TBW393379:TCA393379 TLS393379:TLW393379 TVO393379:TVS393379 UFK393379:UFO393379 UPG393379:UPK393379 UZC393379:UZG393379 VIY393379:VJC393379 VSU393379:VSY393379 WCQ393379:WCU393379 WMM393379:WMQ393379 WWI393379:WWM393379 Y458915:AC458915 JW458915:KA458915 TS458915:TW458915 ADO458915:ADS458915 ANK458915:ANO458915 AXG458915:AXK458915 BHC458915:BHG458915 BQY458915:BRC458915 CAU458915:CAY458915 CKQ458915:CKU458915 CUM458915:CUQ458915 DEI458915:DEM458915 DOE458915:DOI458915 DYA458915:DYE458915 EHW458915:EIA458915 ERS458915:ERW458915 FBO458915:FBS458915 FLK458915:FLO458915 FVG458915:FVK458915 GFC458915:GFG458915 GOY458915:GPC458915 GYU458915:GYY458915 HIQ458915:HIU458915 HSM458915:HSQ458915 ICI458915:ICM458915 IME458915:IMI458915 IWA458915:IWE458915 JFW458915:JGA458915 JPS458915:JPW458915 JZO458915:JZS458915 KJK458915:KJO458915 KTG458915:KTK458915 LDC458915:LDG458915 LMY458915:LNC458915 LWU458915:LWY458915 MGQ458915:MGU458915 MQM458915:MQQ458915 NAI458915:NAM458915 NKE458915:NKI458915 NUA458915:NUE458915 ODW458915:OEA458915 ONS458915:ONW458915 OXO458915:OXS458915 PHK458915:PHO458915 PRG458915:PRK458915 QBC458915:QBG458915 QKY458915:QLC458915 QUU458915:QUY458915 REQ458915:REU458915 ROM458915:ROQ458915 RYI458915:RYM458915 SIE458915:SII458915 SSA458915:SSE458915 TBW458915:TCA458915 TLS458915:TLW458915 TVO458915:TVS458915 UFK458915:UFO458915 UPG458915:UPK458915 UZC458915:UZG458915 VIY458915:VJC458915 VSU458915:VSY458915 WCQ458915:WCU458915 WMM458915:WMQ458915 WWI458915:WWM458915 Y524451:AC524451 JW524451:KA524451 TS524451:TW524451 ADO524451:ADS524451 ANK524451:ANO524451 AXG524451:AXK524451 BHC524451:BHG524451 BQY524451:BRC524451 CAU524451:CAY524451 CKQ524451:CKU524451 CUM524451:CUQ524451 DEI524451:DEM524451 DOE524451:DOI524451 DYA524451:DYE524451 EHW524451:EIA524451 ERS524451:ERW524451 FBO524451:FBS524451 FLK524451:FLO524451 FVG524451:FVK524451 GFC524451:GFG524451 GOY524451:GPC524451 GYU524451:GYY524451 HIQ524451:HIU524451 HSM524451:HSQ524451 ICI524451:ICM524451 IME524451:IMI524451 IWA524451:IWE524451 JFW524451:JGA524451 JPS524451:JPW524451 JZO524451:JZS524451 KJK524451:KJO524451 KTG524451:KTK524451 LDC524451:LDG524451 LMY524451:LNC524451 LWU524451:LWY524451 MGQ524451:MGU524451 MQM524451:MQQ524451 NAI524451:NAM524451 NKE524451:NKI524451 NUA524451:NUE524451 ODW524451:OEA524451 ONS524451:ONW524451 OXO524451:OXS524451 PHK524451:PHO524451 PRG524451:PRK524451 QBC524451:QBG524451 QKY524451:QLC524451 QUU524451:QUY524451 REQ524451:REU524451 ROM524451:ROQ524451 RYI524451:RYM524451 SIE524451:SII524451 SSA524451:SSE524451 TBW524451:TCA524451 TLS524451:TLW524451 TVO524451:TVS524451 UFK524451:UFO524451 UPG524451:UPK524451 UZC524451:UZG524451 VIY524451:VJC524451 VSU524451:VSY524451 WCQ524451:WCU524451 WMM524451:WMQ524451 WWI524451:WWM524451 Y589987:AC589987 JW589987:KA589987 TS589987:TW589987 ADO589987:ADS589987 ANK589987:ANO589987 AXG589987:AXK589987 BHC589987:BHG589987 BQY589987:BRC589987 CAU589987:CAY589987 CKQ589987:CKU589987 CUM589987:CUQ589987 DEI589987:DEM589987 DOE589987:DOI589987 DYA589987:DYE589987 EHW589987:EIA589987 ERS589987:ERW589987 FBO589987:FBS589987 FLK589987:FLO589987 FVG589987:FVK589987 GFC589987:GFG589987 GOY589987:GPC589987 GYU589987:GYY589987 HIQ589987:HIU589987 HSM589987:HSQ589987 ICI589987:ICM589987 IME589987:IMI589987 IWA589987:IWE589987 JFW589987:JGA589987 JPS589987:JPW589987 JZO589987:JZS589987 KJK589987:KJO589987 KTG589987:KTK589987 LDC589987:LDG589987 LMY589987:LNC589987 LWU589987:LWY589987 MGQ589987:MGU589987 MQM589987:MQQ589987 NAI589987:NAM589987 NKE589987:NKI589987 NUA589987:NUE589987 ODW589987:OEA589987 ONS589987:ONW589987 OXO589987:OXS589987 PHK589987:PHO589987 PRG589987:PRK589987 QBC589987:QBG589987 QKY589987:QLC589987 QUU589987:QUY589987 REQ589987:REU589987 ROM589987:ROQ589987 RYI589987:RYM589987 SIE589987:SII589987 SSA589987:SSE589987 TBW589987:TCA589987 TLS589987:TLW589987 TVO589987:TVS589987 UFK589987:UFO589987 UPG589987:UPK589987 UZC589987:UZG589987 VIY589987:VJC589987 VSU589987:VSY589987 WCQ589987:WCU589987 WMM589987:WMQ589987 WWI589987:WWM589987 Y655523:AC655523 JW655523:KA655523 TS655523:TW655523 ADO655523:ADS655523 ANK655523:ANO655523 AXG655523:AXK655523 BHC655523:BHG655523 BQY655523:BRC655523 CAU655523:CAY655523 CKQ655523:CKU655523 CUM655523:CUQ655523 DEI655523:DEM655523 DOE655523:DOI655523 DYA655523:DYE655523 EHW655523:EIA655523 ERS655523:ERW655523 FBO655523:FBS655523 FLK655523:FLO655523 FVG655523:FVK655523 GFC655523:GFG655523 GOY655523:GPC655523 GYU655523:GYY655523 HIQ655523:HIU655523 HSM655523:HSQ655523 ICI655523:ICM655523 IME655523:IMI655523 IWA655523:IWE655523 JFW655523:JGA655523 JPS655523:JPW655523 JZO655523:JZS655523 KJK655523:KJO655523 KTG655523:KTK655523 LDC655523:LDG655523 LMY655523:LNC655523 LWU655523:LWY655523 MGQ655523:MGU655523 MQM655523:MQQ655523 NAI655523:NAM655523 NKE655523:NKI655523 NUA655523:NUE655523 ODW655523:OEA655523 ONS655523:ONW655523 OXO655523:OXS655523 PHK655523:PHO655523 PRG655523:PRK655523 QBC655523:QBG655523 QKY655523:QLC655523 QUU655523:QUY655523 REQ655523:REU655523 ROM655523:ROQ655523 RYI655523:RYM655523 SIE655523:SII655523 SSA655523:SSE655523 TBW655523:TCA655523 TLS655523:TLW655523 TVO655523:TVS655523 UFK655523:UFO655523 UPG655523:UPK655523 UZC655523:UZG655523 VIY655523:VJC655523 VSU655523:VSY655523 WCQ655523:WCU655523 WMM655523:WMQ655523 WWI655523:WWM655523 Y721059:AC721059 JW721059:KA721059 TS721059:TW721059 ADO721059:ADS721059 ANK721059:ANO721059 AXG721059:AXK721059 BHC721059:BHG721059 BQY721059:BRC721059 CAU721059:CAY721059 CKQ721059:CKU721059 CUM721059:CUQ721059 DEI721059:DEM721059 DOE721059:DOI721059 DYA721059:DYE721059 EHW721059:EIA721059 ERS721059:ERW721059 FBO721059:FBS721059 FLK721059:FLO721059 FVG721059:FVK721059 GFC721059:GFG721059 GOY721059:GPC721059 GYU721059:GYY721059 HIQ721059:HIU721059 HSM721059:HSQ721059 ICI721059:ICM721059 IME721059:IMI721059 IWA721059:IWE721059 JFW721059:JGA721059 JPS721059:JPW721059 JZO721059:JZS721059 KJK721059:KJO721059 KTG721059:KTK721059 LDC721059:LDG721059 LMY721059:LNC721059 LWU721059:LWY721059 MGQ721059:MGU721059 MQM721059:MQQ721059 NAI721059:NAM721059 NKE721059:NKI721059 NUA721059:NUE721059 ODW721059:OEA721059 ONS721059:ONW721059 OXO721059:OXS721059 PHK721059:PHO721059 PRG721059:PRK721059 QBC721059:QBG721059 QKY721059:QLC721059 QUU721059:QUY721059 REQ721059:REU721059 ROM721059:ROQ721059 RYI721059:RYM721059 SIE721059:SII721059 SSA721059:SSE721059 TBW721059:TCA721059 TLS721059:TLW721059 TVO721059:TVS721059 UFK721059:UFO721059 UPG721059:UPK721059 UZC721059:UZG721059 VIY721059:VJC721059 VSU721059:VSY721059 WCQ721059:WCU721059 WMM721059:WMQ721059 WWI721059:WWM721059 Y786595:AC786595 JW786595:KA786595 TS786595:TW786595 ADO786595:ADS786595 ANK786595:ANO786595 AXG786595:AXK786595 BHC786595:BHG786595 BQY786595:BRC786595 CAU786595:CAY786595 CKQ786595:CKU786595 CUM786595:CUQ786595 DEI786595:DEM786595 DOE786595:DOI786595 DYA786595:DYE786595 EHW786595:EIA786595 ERS786595:ERW786595 FBO786595:FBS786595 FLK786595:FLO786595 FVG786595:FVK786595 GFC786595:GFG786595 GOY786595:GPC786595 GYU786595:GYY786595 HIQ786595:HIU786595 HSM786595:HSQ786595 ICI786595:ICM786595 IME786595:IMI786595 IWA786595:IWE786595 JFW786595:JGA786595 JPS786595:JPW786595 JZO786595:JZS786595 KJK786595:KJO786595 KTG786595:KTK786595 LDC786595:LDG786595 LMY786595:LNC786595 LWU786595:LWY786595 MGQ786595:MGU786595 MQM786595:MQQ786595 NAI786595:NAM786595 NKE786595:NKI786595 NUA786595:NUE786595 ODW786595:OEA786595 ONS786595:ONW786595 OXO786595:OXS786595 PHK786595:PHO786595 PRG786595:PRK786595 QBC786595:QBG786595 QKY786595:QLC786595 QUU786595:QUY786595 REQ786595:REU786595 ROM786595:ROQ786595 RYI786595:RYM786595 SIE786595:SII786595 SSA786595:SSE786595 TBW786595:TCA786595 TLS786595:TLW786595 TVO786595:TVS786595 UFK786595:UFO786595 UPG786595:UPK786595 UZC786595:UZG786595 VIY786595:VJC786595 VSU786595:VSY786595 WCQ786595:WCU786595 WMM786595:WMQ786595 WWI786595:WWM786595 Y852131:AC852131 JW852131:KA852131 TS852131:TW852131 ADO852131:ADS852131 ANK852131:ANO852131 AXG852131:AXK852131 BHC852131:BHG852131 BQY852131:BRC852131 CAU852131:CAY852131 CKQ852131:CKU852131 CUM852131:CUQ852131 DEI852131:DEM852131 DOE852131:DOI852131 DYA852131:DYE852131 EHW852131:EIA852131 ERS852131:ERW852131 FBO852131:FBS852131 FLK852131:FLO852131 FVG852131:FVK852131 GFC852131:GFG852131 GOY852131:GPC852131 GYU852131:GYY852131 HIQ852131:HIU852131 HSM852131:HSQ852131 ICI852131:ICM852131 IME852131:IMI852131 IWA852131:IWE852131 JFW852131:JGA852131 JPS852131:JPW852131 JZO852131:JZS852131 KJK852131:KJO852131 KTG852131:KTK852131 LDC852131:LDG852131 LMY852131:LNC852131 LWU852131:LWY852131 MGQ852131:MGU852131 MQM852131:MQQ852131 NAI852131:NAM852131 NKE852131:NKI852131 NUA852131:NUE852131 ODW852131:OEA852131 ONS852131:ONW852131 OXO852131:OXS852131 PHK852131:PHO852131 PRG852131:PRK852131 QBC852131:QBG852131 QKY852131:QLC852131 QUU852131:QUY852131 REQ852131:REU852131 ROM852131:ROQ852131 RYI852131:RYM852131 SIE852131:SII852131 SSA852131:SSE852131 TBW852131:TCA852131 TLS852131:TLW852131 TVO852131:TVS852131 UFK852131:UFO852131 UPG852131:UPK852131 UZC852131:UZG852131 VIY852131:VJC852131 VSU852131:VSY852131 WCQ852131:WCU852131 WMM852131:WMQ852131 WWI852131:WWM852131 Y917667:AC917667 JW917667:KA917667 TS917667:TW917667 ADO917667:ADS917667 ANK917667:ANO917667 AXG917667:AXK917667 BHC917667:BHG917667 BQY917667:BRC917667 CAU917667:CAY917667 CKQ917667:CKU917667 CUM917667:CUQ917667 DEI917667:DEM917667 DOE917667:DOI917667 DYA917667:DYE917667 EHW917667:EIA917667 ERS917667:ERW917667 FBO917667:FBS917667 FLK917667:FLO917667 FVG917667:FVK917667 GFC917667:GFG917667 GOY917667:GPC917667 GYU917667:GYY917667 HIQ917667:HIU917667 HSM917667:HSQ917667 ICI917667:ICM917667 IME917667:IMI917667 IWA917667:IWE917667 JFW917667:JGA917667 JPS917667:JPW917667 JZO917667:JZS917667 KJK917667:KJO917667 KTG917667:KTK917667 LDC917667:LDG917667 LMY917667:LNC917667 LWU917667:LWY917667 MGQ917667:MGU917667 MQM917667:MQQ917667 NAI917667:NAM917667 NKE917667:NKI917667 NUA917667:NUE917667 ODW917667:OEA917667 ONS917667:ONW917667 OXO917667:OXS917667 PHK917667:PHO917667 PRG917667:PRK917667 QBC917667:QBG917667 QKY917667:QLC917667 QUU917667:QUY917667 REQ917667:REU917667 ROM917667:ROQ917667 RYI917667:RYM917667 SIE917667:SII917667 SSA917667:SSE917667 TBW917667:TCA917667 TLS917667:TLW917667 TVO917667:TVS917667 UFK917667:UFO917667 UPG917667:UPK917667 UZC917667:UZG917667 VIY917667:VJC917667 VSU917667:VSY917667 WCQ917667:WCU917667 WMM917667:WMQ917667 WWI917667:WWM917667 Y983203:AC983203 JW983203:KA983203 TS983203:TW983203 ADO983203:ADS983203 ANK983203:ANO983203 AXG983203:AXK983203 BHC983203:BHG983203 BQY983203:BRC983203 CAU983203:CAY983203 CKQ983203:CKU983203 CUM983203:CUQ983203 DEI983203:DEM983203 DOE983203:DOI983203 DYA983203:DYE983203 EHW983203:EIA983203 ERS983203:ERW983203 FBO983203:FBS983203 FLK983203:FLO983203 FVG983203:FVK983203 GFC983203:GFG983203 GOY983203:GPC983203 GYU983203:GYY983203 HIQ983203:HIU983203 HSM983203:HSQ983203 ICI983203:ICM983203 IME983203:IMI983203 IWA983203:IWE983203 JFW983203:JGA983203 JPS983203:JPW983203 JZO983203:JZS983203 KJK983203:KJO983203 KTG983203:KTK983203 LDC983203:LDG983203 LMY983203:LNC983203 LWU983203:LWY983203 MGQ983203:MGU983203 MQM983203:MQQ983203 NAI983203:NAM983203 NKE983203:NKI983203 NUA983203:NUE983203 ODW983203:OEA983203 ONS983203:ONW983203 OXO983203:OXS983203 PHK983203:PHO983203 PRG983203:PRK983203 QBC983203:QBG983203 QKY983203:QLC983203 QUU983203:QUY983203 REQ983203:REU983203 ROM983203:ROQ983203 RYI983203:RYM983203 SIE983203:SII983203 SSA983203:SSE983203 TBW983203:TCA983203 TLS983203:TLW983203 TVO983203:TVS983203 UFK983203:UFO983203 UPG983203:UPK983203 UZC983203:UZG983203 VIY983203:VJC983203 VSU983203:VSY983203 WCQ983203:WCU983203 WMM983203:WMQ983203 WWI983203:WWM983203">
      <formula1>0</formula1>
      <formula2>9999999</formula2>
    </dataValidation>
    <dataValidation type="whole" allowBlank="1" showInputMessage="1" showErrorMessage="1" error="SOMENTE NUMEROS INTEIROS DE 0 A 59" sqref="J65695:K65695 JH65695:JI65695 TD65695:TE65695 ACZ65695:ADA65695 AMV65695:AMW65695 AWR65695:AWS65695 BGN65695:BGO65695 BQJ65695:BQK65695 CAF65695:CAG65695 CKB65695:CKC65695 CTX65695:CTY65695 DDT65695:DDU65695 DNP65695:DNQ65695 DXL65695:DXM65695 EHH65695:EHI65695 ERD65695:ERE65695 FAZ65695:FBA65695 FKV65695:FKW65695 FUR65695:FUS65695 GEN65695:GEO65695 GOJ65695:GOK65695 GYF65695:GYG65695 HIB65695:HIC65695 HRX65695:HRY65695 IBT65695:IBU65695 ILP65695:ILQ65695 IVL65695:IVM65695 JFH65695:JFI65695 JPD65695:JPE65695 JYZ65695:JZA65695 KIV65695:KIW65695 KSR65695:KSS65695 LCN65695:LCO65695 LMJ65695:LMK65695 LWF65695:LWG65695 MGB65695:MGC65695 MPX65695:MPY65695 MZT65695:MZU65695 NJP65695:NJQ65695 NTL65695:NTM65695 ODH65695:ODI65695 OND65695:ONE65695 OWZ65695:OXA65695 PGV65695:PGW65695 PQR65695:PQS65695 QAN65695:QAO65695 QKJ65695:QKK65695 QUF65695:QUG65695 REB65695:REC65695 RNX65695:RNY65695 RXT65695:RXU65695 SHP65695:SHQ65695 SRL65695:SRM65695 TBH65695:TBI65695 TLD65695:TLE65695 TUZ65695:TVA65695 UEV65695:UEW65695 UOR65695:UOS65695 UYN65695:UYO65695 VIJ65695:VIK65695 VSF65695:VSG65695 WCB65695:WCC65695 WLX65695:WLY65695 WVT65695:WVU65695 J131231:K131231 JH131231:JI131231 TD131231:TE131231 ACZ131231:ADA131231 AMV131231:AMW131231 AWR131231:AWS131231 BGN131231:BGO131231 BQJ131231:BQK131231 CAF131231:CAG131231 CKB131231:CKC131231 CTX131231:CTY131231 DDT131231:DDU131231 DNP131231:DNQ131231 DXL131231:DXM131231 EHH131231:EHI131231 ERD131231:ERE131231 FAZ131231:FBA131231 FKV131231:FKW131231 FUR131231:FUS131231 GEN131231:GEO131231 GOJ131231:GOK131231 GYF131231:GYG131231 HIB131231:HIC131231 HRX131231:HRY131231 IBT131231:IBU131231 ILP131231:ILQ131231 IVL131231:IVM131231 JFH131231:JFI131231 JPD131231:JPE131231 JYZ131231:JZA131231 KIV131231:KIW131231 KSR131231:KSS131231 LCN131231:LCO131231 LMJ131231:LMK131231 LWF131231:LWG131231 MGB131231:MGC131231 MPX131231:MPY131231 MZT131231:MZU131231 NJP131231:NJQ131231 NTL131231:NTM131231 ODH131231:ODI131231 OND131231:ONE131231 OWZ131231:OXA131231 PGV131231:PGW131231 PQR131231:PQS131231 QAN131231:QAO131231 QKJ131231:QKK131231 QUF131231:QUG131231 REB131231:REC131231 RNX131231:RNY131231 RXT131231:RXU131231 SHP131231:SHQ131231 SRL131231:SRM131231 TBH131231:TBI131231 TLD131231:TLE131231 TUZ131231:TVA131231 UEV131231:UEW131231 UOR131231:UOS131231 UYN131231:UYO131231 VIJ131231:VIK131231 VSF131231:VSG131231 WCB131231:WCC131231 WLX131231:WLY131231 WVT131231:WVU131231 J196767:K196767 JH196767:JI196767 TD196767:TE196767 ACZ196767:ADA196767 AMV196767:AMW196767 AWR196767:AWS196767 BGN196767:BGO196767 BQJ196767:BQK196767 CAF196767:CAG196767 CKB196767:CKC196767 CTX196767:CTY196767 DDT196767:DDU196767 DNP196767:DNQ196767 DXL196767:DXM196767 EHH196767:EHI196767 ERD196767:ERE196767 FAZ196767:FBA196767 FKV196767:FKW196767 FUR196767:FUS196767 GEN196767:GEO196767 GOJ196767:GOK196767 GYF196767:GYG196767 HIB196767:HIC196767 HRX196767:HRY196767 IBT196767:IBU196767 ILP196767:ILQ196767 IVL196767:IVM196767 JFH196767:JFI196767 JPD196767:JPE196767 JYZ196767:JZA196767 KIV196767:KIW196767 KSR196767:KSS196767 LCN196767:LCO196767 LMJ196767:LMK196767 LWF196767:LWG196767 MGB196767:MGC196767 MPX196767:MPY196767 MZT196767:MZU196767 NJP196767:NJQ196767 NTL196767:NTM196767 ODH196767:ODI196767 OND196767:ONE196767 OWZ196767:OXA196767 PGV196767:PGW196767 PQR196767:PQS196767 QAN196767:QAO196767 QKJ196767:QKK196767 QUF196767:QUG196767 REB196767:REC196767 RNX196767:RNY196767 RXT196767:RXU196767 SHP196767:SHQ196767 SRL196767:SRM196767 TBH196767:TBI196767 TLD196767:TLE196767 TUZ196767:TVA196767 UEV196767:UEW196767 UOR196767:UOS196767 UYN196767:UYO196767 VIJ196767:VIK196767 VSF196767:VSG196767 WCB196767:WCC196767 WLX196767:WLY196767 WVT196767:WVU196767 J262303:K262303 JH262303:JI262303 TD262303:TE262303 ACZ262303:ADA262303 AMV262303:AMW262303 AWR262303:AWS262303 BGN262303:BGO262303 BQJ262303:BQK262303 CAF262303:CAG262303 CKB262303:CKC262303 CTX262303:CTY262303 DDT262303:DDU262303 DNP262303:DNQ262303 DXL262303:DXM262303 EHH262303:EHI262303 ERD262303:ERE262303 FAZ262303:FBA262303 FKV262303:FKW262303 FUR262303:FUS262303 GEN262303:GEO262303 GOJ262303:GOK262303 GYF262303:GYG262303 HIB262303:HIC262303 HRX262303:HRY262303 IBT262303:IBU262303 ILP262303:ILQ262303 IVL262303:IVM262303 JFH262303:JFI262303 JPD262303:JPE262303 JYZ262303:JZA262303 KIV262303:KIW262303 KSR262303:KSS262303 LCN262303:LCO262303 LMJ262303:LMK262303 LWF262303:LWG262303 MGB262303:MGC262303 MPX262303:MPY262303 MZT262303:MZU262303 NJP262303:NJQ262303 NTL262303:NTM262303 ODH262303:ODI262303 OND262303:ONE262303 OWZ262303:OXA262303 PGV262303:PGW262303 PQR262303:PQS262303 QAN262303:QAO262303 QKJ262303:QKK262303 QUF262303:QUG262303 REB262303:REC262303 RNX262303:RNY262303 RXT262303:RXU262303 SHP262303:SHQ262303 SRL262303:SRM262303 TBH262303:TBI262303 TLD262303:TLE262303 TUZ262303:TVA262303 UEV262303:UEW262303 UOR262303:UOS262303 UYN262303:UYO262303 VIJ262303:VIK262303 VSF262303:VSG262303 WCB262303:WCC262303 WLX262303:WLY262303 WVT262303:WVU262303 J327839:K327839 JH327839:JI327839 TD327839:TE327839 ACZ327839:ADA327839 AMV327839:AMW327839 AWR327839:AWS327839 BGN327839:BGO327839 BQJ327839:BQK327839 CAF327839:CAG327839 CKB327839:CKC327839 CTX327839:CTY327839 DDT327839:DDU327839 DNP327839:DNQ327839 DXL327839:DXM327839 EHH327839:EHI327839 ERD327839:ERE327839 FAZ327839:FBA327839 FKV327839:FKW327839 FUR327839:FUS327839 GEN327839:GEO327839 GOJ327839:GOK327839 GYF327839:GYG327839 HIB327839:HIC327839 HRX327839:HRY327839 IBT327839:IBU327839 ILP327839:ILQ327839 IVL327839:IVM327839 JFH327839:JFI327839 JPD327839:JPE327839 JYZ327839:JZA327839 KIV327839:KIW327839 KSR327839:KSS327839 LCN327839:LCO327839 LMJ327839:LMK327839 LWF327839:LWG327839 MGB327839:MGC327839 MPX327839:MPY327839 MZT327839:MZU327839 NJP327839:NJQ327839 NTL327839:NTM327839 ODH327839:ODI327839 OND327839:ONE327839 OWZ327839:OXA327839 PGV327839:PGW327839 PQR327839:PQS327839 QAN327839:QAO327839 QKJ327839:QKK327839 QUF327839:QUG327839 REB327839:REC327839 RNX327839:RNY327839 RXT327839:RXU327839 SHP327839:SHQ327839 SRL327839:SRM327839 TBH327839:TBI327839 TLD327839:TLE327839 TUZ327839:TVA327839 UEV327839:UEW327839 UOR327839:UOS327839 UYN327839:UYO327839 VIJ327839:VIK327839 VSF327839:VSG327839 WCB327839:WCC327839 WLX327839:WLY327839 WVT327839:WVU327839 J393375:K393375 JH393375:JI393375 TD393375:TE393375 ACZ393375:ADA393375 AMV393375:AMW393375 AWR393375:AWS393375 BGN393375:BGO393375 BQJ393375:BQK393375 CAF393375:CAG393375 CKB393375:CKC393375 CTX393375:CTY393375 DDT393375:DDU393375 DNP393375:DNQ393375 DXL393375:DXM393375 EHH393375:EHI393375 ERD393375:ERE393375 FAZ393375:FBA393375 FKV393375:FKW393375 FUR393375:FUS393375 GEN393375:GEO393375 GOJ393375:GOK393375 GYF393375:GYG393375 HIB393375:HIC393375 HRX393375:HRY393375 IBT393375:IBU393375 ILP393375:ILQ393375 IVL393375:IVM393375 JFH393375:JFI393375 JPD393375:JPE393375 JYZ393375:JZA393375 KIV393375:KIW393375 KSR393375:KSS393375 LCN393375:LCO393375 LMJ393375:LMK393375 LWF393375:LWG393375 MGB393375:MGC393375 MPX393375:MPY393375 MZT393375:MZU393375 NJP393375:NJQ393375 NTL393375:NTM393375 ODH393375:ODI393375 OND393375:ONE393375 OWZ393375:OXA393375 PGV393375:PGW393375 PQR393375:PQS393375 QAN393375:QAO393375 QKJ393375:QKK393375 QUF393375:QUG393375 REB393375:REC393375 RNX393375:RNY393375 RXT393375:RXU393375 SHP393375:SHQ393375 SRL393375:SRM393375 TBH393375:TBI393375 TLD393375:TLE393375 TUZ393375:TVA393375 UEV393375:UEW393375 UOR393375:UOS393375 UYN393375:UYO393375 VIJ393375:VIK393375 VSF393375:VSG393375 WCB393375:WCC393375 WLX393375:WLY393375 WVT393375:WVU393375 J458911:K458911 JH458911:JI458911 TD458911:TE458911 ACZ458911:ADA458911 AMV458911:AMW458911 AWR458911:AWS458911 BGN458911:BGO458911 BQJ458911:BQK458911 CAF458911:CAG458911 CKB458911:CKC458911 CTX458911:CTY458911 DDT458911:DDU458911 DNP458911:DNQ458911 DXL458911:DXM458911 EHH458911:EHI458911 ERD458911:ERE458911 FAZ458911:FBA458911 FKV458911:FKW458911 FUR458911:FUS458911 GEN458911:GEO458911 GOJ458911:GOK458911 GYF458911:GYG458911 HIB458911:HIC458911 HRX458911:HRY458911 IBT458911:IBU458911 ILP458911:ILQ458911 IVL458911:IVM458911 JFH458911:JFI458911 JPD458911:JPE458911 JYZ458911:JZA458911 KIV458911:KIW458911 KSR458911:KSS458911 LCN458911:LCO458911 LMJ458911:LMK458911 LWF458911:LWG458911 MGB458911:MGC458911 MPX458911:MPY458911 MZT458911:MZU458911 NJP458911:NJQ458911 NTL458911:NTM458911 ODH458911:ODI458911 OND458911:ONE458911 OWZ458911:OXA458911 PGV458911:PGW458911 PQR458911:PQS458911 QAN458911:QAO458911 QKJ458911:QKK458911 QUF458911:QUG458911 REB458911:REC458911 RNX458911:RNY458911 RXT458911:RXU458911 SHP458911:SHQ458911 SRL458911:SRM458911 TBH458911:TBI458911 TLD458911:TLE458911 TUZ458911:TVA458911 UEV458911:UEW458911 UOR458911:UOS458911 UYN458911:UYO458911 VIJ458911:VIK458911 VSF458911:VSG458911 WCB458911:WCC458911 WLX458911:WLY458911 WVT458911:WVU458911 J524447:K524447 JH524447:JI524447 TD524447:TE524447 ACZ524447:ADA524447 AMV524447:AMW524447 AWR524447:AWS524447 BGN524447:BGO524447 BQJ524447:BQK524447 CAF524447:CAG524447 CKB524447:CKC524447 CTX524447:CTY524447 DDT524447:DDU524447 DNP524447:DNQ524447 DXL524447:DXM524447 EHH524447:EHI524447 ERD524447:ERE524447 FAZ524447:FBA524447 FKV524447:FKW524447 FUR524447:FUS524447 GEN524447:GEO524447 GOJ524447:GOK524447 GYF524447:GYG524447 HIB524447:HIC524447 HRX524447:HRY524447 IBT524447:IBU524447 ILP524447:ILQ524447 IVL524447:IVM524447 JFH524447:JFI524447 JPD524447:JPE524447 JYZ524447:JZA524447 KIV524447:KIW524447 KSR524447:KSS524447 LCN524447:LCO524447 LMJ524447:LMK524447 LWF524447:LWG524447 MGB524447:MGC524447 MPX524447:MPY524447 MZT524447:MZU524447 NJP524447:NJQ524447 NTL524447:NTM524447 ODH524447:ODI524447 OND524447:ONE524447 OWZ524447:OXA524447 PGV524447:PGW524447 PQR524447:PQS524447 QAN524447:QAO524447 QKJ524447:QKK524447 QUF524447:QUG524447 REB524447:REC524447 RNX524447:RNY524447 RXT524447:RXU524447 SHP524447:SHQ524447 SRL524447:SRM524447 TBH524447:TBI524447 TLD524447:TLE524447 TUZ524447:TVA524447 UEV524447:UEW524447 UOR524447:UOS524447 UYN524447:UYO524447 VIJ524447:VIK524447 VSF524447:VSG524447 WCB524447:WCC524447 WLX524447:WLY524447 WVT524447:WVU524447 J589983:K589983 JH589983:JI589983 TD589983:TE589983 ACZ589983:ADA589983 AMV589983:AMW589983 AWR589983:AWS589983 BGN589983:BGO589983 BQJ589983:BQK589983 CAF589983:CAG589983 CKB589983:CKC589983 CTX589983:CTY589983 DDT589983:DDU589983 DNP589983:DNQ589983 DXL589983:DXM589983 EHH589983:EHI589983 ERD589983:ERE589983 FAZ589983:FBA589983 FKV589983:FKW589983 FUR589983:FUS589983 GEN589983:GEO589983 GOJ589983:GOK589983 GYF589983:GYG589983 HIB589983:HIC589983 HRX589983:HRY589983 IBT589983:IBU589983 ILP589983:ILQ589983 IVL589983:IVM589983 JFH589983:JFI589983 JPD589983:JPE589983 JYZ589983:JZA589983 KIV589983:KIW589983 KSR589983:KSS589983 LCN589983:LCO589983 LMJ589983:LMK589983 LWF589983:LWG589983 MGB589983:MGC589983 MPX589983:MPY589983 MZT589983:MZU589983 NJP589983:NJQ589983 NTL589983:NTM589983 ODH589983:ODI589983 OND589983:ONE589983 OWZ589983:OXA589983 PGV589983:PGW589983 PQR589983:PQS589983 QAN589983:QAO589983 QKJ589983:QKK589983 QUF589983:QUG589983 REB589983:REC589983 RNX589983:RNY589983 RXT589983:RXU589983 SHP589983:SHQ589983 SRL589983:SRM589983 TBH589983:TBI589983 TLD589983:TLE589983 TUZ589983:TVA589983 UEV589983:UEW589983 UOR589983:UOS589983 UYN589983:UYO589983 VIJ589983:VIK589983 VSF589983:VSG589983 WCB589983:WCC589983 WLX589983:WLY589983 WVT589983:WVU589983 J655519:K655519 JH655519:JI655519 TD655519:TE655519 ACZ655519:ADA655519 AMV655519:AMW655519 AWR655519:AWS655519 BGN655519:BGO655519 BQJ655519:BQK655519 CAF655519:CAG655519 CKB655519:CKC655519 CTX655519:CTY655519 DDT655519:DDU655519 DNP655519:DNQ655519 DXL655519:DXM655519 EHH655519:EHI655519 ERD655519:ERE655519 FAZ655519:FBA655519 FKV655519:FKW655519 FUR655519:FUS655519 GEN655519:GEO655519 GOJ655519:GOK655519 GYF655519:GYG655519 HIB655519:HIC655519 HRX655519:HRY655519 IBT655519:IBU655519 ILP655519:ILQ655519 IVL655519:IVM655519 JFH655519:JFI655519 JPD655519:JPE655519 JYZ655519:JZA655519 KIV655519:KIW655519 KSR655519:KSS655519 LCN655519:LCO655519 LMJ655519:LMK655519 LWF655519:LWG655519 MGB655519:MGC655519 MPX655519:MPY655519 MZT655519:MZU655519 NJP655519:NJQ655519 NTL655519:NTM655519 ODH655519:ODI655519 OND655519:ONE655519 OWZ655519:OXA655519 PGV655519:PGW655519 PQR655519:PQS655519 QAN655519:QAO655519 QKJ655519:QKK655519 QUF655519:QUG655519 REB655519:REC655519 RNX655519:RNY655519 RXT655519:RXU655519 SHP655519:SHQ655519 SRL655519:SRM655519 TBH655519:TBI655519 TLD655519:TLE655519 TUZ655519:TVA655519 UEV655519:UEW655519 UOR655519:UOS655519 UYN655519:UYO655519 VIJ655519:VIK655519 VSF655519:VSG655519 WCB655519:WCC655519 WLX655519:WLY655519 WVT655519:WVU655519 J721055:K721055 JH721055:JI721055 TD721055:TE721055 ACZ721055:ADA721055 AMV721055:AMW721055 AWR721055:AWS721055 BGN721055:BGO721055 BQJ721055:BQK721055 CAF721055:CAG721055 CKB721055:CKC721055 CTX721055:CTY721055 DDT721055:DDU721055 DNP721055:DNQ721055 DXL721055:DXM721055 EHH721055:EHI721055 ERD721055:ERE721055 FAZ721055:FBA721055 FKV721055:FKW721055 FUR721055:FUS721055 GEN721055:GEO721055 GOJ721055:GOK721055 GYF721055:GYG721055 HIB721055:HIC721055 HRX721055:HRY721055 IBT721055:IBU721055 ILP721055:ILQ721055 IVL721055:IVM721055 JFH721055:JFI721055 JPD721055:JPE721055 JYZ721055:JZA721055 KIV721055:KIW721055 KSR721055:KSS721055 LCN721055:LCO721055 LMJ721055:LMK721055 LWF721055:LWG721055 MGB721055:MGC721055 MPX721055:MPY721055 MZT721055:MZU721055 NJP721055:NJQ721055 NTL721055:NTM721055 ODH721055:ODI721055 OND721055:ONE721055 OWZ721055:OXA721055 PGV721055:PGW721055 PQR721055:PQS721055 QAN721055:QAO721055 QKJ721055:QKK721055 QUF721055:QUG721055 REB721055:REC721055 RNX721055:RNY721055 RXT721055:RXU721055 SHP721055:SHQ721055 SRL721055:SRM721055 TBH721055:TBI721055 TLD721055:TLE721055 TUZ721055:TVA721055 UEV721055:UEW721055 UOR721055:UOS721055 UYN721055:UYO721055 VIJ721055:VIK721055 VSF721055:VSG721055 WCB721055:WCC721055 WLX721055:WLY721055 WVT721055:WVU721055 J786591:K786591 JH786591:JI786591 TD786591:TE786591 ACZ786591:ADA786591 AMV786591:AMW786591 AWR786591:AWS786591 BGN786591:BGO786591 BQJ786591:BQK786591 CAF786591:CAG786591 CKB786591:CKC786591 CTX786591:CTY786591 DDT786591:DDU786591 DNP786591:DNQ786591 DXL786591:DXM786591 EHH786591:EHI786591 ERD786591:ERE786591 FAZ786591:FBA786591 FKV786591:FKW786591 FUR786591:FUS786591 GEN786591:GEO786591 GOJ786591:GOK786591 GYF786591:GYG786591 HIB786591:HIC786591 HRX786591:HRY786591 IBT786591:IBU786591 ILP786591:ILQ786591 IVL786591:IVM786591 JFH786591:JFI786591 JPD786591:JPE786591 JYZ786591:JZA786591 KIV786591:KIW786591 KSR786591:KSS786591 LCN786591:LCO786591 LMJ786591:LMK786591 LWF786591:LWG786591 MGB786591:MGC786591 MPX786591:MPY786591 MZT786591:MZU786591 NJP786591:NJQ786591 NTL786591:NTM786591 ODH786591:ODI786591 OND786591:ONE786591 OWZ786591:OXA786591 PGV786591:PGW786591 PQR786591:PQS786591 QAN786591:QAO786591 QKJ786591:QKK786591 QUF786591:QUG786591 REB786591:REC786591 RNX786591:RNY786591 RXT786591:RXU786591 SHP786591:SHQ786591 SRL786591:SRM786591 TBH786591:TBI786591 TLD786591:TLE786591 TUZ786591:TVA786591 UEV786591:UEW786591 UOR786591:UOS786591 UYN786591:UYO786591 VIJ786591:VIK786591 VSF786591:VSG786591 WCB786591:WCC786591 WLX786591:WLY786591 WVT786591:WVU786591 J852127:K852127 JH852127:JI852127 TD852127:TE852127 ACZ852127:ADA852127 AMV852127:AMW852127 AWR852127:AWS852127 BGN852127:BGO852127 BQJ852127:BQK852127 CAF852127:CAG852127 CKB852127:CKC852127 CTX852127:CTY852127 DDT852127:DDU852127 DNP852127:DNQ852127 DXL852127:DXM852127 EHH852127:EHI852127 ERD852127:ERE852127 FAZ852127:FBA852127 FKV852127:FKW852127 FUR852127:FUS852127 GEN852127:GEO852127 GOJ852127:GOK852127 GYF852127:GYG852127 HIB852127:HIC852127 HRX852127:HRY852127 IBT852127:IBU852127 ILP852127:ILQ852127 IVL852127:IVM852127 JFH852127:JFI852127 JPD852127:JPE852127 JYZ852127:JZA852127 KIV852127:KIW852127 KSR852127:KSS852127 LCN852127:LCO852127 LMJ852127:LMK852127 LWF852127:LWG852127 MGB852127:MGC852127 MPX852127:MPY852127 MZT852127:MZU852127 NJP852127:NJQ852127 NTL852127:NTM852127 ODH852127:ODI852127 OND852127:ONE852127 OWZ852127:OXA852127 PGV852127:PGW852127 PQR852127:PQS852127 QAN852127:QAO852127 QKJ852127:QKK852127 QUF852127:QUG852127 REB852127:REC852127 RNX852127:RNY852127 RXT852127:RXU852127 SHP852127:SHQ852127 SRL852127:SRM852127 TBH852127:TBI852127 TLD852127:TLE852127 TUZ852127:TVA852127 UEV852127:UEW852127 UOR852127:UOS852127 UYN852127:UYO852127 VIJ852127:VIK852127 VSF852127:VSG852127 WCB852127:WCC852127 WLX852127:WLY852127 WVT852127:WVU852127 J917663:K917663 JH917663:JI917663 TD917663:TE917663 ACZ917663:ADA917663 AMV917663:AMW917663 AWR917663:AWS917663 BGN917663:BGO917663 BQJ917663:BQK917663 CAF917663:CAG917663 CKB917663:CKC917663 CTX917663:CTY917663 DDT917663:DDU917663 DNP917663:DNQ917663 DXL917663:DXM917663 EHH917663:EHI917663 ERD917663:ERE917663 FAZ917663:FBA917663 FKV917663:FKW917663 FUR917663:FUS917663 GEN917663:GEO917663 GOJ917663:GOK917663 GYF917663:GYG917663 HIB917663:HIC917663 HRX917663:HRY917663 IBT917663:IBU917663 ILP917663:ILQ917663 IVL917663:IVM917663 JFH917663:JFI917663 JPD917663:JPE917663 JYZ917663:JZA917663 KIV917663:KIW917663 KSR917663:KSS917663 LCN917663:LCO917663 LMJ917663:LMK917663 LWF917663:LWG917663 MGB917663:MGC917663 MPX917663:MPY917663 MZT917663:MZU917663 NJP917663:NJQ917663 NTL917663:NTM917663 ODH917663:ODI917663 OND917663:ONE917663 OWZ917663:OXA917663 PGV917663:PGW917663 PQR917663:PQS917663 QAN917663:QAO917663 QKJ917663:QKK917663 QUF917663:QUG917663 REB917663:REC917663 RNX917663:RNY917663 RXT917663:RXU917663 SHP917663:SHQ917663 SRL917663:SRM917663 TBH917663:TBI917663 TLD917663:TLE917663 TUZ917663:TVA917663 UEV917663:UEW917663 UOR917663:UOS917663 UYN917663:UYO917663 VIJ917663:VIK917663 VSF917663:VSG917663 WCB917663:WCC917663 WLX917663:WLY917663 WVT917663:WVU917663 J983199:K983199 JH983199:JI983199 TD983199:TE983199 ACZ983199:ADA983199 AMV983199:AMW983199 AWR983199:AWS983199 BGN983199:BGO983199 BQJ983199:BQK983199 CAF983199:CAG983199 CKB983199:CKC983199 CTX983199:CTY983199 DDT983199:DDU983199 DNP983199:DNQ983199 DXL983199:DXM983199 EHH983199:EHI983199 ERD983199:ERE983199 FAZ983199:FBA983199 FKV983199:FKW983199 FUR983199:FUS983199 GEN983199:GEO983199 GOJ983199:GOK983199 GYF983199:GYG983199 HIB983199:HIC983199 HRX983199:HRY983199 IBT983199:IBU983199 ILP983199:ILQ983199 IVL983199:IVM983199 JFH983199:JFI983199 JPD983199:JPE983199 JYZ983199:JZA983199 KIV983199:KIW983199 KSR983199:KSS983199 LCN983199:LCO983199 LMJ983199:LMK983199 LWF983199:LWG983199 MGB983199:MGC983199 MPX983199:MPY983199 MZT983199:MZU983199 NJP983199:NJQ983199 NTL983199:NTM983199 ODH983199:ODI983199 OND983199:ONE983199 OWZ983199:OXA983199 PGV983199:PGW983199 PQR983199:PQS983199 QAN983199:QAO983199 QKJ983199:QKK983199 QUF983199:QUG983199 REB983199:REC983199 RNX983199:RNY983199 RXT983199:RXU983199 SHP983199:SHQ983199 SRL983199:SRM983199 TBH983199:TBI983199 TLD983199:TLE983199 TUZ983199:TVA983199 UEV983199:UEW983199 UOR983199:UOS983199 UYN983199:UYO983199 VIJ983199:VIK983199 VSF983199:VSG983199 WCB983199:WCC983199 WLX983199:WLY983199 WVT983199:WVU983199 W65695:X65695 JU65695:JV65695 TQ65695:TR65695 ADM65695:ADN65695 ANI65695:ANJ65695 AXE65695:AXF65695 BHA65695:BHB65695 BQW65695:BQX65695 CAS65695:CAT65695 CKO65695:CKP65695 CUK65695:CUL65695 DEG65695:DEH65695 DOC65695:DOD65695 DXY65695:DXZ65695 EHU65695:EHV65695 ERQ65695:ERR65695 FBM65695:FBN65695 FLI65695:FLJ65695 FVE65695:FVF65695 GFA65695:GFB65695 GOW65695:GOX65695 GYS65695:GYT65695 HIO65695:HIP65695 HSK65695:HSL65695 ICG65695:ICH65695 IMC65695:IMD65695 IVY65695:IVZ65695 JFU65695:JFV65695 JPQ65695:JPR65695 JZM65695:JZN65695 KJI65695:KJJ65695 KTE65695:KTF65695 LDA65695:LDB65695 LMW65695:LMX65695 LWS65695:LWT65695 MGO65695:MGP65695 MQK65695:MQL65695 NAG65695:NAH65695 NKC65695:NKD65695 NTY65695:NTZ65695 ODU65695:ODV65695 ONQ65695:ONR65695 OXM65695:OXN65695 PHI65695:PHJ65695 PRE65695:PRF65695 QBA65695:QBB65695 QKW65695:QKX65695 QUS65695:QUT65695 REO65695:REP65695 ROK65695:ROL65695 RYG65695:RYH65695 SIC65695:SID65695 SRY65695:SRZ65695 TBU65695:TBV65695 TLQ65695:TLR65695 TVM65695:TVN65695 UFI65695:UFJ65695 UPE65695:UPF65695 UZA65695:UZB65695 VIW65695:VIX65695 VSS65695:VST65695 WCO65695:WCP65695 WMK65695:WML65695 WWG65695:WWH65695 W131231:X131231 JU131231:JV131231 TQ131231:TR131231 ADM131231:ADN131231 ANI131231:ANJ131231 AXE131231:AXF131231 BHA131231:BHB131231 BQW131231:BQX131231 CAS131231:CAT131231 CKO131231:CKP131231 CUK131231:CUL131231 DEG131231:DEH131231 DOC131231:DOD131231 DXY131231:DXZ131231 EHU131231:EHV131231 ERQ131231:ERR131231 FBM131231:FBN131231 FLI131231:FLJ131231 FVE131231:FVF131231 GFA131231:GFB131231 GOW131231:GOX131231 GYS131231:GYT131231 HIO131231:HIP131231 HSK131231:HSL131231 ICG131231:ICH131231 IMC131231:IMD131231 IVY131231:IVZ131231 JFU131231:JFV131231 JPQ131231:JPR131231 JZM131231:JZN131231 KJI131231:KJJ131231 KTE131231:KTF131231 LDA131231:LDB131231 LMW131231:LMX131231 LWS131231:LWT131231 MGO131231:MGP131231 MQK131231:MQL131231 NAG131231:NAH131231 NKC131231:NKD131231 NTY131231:NTZ131231 ODU131231:ODV131231 ONQ131231:ONR131231 OXM131231:OXN131231 PHI131231:PHJ131231 PRE131231:PRF131231 QBA131231:QBB131231 QKW131231:QKX131231 QUS131231:QUT131231 REO131231:REP131231 ROK131231:ROL131231 RYG131231:RYH131231 SIC131231:SID131231 SRY131231:SRZ131231 TBU131231:TBV131231 TLQ131231:TLR131231 TVM131231:TVN131231 UFI131231:UFJ131231 UPE131231:UPF131231 UZA131231:UZB131231 VIW131231:VIX131231 VSS131231:VST131231 WCO131231:WCP131231 WMK131231:WML131231 WWG131231:WWH131231 W196767:X196767 JU196767:JV196767 TQ196767:TR196767 ADM196767:ADN196767 ANI196767:ANJ196767 AXE196767:AXF196767 BHA196767:BHB196767 BQW196767:BQX196767 CAS196767:CAT196767 CKO196767:CKP196767 CUK196767:CUL196767 DEG196767:DEH196767 DOC196767:DOD196767 DXY196767:DXZ196767 EHU196767:EHV196767 ERQ196767:ERR196767 FBM196767:FBN196767 FLI196767:FLJ196767 FVE196767:FVF196767 GFA196767:GFB196767 GOW196767:GOX196767 GYS196767:GYT196767 HIO196767:HIP196767 HSK196767:HSL196767 ICG196767:ICH196767 IMC196767:IMD196767 IVY196767:IVZ196767 JFU196767:JFV196767 JPQ196767:JPR196767 JZM196767:JZN196767 KJI196767:KJJ196767 KTE196767:KTF196767 LDA196767:LDB196767 LMW196767:LMX196767 LWS196767:LWT196767 MGO196767:MGP196767 MQK196767:MQL196767 NAG196767:NAH196767 NKC196767:NKD196767 NTY196767:NTZ196767 ODU196767:ODV196767 ONQ196767:ONR196767 OXM196767:OXN196767 PHI196767:PHJ196767 PRE196767:PRF196767 QBA196767:QBB196767 QKW196767:QKX196767 QUS196767:QUT196767 REO196767:REP196767 ROK196767:ROL196767 RYG196767:RYH196767 SIC196767:SID196767 SRY196767:SRZ196767 TBU196767:TBV196767 TLQ196767:TLR196767 TVM196767:TVN196767 UFI196767:UFJ196767 UPE196767:UPF196767 UZA196767:UZB196767 VIW196767:VIX196767 VSS196767:VST196767 WCO196767:WCP196767 WMK196767:WML196767 WWG196767:WWH196767 W262303:X262303 JU262303:JV262303 TQ262303:TR262303 ADM262303:ADN262303 ANI262303:ANJ262303 AXE262303:AXF262303 BHA262303:BHB262303 BQW262303:BQX262303 CAS262303:CAT262303 CKO262303:CKP262303 CUK262303:CUL262303 DEG262303:DEH262303 DOC262303:DOD262303 DXY262303:DXZ262303 EHU262303:EHV262303 ERQ262303:ERR262303 FBM262303:FBN262303 FLI262303:FLJ262303 FVE262303:FVF262303 GFA262303:GFB262303 GOW262303:GOX262303 GYS262303:GYT262303 HIO262303:HIP262303 HSK262303:HSL262303 ICG262303:ICH262303 IMC262303:IMD262303 IVY262303:IVZ262303 JFU262303:JFV262303 JPQ262303:JPR262303 JZM262303:JZN262303 KJI262303:KJJ262303 KTE262303:KTF262303 LDA262303:LDB262303 LMW262303:LMX262303 LWS262303:LWT262303 MGO262303:MGP262303 MQK262303:MQL262303 NAG262303:NAH262303 NKC262303:NKD262303 NTY262303:NTZ262303 ODU262303:ODV262303 ONQ262303:ONR262303 OXM262303:OXN262303 PHI262303:PHJ262303 PRE262303:PRF262303 QBA262303:QBB262303 QKW262303:QKX262303 QUS262303:QUT262303 REO262303:REP262303 ROK262303:ROL262303 RYG262303:RYH262303 SIC262303:SID262303 SRY262303:SRZ262303 TBU262303:TBV262303 TLQ262303:TLR262303 TVM262303:TVN262303 UFI262303:UFJ262303 UPE262303:UPF262303 UZA262303:UZB262303 VIW262303:VIX262303 VSS262303:VST262303 WCO262303:WCP262303 WMK262303:WML262303 WWG262303:WWH262303 W327839:X327839 JU327839:JV327839 TQ327839:TR327839 ADM327839:ADN327839 ANI327839:ANJ327839 AXE327839:AXF327839 BHA327839:BHB327839 BQW327839:BQX327839 CAS327839:CAT327839 CKO327839:CKP327839 CUK327839:CUL327839 DEG327839:DEH327839 DOC327839:DOD327839 DXY327839:DXZ327839 EHU327839:EHV327839 ERQ327839:ERR327839 FBM327839:FBN327839 FLI327839:FLJ327839 FVE327839:FVF327839 GFA327839:GFB327839 GOW327839:GOX327839 GYS327839:GYT327839 HIO327839:HIP327839 HSK327839:HSL327839 ICG327839:ICH327839 IMC327839:IMD327839 IVY327839:IVZ327839 JFU327839:JFV327839 JPQ327839:JPR327839 JZM327839:JZN327839 KJI327839:KJJ327839 KTE327839:KTF327839 LDA327839:LDB327839 LMW327839:LMX327839 LWS327839:LWT327839 MGO327839:MGP327839 MQK327839:MQL327839 NAG327839:NAH327839 NKC327839:NKD327839 NTY327839:NTZ327839 ODU327839:ODV327839 ONQ327839:ONR327839 OXM327839:OXN327839 PHI327839:PHJ327839 PRE327839:PRF327839 QBA327839:QBB327839 QKW327839:QKX327839 QUS327839:QUT327839 REO327839:REP327839 ROK327839:ROL327839 RYG327839:RYH327839 SIC327839:SID327839 SRY327839:SRZ327839 TBU327839:TBV327839 TLQ327839:TLR327839 TVM327839:TVN327839 UFI327839:UFJ327839 UPE327839:UPF327839 UZA327839:UZB327839 VIW327839:VIX327839 VSS327839:VST327839 WCO327839:WCP327839 WMK327839:WML327839 WWG327839:WWH327839 W393375:X393375 JU393375:JV393375 TQ393375:TR393375 ADM393375:ADN393375 ANI393375:ANJ393375 AXE393375:AXF393375 BHA393375:BHB393375 BQW393375:BQX393375 CAS393375:CAT393375 CKO393375:CKP393375 CUK393375:CUL393375 DEG393375:DEH393375 DOC393375:DOD393375 DXY393375:DXZ393375 EHU393375:EHV393375 ERQ393375:ERR393375 FBM393375:FBN393375 FLI393375:FLJ393375 FVE393375:FVF393375 GFA393375:GFB393375 GOW393375:GOX393375 GYS393375:GYT393375 HIO393375:HIP393375 HSK393375:HSL393375 ICG393375:ICH393375 IMC393375:IMD393375 IVY393375:IVZ393375 JFU393375:JFV393375 JPQ393375:JPR393375 JZM393375:JZN393375 KJI393375:KJJ393375 KTE393375:KTF393375 LDA393375:LDB393375 LMW393375:LMX393375 LWS393375:LWT393375 MGO393375:MGP393375 MQK393375:MQL393375 NAG393375:NAH393375 NKC393375:NKD393375 NTY393375:NTZ393375 ODU393375:ODV393375 ONQ393375:ONR393375 OXM393375:OXN393375 PHI393375:PHJ393375 PRE393375:PRF393375 QBA393375:QBB393375 QKW393375:QKX393375 QUS393375:QUT393375 REO393375:REP393375 ROK393375:ROL393375 RYG393375:RYH393375 SIC393375:SID393375 SRY393375:SRZ393375 TBU393375:TBV393375 TLQ393375:TLR393375 TVM393375:TVN393375 UFI393375:UFJ393375 UPE393375:UPF393375 UZA393375:UZB393375 VIW393375:VIX393375 VSS393375:VST393375 WCO393375:WCP393375 WMK393375:WML393375 WWG393375:WWH393375 W458911:X458911 JU458911:JV458911 TQ458911:TR458911 ADM458911:ADN458911 ANI458911:ANJ458911 AXE458911:AXF458911 BHA458911:BHB458911 BQW458911:BQX458911 CAS458911:CAT458911 CKO458911:CKP458911 CUK458911:CUL458911 DEG458911:DEH458911 DOC458911:DOD458911 DXY458911:DXZ458911 EHU458911:EHV458911 ERQ458911:ERR458911 FBM458911:FBN458911 FLI458911:FLJ458911 FVE458911:FVF458911 GFA458911:GFB458911 GOW458911:GOX458911 GYS458911:GYT458911 HIO458911:HIP458911 HSK458911:HSL458911 ICG458911:ICH458911 IMC458911:IMD458911 IVY458911:IVZ458911 JFU458911:JFV458911 JPQ458911:JPR458911 JZM458911:JZN458911 KJI458911:KJJ458911 KTE458911:KTF458911 LDA458911:LDB458911 LMW458911:LMX458911 LWS458911:LWT458911 MGO458911:MGP458911 MQK458911:MQL458911 NAG458911:NAH458911 NKC458911:NKD458911 NTY458911:NTZ458911 ODU458911:ODV458911 ONQ458911:ONR458911 OXM458911:OXN458911 PHI458911:PHJ458911 PRE458911:PRF458911 QBA458911:QBB458911 QKW458911:QKX458911 QUS458911:QUT458911 REO458911:REP458911 ROK458911:ROL458911 RYG458911:RYH458911 SIC458911:SID458911 SRY458911:SRZ458911 TBU458911:TBV458911 TLQ458911:TLR458911 TVM458911:TVN458911 UFI458911:UFJ458911 UPE458911:UPF458911 UZA458911:UZB458911 VIW458911:VIX458911 VSS458911:VST458911 WCO458911:WCP458911 WMK458911:WML458911 WWG458911:WWH458911 W524447:X524447 JU524447:JV524447 TQ524447:TR524447 ADM524447:ADN524447 ANI524447:ANJ524447 AXE524447:AXF524447 BHA524447:BHB524447 BQW524447:BQX524447 CAS524447:CAT524447 CKO524447:CKP524447 CUK524447:CUL524447 DEG524447:DEH524447 DOC524447:DOD524447 DXY524447:DXZ524447 EHU524447:EHV524447 ERQ524447:ERR524447 FBM524447:FBN524447 FLI524447:FLJ524447 FVE524447:FVF524447 GFA524447:GFB524447 GOW524447:GOX524447 GYS524447:GYT524447 HIO524447:HIP524447 HSK524447:HSL524447 ICG524447:ICH524447 IMC524447:IMD524447 IVY524447:IVZ524447 JFU524447:JFV524447 JPQ524447:JPR524447 JZM524447:JZN524447 KJI524447:KJJ524447 KTE524447:KTF524447 LDA524447:LDB524447 LMW524447:LMX524447 LWS524447:LWT524447 MGO524447:MGP524447 MQK524447:MQL524447 NAG524447:NAH524447 NKC524447:NKD524447 NTY524447:NTZ524447 ODU524447:ODV524447 ONQ524447:ONR524447 OXM524447:OXN524447 PHI524447:PHJ524447 PRE524447:PRF524447 QBA524447:QBB524447 QKW524447:QKX524447 QUS524447:QUT524447 REO524447:REP524447 ROK524447:ROL524447 RYG524447:RYH524447 SIC524447:SID524447 SRY524447:SRZ524447 TBU524447:TBV524447 TLQ524447:TLR524447 TVM524447:TVN524447 UFI524447:UFJ524447 UPE524447:UPF524447 UZA524447:UZB524447 VIW524447:VIX524447 VSS524447:VST524447 WCO524447:WCP524447 WMK524447:WML524447 WWG524447:WWH524447 W589983:X589983 JU589983:JV589983 TQ589983:TR589983 ADM589983:ADN589983 ANI589983:ANJ589983 AXE589983:AXF589983 BHA589983:BHB589983 BQW589983:BQX589983 CAS589983:CAT589983 CKO589983:CKP589983 CUK589983:CUL589983 DEG589983:DEH589983 DOC589983:DOD589983 DXY589983:DXZ589983 EHU589983:EHV589983 ERQ589983:ERR589983 FBM589983:FBN589983 FLI589983:FLJ589983 FVE589983:FVF589983 GFA589983:GFB589983 GOW589983:GOX589983 GYS589983:GYT589983 HIO589983:HIP589983 HSK589983:HSL589983 ICG589983:ICH589983 IMC589983:IMD589983 IVY589983:IVZ589983 JFU589983:JFV589983 JPQ589983:JPR589983 JZM589983:JZN589983 KJI589983:KJJ589983 KTE589983:KTF589983 LDA589983:LDB589983 LMW589983:LMX589983 LWS589983:LWT589983 MGO589983:MGP589983 MQK589983:MQL589983 NAG589983:NAH589983 NKC589983:NKD589983 NTY589983:NTZ589983 ODU589983:ODV589983 ONQ589983:ONR589983 OXM589983:OXN589983 PHI589983:PHJ589983 PRE589983:PRF589983 QBA589983:QBB589983 QKW589983:QKX589983 QUS589983:QUT589983 REO589983:REP589983 ROK589983:ROL589983 RYG589983:RYH589983 SIC589983:SID589983 SRY589983:SRZ589983 TBU589983:TBV589983 TLQ589983:TLR589983 TVM589983:TVN589983 UFI589983:UFJ589983 UPE589983:UPF589983 UZA589983:UZB589983 VIW589983:VIX589983 VSS589983:VST589983 WCO589983:WCP589983 WMK589983:WML589983 WWG589983:WWH589983 W655519:X655519 JU655519:JV655519 TQ655519:TR655519 ADM655519:ADN655519 ANI655519:ANJ655519 AXE655519:AXF655519 BHA655519:BHB655519 BQW655519:BQX655519 CAS655519:CAT655519 CKO655519:CKP655519 CUK655519:CUL655519 DEG655519:DEH655519 DOC655519:DOD655519 DXY655519:DXZ655519 EHU655519:EHV655519 ERQ655519:ERR655519 FBM655519:FBN655519 FLI655519:FLJ655519 FVE655519:FVF655519 GFA655519:GFB655519 GOW655519:GOX655519 GYS655519:GYT655519 HIO655519:HIP655519 HSK655519:HSL655519 ICG655519:ICH655519 IMC655519:IMD655519 IVY655519:IVZ655519 JFU655519:JFV655519 JPQ655519:JPR655519 JZM655519:JZN655519 KJI655519:KJJ655519 KTE655519:KTF655519 LDA655519:LDB655519 LMW655519:LMX655519 LWS655519:LWT655519 MGO655519:MGP655519 MQK655519:MQL655519 NAG655519:NAH655519 NKC655519:NKD655519 NTY655519:NTZ655519 ODU655519:ODV655519 ONQ655519:ONR655519 OXM655519:OXN655519 PHI655519:PHJ655519 PRE655519:PRF655519 QBA655519:QBB655519 QKW655519:QKX655519 QUS655519:QUT655519 REO655519:REP655519 ROK655519:ROL655519 RYG655519:RYH655519 SIC655519:SID655519 SRY655519:SRZ655519 TBU655519:TBV655519 TLQ655519:TLR655519 TVM655519:TVN655519 UFI655519:UFJ655519 UPE655519:UPF655519 UZA655519:UZB655519 VIW655519:VIX655519 VSS655519:VST655519 WCO655519:WCP655519 WMK655519:WML655519 WWG655519:WWH655519 W721055:X721055 JU721055:JV721055 TQ721055:TR721055 ADM721055:ADN721055 ANI721055:ANJ721055 AXE721055:AXF721055 BHA721055:BHB721055 BQW721055:BQX721055 CAS721055:CAT721055 CKO721055:CKP721055 CUK721055:CUL721055 DEG721055:DEH721055 DOC721055:DOD721055 DXY721055:DXZ721055 EHU721055:EHV721055 ERQ721055:ERR721055 FBM721055:FBN721055 FLI721055:FLJ721055 FVE721055:FVF721055 GFA721055:GFB721055 GOW721055:GOX721055 GYS721055:GYT721055 HIO721055:HIP721055 HSK721055:HSL721055 ICG721055:ICH721055 IMC721055:IMD721055 IVY721055:IVZ721055 JFU721055:JFV721055 JPQ721055:JPR721055 JZM721055:JZN721055 KJI721055:KJJ721055 KTE721055:KTF721055 LDA721055:LDB721055 LMW721055:LMX721055 LWS721055:LWT721055 MGO721055:MGP721055 MQK721055:MQL721055 NAG721055:NAH721055 NKC721055:NKD721055 NTY721055:NTZ721055 ODU721055:ODV721055 ONQ721055:ONR721055 OXM721055:OXN721055 PHI721055:PHJ721055 PRE721055:PRF721055 QBA721055:QBB721055 QKW721055:QKX721055 QUS721055:QUT721055 REO721055:REP721055 ROK721055:ROL721055 RYG721055:RYH721055 SIC721055:SID721055 SRY721055:SRZ721055 TBU721055:TBV721055 TLQ721055:TLR721055 TVM721055:TVN721055 UFI721055:UFJ721055 UPE721055:UPF721055 UZA721055:UZB721055 VIW721055:VIX721055 VSS721055:VST721055 WCO721055:WCP721055 WMK721055:WML721055 WWG721055:WWH721055 W786591:X786591 JU786591:JV786591 TQ786591:TR786591 ADM786591:ADN786591 ANI786591:ANJ786591 AXE786591:AXF786591 BHA786591:BHB786591 BQW786591:BQX786591 CAS786591:CAT786591 CKO786591:CKP786591 CUK786591:CUL786591 DEG786591:DEH786591 DOC786591:DOD786591 DXY786591:DXZ786591 EHU786591:EHV786591 ERQ786591:ERR786591 FBM786591:FBN786591 FLI786591:FLJ786591 FVE786591:FVF786591 GFA786591:GFB786591 GOW786591:GOX786591 GYS786591:GYT786591 HIO786591:HIP786591 HSK786591:HSL786591 ICG786591:ICH786591 IMC786591:IMD786591 IVY786591:IVZ786591 JFU786591:JFV786591 JPQ786591:JPR786591 JZM786591:JZN786591 KJI786591:KJJ786591 KTE786591:KTF786591 LDA786591:LDB786591 LMW786591:LMX786591 LWS786591:LWT786591 MGO786591:MGP786591 MQK786591:MQL786591 NAG786591:NAH786591 NKC786591:NKD786591 NTY786591:NTZ786591 ODU786591:ODV786591 ONQ786591:ONR786591 OXM786591:OXN786591 PHI786591:PHJ786591 PRE786591:PRF786591 QBA786591:QBB786591 QKW786591:QKX786591 QUS786591:QUT786591 REO786591:REP786591 ROK786591:ROL786591 RYG786591:RYH786591 SIC786591:SID786591 SRY786591:SRZ786591 TBU786591:TBV786591 TLQ786591:TLR786591 TVM786591:TVN786591 UFI786591:UFJ786591 UPE786591:UPF786591 UZA786591:UZB786591 VIW786591:VIX786591 VSS786591:VST786591 WCO786591:WCP786591 WMK786591:WML786591 WWG786591:WWH786591 W852127:X852127 JU852127:JV852127 TQ852127:TR852127 ADM852127:ADN852127 ANI852127:ANJ852127 AXE852127:AXF852127 BHA852127:BHB852127 BQW852127:BQX852127 CAS852127:CAT852127 CKO852127:CKP852127 CUK852127:CUL852127 DEG852127:DEH852127 DOC852127:DOD852127 DXY852127:DXZ852127 EHU852127:EHV852127 ERQ852127:ERR852127 FBM852127:FBN852127 FLI852127:FLJ852127 FVE852127:FVF852127 GFA852127:GFB852127 GOW852127:GOX852127 GYS852127:GYT852127 HIO852127:HIP852127 HSK852127:HSL852127 ICG852127:ICH852127 IMC852127:IMD852127 IVY852127:IVZ852127 JFU852127:JFV852127 JPQ852127:JPR852127 JZM852127:JZN852127 KJI852127:KJJ852127 KTE852127:KTF852127 LDA852127:LDB852127 LMW852127:LMX852127 LWS852127:LWT852127 MGO852127:MGP852127 MQK852127:MQL852127 NAG852127:NAH852127 NKC852127:NKD852127 NTY852127:NTZ852127 ODU852127:ODV852127 ONQ852127:ONR852127 OXM852127:OXN852127 PHI852127:PHJ852127 PRE852127:PRF852127 QBA852127:QBB852127 QKW852127:QKX852127 QUS852127:QUT852127 REO852127:REP852127 ROK852127:ROL852127 RYG852127:RYH852127 SIC852127:SID852127 SRY852127:SRZ852127 TBU852127:TBV852127 TLQ852127:TLR852127 TVM852127:TVN852127 UFI852127:UFJ852127 UPE852127:UPF852127 UZA852127:UZB852127 VIW852127:VIX852127 VSS852127:VST852127 WCO852127:WCP852127 WMK852127:WML852127 WWG852127:WWH852127 W917663:X917663 JU917663:JV917663 TQ917663:TR917663 ADM917663:ADN917663 ANI917663:ANJ917663 AXE917663:AXF917663 BHA917663:BHB917663 BQW917663:BQX917663 CAS917663:CAT917663 CKO917663:CKP917663 CUK917663:CUL917663 DEG917663:DEH917663 DOC917663:DOD917663 DXY917663:DXZ917663 EHU917663:EHV917663 ERQ917663:ERR917663 FBM917663:FBN917663 FLI917663:FLJ917663 FVE917663:FVF917663 GFA917663:GFB917663 GOW917663:GOX917663 GYS917663:GYT917663 HIO917663:HIP917663 HSK917663:HSL917663 ICG917663:ICH917663 IMC917663:IMD917663 IVY917663:IVZ917663 JFU917663:JFV917663 JPQ917663:JPR917663 JZM917663:JZN917663 KJI917663:KJJ917663 KTE917663:KTF917663 LDA917663:LDB917663 LMW917663:LMX917663 LWS917663:LWT917663 MGO917663:MGP917663 MQK917663:MQL917663 NAG917663:NAH917663 NKC917663:NKD917663 NTY917663:NTZ917663 ODU917663:ODV917663 ONQ917663:ONR917663 OXM917663:OXN917663 PHI917663:PHJ917663 PRE917663:PRF917663 QBA917663:QBB917663 QKW917663:QKX917663 QUS917663:QUT917663 REO917663:REP917663 ROK917663:ROL917663 RYG917663:RYH917663 SIC917663:SID917663 SRY917663:SRZ917663 TBU917663:TBV917663 TLQ917663:TLR917663 TVM917663:TVN917663 UFI917663:UFJ917663 UPE917663:UPF917663 UZA917663:UZB917663 VIW917663:VIX917663 VSS917663:VST917663 WCO917663:WCP917663 WMK917663:WML917663 WWG917663:WWH917663 W983199:X983199 JU983199:JV983199 TQ983199:TR983199 ADM983199:ADN983199 ANI983199:ANJ983199 AXE983199:AXF983199 BHA983199:BHB983199 BQW983199:BQX983199 CAS983199:CAT983199 CKO983199:CKP983199 CUK983199:CUL983199 DEG983199:DEH983199 DOC983199:DOD983199 DXY983199:DXZ983199 EHU983199:EHV983199 ERQ983199:ERR983199 FBM983199:FBN983199 FLI983199:FLJ983199 FVE983199:FVF983199 GFA983199:GFB983199 GOW983199:GOX983199 GYS983199:GYT983199 HIO983199:HIP983199 HSK983199:HSL983199 ICG983199:ICH983199 IMC983199:IMD983199 IVY983199:IVZ983199 JFU983199:JFV983199 JPQ983199:JPR983199 JZM983199:JZN983199 KJI983199:KJJ983199 KTE983199:KTF983199 LDA983199:LDB983199 LMW983199:LMX983199 LWS983199:LWT983199 MGO983199:MGP983199 MQK983199:MQL983199 NAG983199:NAH983199 NKC983199:NKD983199 NTY983199:NTZ983199 ODU983199:ODV983199 ONQ983199:ONR983199 OXM983199:OXN983199 PHI983199:PHJ983199 PRE983199:PRF983199 QBA983199:QBB983199 QKW983199:QKX983199 QUS983199:QUT983199 REO983199:REP983199 ROK983199:ROL983199 RYG983199:RYH983199 SIC983199:SID983199 SRY983199:SRZ983199 TBU983199:TBV983199 TLQ983199:TLR983199 TVM983199:TVN983199 UFI983199:UFJ983199 UPE983199:UPF983199 UZA983199:UZB983199 VIW983199:VIX983199 VSS983199:VST983199 WCO983199:WCP983199 WMK983199:WML983199 WWG983199:WWH983199">
      <formula1>0</formula1>
      <formula2>59</formula2>
    </dataValidation>
    <dataValidation type="list" allowBlank="1" showInputMessage="1" showErrorMessage="1" error="SELECIONE UM MUNICÍPIO DA LISTA!" sqref="WWF37:WWM37 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85:AC65685 JT65685:KA65685 TP65685:TW65685 ADL65685:ADS65685 ANH65685:ANO65685 AXD65685:AXK65685 BGZ65685:BHG65685 BQV65685:BRC65685 CAR65685:CAY65685 CKN65685:CKU65685 CUJ65685:CUQ65685 DEF65685:DEM65685 DOB65685:DOI65685 DXX65685:DYE65685 EHT65685:EIA65685 ERP65685:ERW65685 FBL65685:FBS65685 FLH65685:FLO65685 FVD65685:FVK65685 GEZ65685:GFG65685 GOV65685:GPC65685 GYR65685:GYY65685 HIN65685:HIU65685 HSJ65685:HSQ65685 ICF65685:ICM65685 IMB65685:IMI65685 IVX65685:IWE65685 JFT65685:JGA65685 JPP65685:JPW65685 JZL65685:JZS65685 KJH65685:KJO65685 KTD65685:KTK65685 LCZ65685:LDG65685 LMV65685:LNC65685 LWR65685:LWY65685 MGN65685:MGU65685 MQJ65685:MQQ65685 NAF65685:NAM65685 NKB65685:NKI65685 NTX65685:NUE65685 ODT65685:OEA65685 ONP65685:ONW65685 OXL65685:OXS65685 PHH65685:PHO65685 PRD65685:PRK65685 QAZ65685:QBG65685 QKV65685:QLC65685 QUR65685:QUY65685 REN65685:REU65685 ROJ65685:ROQ65685 RYF65685:RYM65685 SIB65685:SII65685 SRX65685:SSE65685 TBT65685:TCA65685 TLP65685:TLW65685 TVL65685:TVS65685 UFH65685:UFO65685 UPD65685:UPK65685 UYZ65685:UZG65685 VIV65685:VJC65685 VSR65685:VSY65685 WCN65685:WCU65685 WMJ65685:WMQ65685 WWF65685:WWM65685 V131221:AC131221 JT131221:KA131221 TP131221:TW131221 ADL131221:ADS131221 ANH131221:ANO131221 AXD131221:AXK131221 BGZ131221:BHG131221 BQV131221:BRC131221 CAR131221:CAY131221 CKN131221:CKU131221 CUJ131221:CUQ131221 DEF131221:DEM131221 DOB131221:DOI131221 DXX131221:DYE131221 EHT131221:EIA131221 ERP131221:ERW131221 FBL131221:FBS131221 FLH131221:FLO131221 FVD131221:FVK131221 GEZ131221:GFG131221 GOV131221:GPC131221 GYR131221:GYY131221 HIN131221:HIU131221 HSJ131221:HSQ131221 ICF131221:ICM131221 IMB131221:IMI131221 IVX131221:IWE131221 JFT131221:JGA131221 JPP131221:JPW131221 JZL131221:JZS131221 KJH131221:KJO131221 KTD131221:KTK131221 LCZ131221:LDG131221 LMV131221:LNC131221 LWR131221:LWY131221 MGN131221:MGU131221 MQJ131221:MQQ131221 NAF131221:NAM131221 NKB131221:NKI131221 NTX131221:NUE131221 ODT131221:OEA131221 ONP131221:ONW131221 OXL131221:OXS131221 PHH131221:PHO131221 PRD131221:PRK131221 QAZ131221:QBG131221 QKV131221:QLC131221 QUR131221:QUY131221 REN131221:REU131221 ROJ131221:ROQ131221 RYF131221:RYM131221 SIB131221:SII131221 SRX131221:SSE131221 TBT131221:TCA131221 TLP131221:TLW131221 TVL131221:TVS131221 UFH131221:UFO131221 UPD131221:UPK131221 UYZ131221:UZG131221 VIV131221:VJC131221 VSR131221:VSY131221 WCN131221:WCU131221 WMJ131221:WMQ131221 WWF131221:WWM131221 V196757:AC196757 JT196757:KA196757 TP196757:TW196757 ADL196757:ADS196757 ANH196757:ANO196757 AXD196757:AXK196757 BGZ196757:BHG196757 BQV196757:BRC196757 CAR196757:CAY196757 CKN196757:CKU196757 CUJ196757:CUQ196757 DEF196757:DEM196757 DOB196757:DOI196757 DXX196757:DYE196757 EHT196757:EIA196757 ERP196757:ERW196757 FBL196757:FBS196757 FLH196757:FLO196757 FVD196757:FVK196757 GEZ196757:GFG196757 GOV196757:GPC196757 GYR196757:GYY196757 HIN196757:HIU196757 HSJ196757:HSQ196757 ICF196757:ICM196757 IMB196757:IMI196757 IVX196757:IWE196757 JFT196757:JGA196757 JPP196757:JPW196757 JZL196757:JZS196757 KJH196757:KJO196757 KTD196757:KTK196757 LCZ196757:LDG196757 LMV196757:LNC196757 LWR196757:LWY196757 MGN196757:MGU196757 MQJ196757:MQQ196757 NAF196757:NAM196757 NKB196757:NKI196757 NTX196757:NUE196757 ODT196757:OEA196757 ONP196757:ONW196757 OXL196757:OXS196757 PHH196757:PHO196757 PRD196757:PRK196757 QAZ196757:QBG196757 QKV196757:QLC196757 QUR196757:QUY196757 REN196757:REU196757 ROJ196757:ROQ196757 RYF196757:RYM196757 SIB196757:SII196757 SRX196757:SSE196757 TBT196757:TCA196757 TLP196757:TLW196757 TVL196757:TVS196757 UFH196757:UFO196757 UPD196757:UPK196757 UYZ196757:UZG196757 VIV196757:VJC196757 VSR196757:VSY196757 WCN196757:WCU196757 WMJ196757:WMQ196757 WWF196757:WWM196757 V262293:AC262293 JT262293:KA262293 TP262293:TW262293 ADL262293:ADS262293 ANH262293:ANO262293 AXD262293:AXK262293 BGZ262293:BHG262293 BQV262293:BRC262293 CAR262293:CAY262293 CKN262293:CKU262293 CUJ262293:CUQ262293 DEF262293:DEM262293 DOB262293:DOI262293 DXX262293:DYE262293 EHT262293:EIA262293 ERP262293:ERW262293 FBL262293:FBS262293 FLH262293:FLO262293 FVD262293:FVK262293 GEZ262293:GFG262293 GOV262293:GPC262293 GYR262293:GYY262293 HIN262293:HIU262293 HSJ262293:HSQ262293 ICF262293:ICM262293 IMB262293:IMI262293 IVX262293:IWE262293 JFT262293:JGA262293 JPP262293:JPW262293 JZL262293:JZS262293 KJH262293:KJO262293 KTD262293:KTK262293 LCZ262293:LDG262293 LMV262293:LNC262293 LWR262293:LWY262293 MGN262293:MGU262293 MQJ262293:MQQ262293 NAF262293:NAM262293 NKB262293:NKI262293 NTX262293:NUE262293 ODT262293:OEA262293 ONP262293:ONW262293 OXL262293:OXS262293 PHH262293:PHO262293 PRD262293:PRK262293 QAZ262293:QBG262293 QKV262293:QLC262293 QUR262293:QUY262293 REN262293:REU262293 ROJ262293:ROQ262293 RYF262293:RYM262293 SIB262293:SII262293 SRX262293:SSE262293 TBT262293:TCA262293 TLP262293:TLW262293 TVL262293:TVS262293 UFH262293:UFO262293 UPD262293:UPK262293 UYZ262293:UZG262293 VIV262293:VJC262293 VSR262293:VSY262293 WCN262293:WCU262293 WMJ262293:WMQ262293 WWF262293:WWM262293 V327829:AC327829 JT327829:KA327829 TP327829:TW327829 ADL327829:ADS327829 ANH327829:ANO327829 AXD327829:AXK327829 BGZ327829:BHG327829 BQV327829:BRC327829 CAR327829:CAY327829 CKN327829:CKU327829 CUJ327829:CUQ327829 DEF327829:DEM327829 DOB327829:DOI327829 DXX327829:DYE327829 EHT327829:EIA327829 ERP327829:ERW327829 FBL327829:FBS327829 FLH327829:FLO327829 FVD327829:FVK327829 GEZ327829:GFG327829 GOV327829:GPC327829 GYR327829:GYY327829 HIN327829:HIU327829 HSJ327829:HSQ327829 ICF327829:ICM327829 IMB327829:IMI327829 IVX327829:IWE327829 JFT327829:JGA327829 JPP327829:JPW327829 JZL327829:JZS327829 KJH327829:KJO327829 KTD327829:KTK327829 LCZ327829:LDG327829 LMV327829:LNC327829 LWR327829:LWY327829 MGN327829:MGU327829 MQJ327829:MQQ327829 NAF327829:NAM327829 NKB327829:NKI327829 NTX327829:NUE327829 ODT327829:OEA327829 ONP327829:ONW327829 OXL327829:OXS327829 PHH327829:PHO327829 PRD327829:PRK327829 QAZ327829:QBG327829 QKV327829:QLC327829 QUR327829:QUY327829 REN327829:REU327829 ROJ327829:ROQ327829 RYF327829:RYM327829 SIB327829:SII327829 SRX327829:SSE327829 TBT327829:TCA327829 TLP327829:TLW327829 TVL327829:TVS327829 UFH327829:UFO327829 UPD327829:UPK327829 UYZ327829:UZG327829 VIV327829:VJC327829 VSR327829:VSY327829 WCN327829:WCU327829 WMJ327829:WMQ327829 WWF327829:WWM327829 V393365:AC393365 JT393365:KA393365 TP393365:TW393365 ADL393365:ADS393365 ANH393365:ANO393365 AXD393365:AXK393365 BGZ393365:BHG393365 BQV393365:BRC393365 CAR393365:CAY393365 CKN393365:CKU393365 CUJ393365:CUQ393365 DEF393365:DEM393365 DOB393365:DOI393365 DXX393365:DYE393365 EHT393365:EIA393365 ERP393365:ERW393365 FBL393365:FBS393365 FLH393365:FLO393365 FVD393365:FVK393365 GEZ393365:GFG393365 GOV393365:GPC393365 GYR393365:GYY393365 HIN393365:HIU393365 HSJ393365:HSQ393365 ICF393365:ICM393365 IMB393365:IMI393365 IVX393365:IWE393365 JFT393365:JGA393365 JPP393365:JPW393365 JZL393365:JZS393365 KJH393365:KJO393365 KTD393365:KTK393365 LCZ393365:LDG393365 LMV393365:LNC393365 LWR393365:LWY393365 MGN393365:MGU393365 MQJ393365:MQQ393365 NAF393365:NAM393365 NKB393365:NKI393365 NTX393365:NUE393365 ODT393365:OEA393365 ONP393365:ONW393365 OXL393365:OXS393365 PHH393365:PHO393365 PRD393365:PRK393365 QAZ393365:QBG393365 QKV393365:QLC393365 QUR393365:QUY393365 REN393365:REU393365 ROJ393365:ROQ393365 RYF393365:RYM393365 SIB393365:SII393365 SRX393365:SSE393365 TBT393365:TCA393365 TLP393365:TLW393365 TVL393365:TVS393365 UFH393365:UFO393365 UPD393365:UPK393365 UYZ393365:UZG393365 VIV393365:VJC393365 VSR393365:VSY393365 WCN393365:WCU393365 WMJ393365:WMQ393365 WWF393365:WWM393365 V458901:AC458901 JT458901:KA458901 TP458901:TW458901 ADL458901:ADS458901 ANH458901:ANO458901 AXD458901:AXK458901 BGZ458901:BHG458901 BQV458901:BRC458901 CAR458901:CAY458901 CKN458901:CKU458901 CUJ458901:CUQ458901 DEF458901:DEM458901 DOB458901:DOI458901 DXX458901:DYE458901 EHT458901:EIA458901 ERP458901:ERW458901 FBL458901:FBS458901 FLH458901:FLO458901 FVD458901:FVK458901 GEZ458901:GFG458901 GOV458901:GPC458901 GYR458901:GYY458901 HIN458901:HIU458901 HSJ458901:HSQ458901 ICF458901:ICM458901 IMB458901:IMI458901 IVX458901:IWE458901 JFT458901:JGA458901 JPP458901:JPW458901 JZL458901:JZS458901 KJH458901:KJO458901 KTD458901:KTK458901 LCZ458901:LDG458901 LMV458901:LNC458901 LWR458901:LWY458901 MGN458901:MGU458901 MQJ458901:MQQ458901 NAF458901:NAM458901 NKB458901:NKI458901 NTX458901:NUE458901 ODT458901:OEA458901 ONP458901:ONW458901 OXL458901:OXS458901 PHH458901:PHO458901 PRD458901:PRK458901 QAZ458901:QBG458901 QKV458901:QLC458901 QUR458901:QUY458901 REN458901:REU458901 ROJ458901:ROQ458901 RYF458901:RYM458901 SIB458901:SII458901 SRX458901:SSE458901 TBT458901:TCA458901 TLP458901:TLW458901 TVL458901:TVS458901 UFH458901:UFO458901 UPD458901:UPK458901 UYZ458901:UZG458901 VIV458901:VJC458901 VSR458901:VSY458901 WCN458901:WCU458901 WMJ458901:WMQ458901 WWF458901:WWM458901 V524437:AC524437 JT524437:KA524437 TP524437:TW524437 ADL524437:ADS524437 ANH524437:ANO524437 AXD524437:AXK524437 BGZ524437:BHG524437 BQV524437:BRC524437 CAR524437:CAY524437 CKN524437:CKU524437 CUJ524437:CUQ524437 DEF524437:DEM524437 DOB524437:DOI524437 DXX524437:DYE524437 EHT524437:EIA524437 ERP524437:ERW524437 FBL524437:FBS524437 FLH524437:FLO524437 FVD524437:FVK524437 GEZ524437:GFG524437 GOV524437:GPC524437 GYR524437:GYY524437 HIN524437:HIU524437 HSJ524437:HSQ524437 ICF524437:ICM524437 IMB524437:IMI524437 IVX524437:IWE524437 JFT524437:JGA524437 JPP524437:JPW524437 JZL524437:JZS524437 KJH524437:KJO524437 KTD524437:KTK524437 LCZ524437:LDG524437 LMV524437:LNC524437 LWR524437:LWY524437 MGN524437:MGU524437 MQJ524437:MQQ524437 NAF524437:NAM524437 NKB524437:NKI524437 NTX524437:NUE524437 ODT524437:OEA524437 ONP524437:ONW524437 OXL524437:OXS524437 PHH524437:PHO524437 PRD524437:PRK524437 QAZ524437:QBG524437 QKV524437:QLC524437 QUR524437:QUY524437 REN524437:REU524437 ROJ524437:ROQ524437 RYF524437:RYM524437 SIB524437:SII524437 SRX524437:SSE524437 TBT524437:TCA524437 TLP524437:TLW524437 TVL524437:TVS524437 UFH524437:UFO524437 UPD524437:UPK524437 UYZ524437:UZG524437 VIV524437:VJC524437 VSR524437:VSY524437 WCN524437:WCU524437 WMJ524437:WMQ524437 WWF524437:WWM524437 V589973:AC589973 JT589973:KA589973 TP589973:TW589973 ADL589973:ADS589973 ANH589973:ANO589973 AXD589973:AXK589973 BGZ589973:BHG589973 BQV589973:BRC589973 CAR589973:CAY589973 CKN589973:CKU589973 CUJ589973:CUQ589973 DEF589973:DEM589973 DOB589973:DOI589973 DXX589973:DYE589973 EHT589973:EIA589973 ERP589973:ERW589973 FBL589973:FBS589973 FLH589973:FLO589973 FVD589973:FVK589973 GEZ589973:GFG589973 GOV589973:GPC589973 GYR589973:GYY589973 HIN589973:HIU589973 HSJ589973:HSQ589973 ICF589973:ICM589973 IMB589973:IMI589973 IVX589973:IWE589973 JFT589973:JGA589973 JPP589973:JPW589973 JZL589973:JZS589973 KJH589973:KJO589973 KTD589973:KTK589973 LCZ589973:LDG589973 LMV589973:LNC589973 LWR589973:LWY589973 MGN589973:MGU589973 MQJ589973:MQQ589973 NAF589973:NAM589973 NKB589973:NKI589973 NTX589973:NUE589973 ODT589973:OEA589973 ONP589973:ONW589973 OXL589973:OXS589973 PHH589973:PHO589973 PRD589973:PRK589973 QAZ589973:QBG589973 QKV589973:QLC589973 QUR589973:QUY589973 REN589973:REU589973 ROJ589973:ROQ589973 RYF589973:RYM589973 SIB589973:SII589973 SRX589973:SSE589973 TBT589973:TCA589973 TLP589973:TLW589973 TVL589973:TVS589973 UFH589973:UFO589973 UPD589973:UPK589973 UYZ589973:UZG589973 VIV589973:VJC589973 VSR589973:VSY589973 WCN589973:WCU589973 WMJ589973:WMQ589973 WWF589973:WWM589973 V655509:AC655509 JT655509:KA655509 TP655509:TW655509 ADL655509:ADS655509 ANH655509:ANO655509 AXD655509:AXK655509 BGZ655509:BHG655509 BQV655509:BRC655509 CAR655509:CAY655509 CKN655509:CKU655509 CUJ655509:CUQ655509 DEF655509:DEM655509 DOB655509:DOI655509 DXX655509:DYE655509 EHT655509:EIA655509 ERP655509:ERW655509 FBL655509:FBS655509 FLH655509:FLO655509 FVD655509:FVK655509 GEZ655509:GFG655509 GOV655509:GPC655509 GYR655509:GYY655509 HIN655509:HIU655509 HSJ655509:HSQ655509 ICF655509:ICM655509 IMB655509:IMI655509 IVX655509:IWE655509 JFT655509:JGA655509 JPP655509:JPW655509 JZL655509:JZS655509 KJH655509:KJO655509 KTD655509:KTK655509 LCZ655509:LDG655509 LMV655509:LNC655509 LWR655509:LWY655509 MGN655509:MGU655509 MQJ655509:MQQ655509 NAF655509:NAM655509 NKB655509:NKI655509 NTX655509:NUE655509 ODT655509:OEA655509 ONP655509:ONW655509 OXL655509:OXS655509 PHH655509:PHO655509 PRD655509:PRK655509 QAZ655509:QBG655509 QKV655509:QLC655509 QUR655509:QUY655509 REN655509:REU655509 ROJ655509:ROQ655509 RYF655509:RYM655509 SIB655509:SII655509 SRX655509:SSE655509 TBT655509:TCA655509 TLP655509:TLW655509 TVL655509:TVS655509 UFH655509:UFO655509 UPD655509:UPK655509 UYZ655509:UZG655509 VIV655509:VJC655509 VSR655509:VSY655509 WCN655509:WCU655509 WMJ655509:WMQ655509 WWF655509:WWM655509 V721045:AC721045 JT721045:KA721045 TP721045:TW721045 ADL721045:ADS721045 ANH721045:ANO721045 AXD721045:AXK721045 BGZ721045:BHG721045 BQV721045:BRC721045 CAR721045:CAY721045 CKN721045:CKU721045 CUJ721045:CUQ721045 DEF721045:DEM721045 DOB721045:DOI721045 DXX721045:DYE721045 EHT721045:EIA721045 ERP721045:ERW721045 FBL721045:FBS721045 FLH721045:FLO721045 FVD721045:FVK721045 GEZ721045:GFG721045 GOV721045:GPC721045 GYR721045:GYY721045 HIN721045:HIU721045 HSJ721045:HSQ721045 ICF721045:ICM721045 IMB721045:IMI721045 IVX721045:IWE721045 JFT721045:JGA721045 JPP721045:JPW721045 JZL721045:JZS721045 KJH721045:KJO721045 KTD721045:KTK721045 LCZ721045:LDG721045 LMV721045:LNC721045 LWR721045:LWY721045 MGN721045:MGU721045 MQJ721045:MQQ721045 NAF721045:NAM721045 NKB721045:NKI721045 NTX721045:NUE721045 ODT721045:OEA721045 ONP721045:ONW721045 OXL721045:OXS721045 PHH721045:PHO721045 PRD721045:PRK721045 QAZ721045:QBG721045 QKV721045:QLC721045 QUR721045:QUY721045 REN721045:REU721045 ROJ721045:ROQ721045 RYF721045:RYM721045 SIB721045:SII721045 SRX721045:SSE721045 TBT721045:TCA721045 TLP721045:TLW721045 TVL721045:TVS721045 UFH721045:UFO721045 UPD721045:UPK721045 UYZ721045:UZG721045 VIV721045:VJC721045 VSR721045:VSY721045 WCN721045:WCU721045 WMJ721045:WMQ721045 WWF721045:WWM721045 V786581:AC786581 JT786581:KA786581 TP786581:TW786581 ADL786581:ADS786581 ANH786581:ANO786581 AXD786581:AXK786581 BGZ786581:BHG786581 BQV786581:BRC786581 CAR786581:CAY786581 CKN786581:CKU786581 CUJ786581:CUQ786581 DEF786581:DEM786581 DOB786581:DOI786581 DXX786581:DYE786581 EHT786581:EIA786581 ERP786581:ERW786581 FBL786581:FBS786581 FLH786581:FLO786581 FVD786581:FVK786581 GEZ786581:GFG786581 GOV786581:GPC786581 GYR786581:GYY786581 HIN786581:HIU786581 HSJ786581:HSQ786581 ICF786581:ICM786581 IMB786581:IMI786581 IVX786581:IWE786581 JFT786581:JGA786581 JPP786581:JPW786581 JZL786581:JZS786581 KJH786581:KJO786581 KTD786581:KTK786581 LCZ786581:LDG786581 LMV786581:LNC786581 LWR786581:LWY786581 MGN786581:MGU786581 MQJ786581:MQQ786581 NAF786581:NAM786581 NKB786581:NKI786581 NTX786581:NUE786581 ODT786581:OEA786581 ONP786581:ONW786581 OXL786581:OXS786581 PHH786581:PHO786581 PRD786581:PRK786581 QAZ786581:QBG786581 QKV786581:QLC786581 QUR786581:QUY786581 REN786581:REU786581 ROJ786581:ROQ786581 RYF786581:RYM786581 SIB786581:SII786581 SRX786581:SSE786581 TBT786581:TCA786581 TLP786581:TLW786581 TVL786581:TVS786581 UFH786581:UFO786581 UPD786581:UPK786581 UYZ786581:UZG786581 VIV786581:VJC786581 VSR786581:VSY786581 WCN786581:WCU786581 WMJ786581:WMQ786581 WWF786581:WWM786581 V852117:AC852117 JT852117:KA852117 TP852117:TW852117 ADL852117:ADS852117 ANH852117:ANO852117 AXD852117:AXK852117 BGZ852117:BHG852117 BQV852117:BRC852117 CAR852117:CAY852117 CKN852117:CKU852117 CUJ852117:CUQ852117 DEF852117:DEM852117 DOB852117:DOI852117 DXX852117:DYE852117 EHT852117:EIA852117 ERP852117:ERW852117 FBL852117:FBS852117 FLH852117:FLO852117 FVD852117:FVK852117 GEZ852117:GFG852117 GOV852117:GPC852117 GYR852117:GYY852117 HIN852117:HIU852117 HSJ852117:HSQ852117 ICF852117:ICM852117 IMB852117:IMI852117 IVX852117:IWE852117 JFT852117:JGA852117 JPP852117:JPW852117 JZL852117:JZS852117 KJH852117:KJO852117 KTD852117:KTK852117 LCZ852117:LDG852117 LMV852117:LNC852117 LWR852117:LWY852117 MGN852117:MGU852117 MQJ852117:MQQ852117 NAF852117:NAM852117 NKB852117:NKI852117 NTX852117:NUE852117 ODT852117:OEA852117 ONP852117:ONW852117 OXL852117:OXS852117 PHH852117:PHO852117 PRD852117:PRK852117 QAZ852117:QBG852117 QKV852117:QLC852117 QUR852117:QUY852117 REN852117:REU852117 ROJ852117:ROQ852117 RYF852117:RYM852117 SIB852117:SII852117 SRX852117:SSE852117 TBT852117:TCA852117 TLP852117:TLW852117 TVL852117:TVS852117 UFH852117:UFO852117 UPD852117:UPK852117 UYZ852117:UZG852117 VIV852117:VJC852117 VSR852117:VSY852117 WCN852117:WCU852117 WMJ852117:WMQ852117 WWF852117:WWM852117 V917653:AC917653 JT917653:KA917653 TP917653:TW917653 ADL917653:ADS917653 ANH917653:ANO917653 AXD917653:AXK917653 BGZ917653:BHG917653 BQV917653:BRC917653 CAR917653:CAY917653 CKN917653:CKU917653 CUJ917653:CUQ917653 DEF917653:DEM917653 DOB917653:DOI917653 DXX917653:DYE917653 EHT917653:EIA917653 ERP917653:ERW917653 FBL917653:FBS917653 FLH917653:FLO917653 FVD917653:FVK917653 GEZ917653:GFG917653 GOV917653:GPC917653 GYR917653:GYY917653 HIN917653:HIU917653 HSJ917653:HSQ917653 ICF917653:ICM917653 IMB917653:IMI917653 IVX917653:IWE917653 JFT917653:JGA917653 JPP917653:JPW917653 JZL917653:JZS917653 KJH917653:KJO917653 KTD917653:KTK917653 LCZ917653:LDG917653 LMV917653:LNC917653 LWR917653:LWY917653 MGN917653:MGU917653 MQJ917653:MQQ917653 NAF917653:NAM917653 NKB917653:NKI917653 NTX917653:NUE917653 ODT917653:OEA917653 ONP917653:ONW917653 OXL917653:OXS917653 PHH917653:PHO917653 PRD917653:PRK917653 QAZ917653:QBG917653 QKV917653:QLC917653 QUR917653:QUY917653 REN917653:REU917653 ROJ917653:ROQ917653 RYF917653:RYM917653 SIB917653:SII917653 SRX917653:SSE917653 TBT917653:TCA917653 TLP917653:TLW917653 TVL917653:TVS917653 UFH917653:UFO917653 UPD917653:UPK917653 UYZ917653:UZG917653 VIV917653:VJC917653 VSR917653:VSY917653 WCN917653:WCU917653 WMJ917653:WMQ917653 WWF917653:WWM917653 V983189:AC983189 JT983189:KA983189 TP983189:TW983189 ADL983189:ADS983189 ANH983189:ANO983189 AXD983189:AXK983189 BGZ983189:BHG983189 BQV983189:BRC983189 CAR983189:CAY983189 CKN983189:CKU983189 CUJ983189:CUQ983189 DEF983189:DEM983189 DOB983189:DOI983189 DXX983189:DYE983189 EHT983189:EIA983189 ERP983189:ERW983189 FBL983189:FBS983189 FLH983189:FLO983189 FVD983189:FVK983189 GEZ983189:GFG983189 GOV983189:GPC983189 GYR983189:GYY983189 HIN983189:HIU983189 HSJ983189:HSQ983189 ICF983189:ICM983189 IMB983189:IMI983189 IVX983189:IWE983189 JFT983189:JGA983189 JPP983189:JPW983189 JZL983189:JZS983189 KJH983189:KJO983189 KTD983189:KTK983189 LCZ983189:LDG983189 LMV983189:LNC983189 LWR983189:LWY983189 MGN983189:MGU983189 MQJ983189:MQQ983189 NAF983189:NAM983189 NKB983189:NKI983189 NTX983189:NUE983189 ODT983189:OEA983189 ONP983189:ONW983189 OXL983189:OXS983189 PHH983189:PHO983189 PRD983189:PRK983189 QAZ983189:QBG983189 QKV983189:QLC983189 QUR983189:QUY983189 REN983189:REU983189 ROJ983189:ROQ983189 RYF983189:RYM983189 SIB983189:SII983189 SRX983189:SSE983189 TBT983189:TCA983189 TLP983189:TLW983189 TVL983189:TVS983189 UFH983189:UFO983189 UPD983189:UPK983189 UYZ983189:UZG983189 VIV983189:VJC983189 VSR983189:VSY983189 WCN983189:WCU983189 WMJ983189:WMQ983189 WWF983189:WWM983189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formula1>$U$196:$U$1049</formula1>
    </dataValidation>
    <dataValidation type="list" allowBlank="1" showInputMessage="1" showErrorMessage="1" error="Selecionar classe de acordo com DN COPAM nº 74/2004 (classes 3, 4, 5 e 6)" prompt="Selecionar classe do empreendimento" sqref="WVU983211:WWA983211 K65707:Q65707 JI65707:JO65707 TE65707:TK65707 ADA65707:ADG65707 AMW65707:ANC65707 AWS65707:AWY65707 BGO65707:BGU65707 BQK65707:BQQ65707 CAG65707:CAM65707 CKC65707:CKI65707 CTY65707:CUE65707 DDU65707:DEA65707 DNQ65707:DNW65707 DXM65707:DXS65707 EHI65707:EHO65707 ERE65707:ERK65707 FBA65707:FBG65707 FKW65707:FLC65707 FUS65707:FUY65707 GEO65707:GEU65707 GOK65707:GOQ65707 GYG65707:GYM65707 HIC65707:HII65707 HRY65707:HSE65707 IBU65707:ICA65707 ILQ65707:ILW65707 IVM65707:IVS65707 JFI65707:JFO65707 JPE65707:JPK65707 JZA65707:JZG65707 KIW65707:KJC65707 KSS65707:KSY65707 LCO65707:LCU65707 LMK65707:LMQ65707 LWG65707:LWM65707 MGC65707:MGI65707 MPY65707:MQE65707 MZU65707:NAA65707 NJQ65707:NJW65707 NTM65707:NTS65707 ODI65707:ODO65707 ONE65707:ONK65707 OXA65707:OXG65707 PGW65707:PHC65707 PQS65707:PQY65707 QAO65707:QAU65707 QKK65707:QKQ65707 QUG65707:QUM65707 REC65707:REI65707 RNY65707:ROE65707 RXU65707:RYA65707 SHQ65707:SHW65707 SRM65707:SRS65707 TBI65707:TBO65707 TLE65707:TLK65707 TVA65707:TVG65707 UEW65707:UFC65707 UOS65707:UOY65707 UYO65707:UYU65707 VIK65707:VIQ65707 VSG65707:VSM65707 WCC65707:WCI65707 WLY65707:WME65707 WVU65707:WWA65707 K131243:Q131243 JI131243:JO131243 TE131243:TK131243 ADA131243:ADG131243 AMW131243:ANC131243 AWS131243:AWY131243 BGO131243:BGU131243 BQK131243:BQQ131243 CAG131243:CAM131243 CKC131243:CKI131243 CTY131243:CUE131243 DDU131243:DEA131243 DNQ131243:DNW131243 DXM131243:DXS131243 EHI131243:EHO131243 ERE131243:ERK131243 FBA131243:FBG131243 FKW131243:FLC131243 FUS131243:FUY131243 GEO131243:GEU131243 GOK131243:GOQ131243 GYG131243:GYM131243 HIC131243:HII131243 HRY131243:HSE131243 IBU131243:ICA131243 ILQ131243:ILW131243 IVM131243:IVS131243 JFI131243:JFO131243 JPE131243:JPK131243 JZA131243:JZG131243 KIW131243:KJC131243 KSS131243:KSY131243 LCO131243:LCU131243 LMK131243:LMQ131243 LWG131243:LWM131243 MGC131243:MGI131243 MPY131243:MQE131243 MZU131243:NAA131243 NJQ131243:NJW131243 NTM131243:NTS131243 ODI131243:ODO131243 ONE131243:ONK131243 OXA131243:OXG131243 PGW131243:PHC131243 PQS131243:PQY131243 QAO131243:QAU131243 QKK131243:QKQ131243 QUG131243:QUM131243 REC131243:REI131243 RNY131243:ROE131243 RXU131243:RYA131243 SHQ131243:SHW131243 SRM131243:SRS131243 TBI131243:TBO131243 TLE131243:TLK131243 TVA131243:TVG131243 UEW131243:UFC131243 UOS131243:UOY131243 UYO131243:UYU131243 VIK131243:VIQ131243 VSG131243:VSM131243 WCC131243:WCI131243 WLY131243:WME131243 WVU131243:WWA131243 K196779:Q196779 JI196779:JO196779 TE196779:TK196779 ADA196779:ADG196779 AMW196779:ANC196779 AWS196779:AWY196779 BGO196779:BGU196779 BQK196779:BQQ196779 CAG196779:CAM196779 CKC196779:CKI196779 CTY196779:CUE196779 DDU196779:DEA196779 DNQ196779:DNW196779 DXM196779:DXS196779 EHI196779:EHO196779 ERE196779:ERK196779 FBA196779:FBG196779 FKW196779:FLC196779 FUS196779:FUY196779 GEO196779:GEU196779 GOK196779:GOQ196779 GYG196779:GYM196779 HIC196779:HII196779 HRY196779:HSE196779 IBU196779:ICA196779 ILQ196779:ILW196779 IVM196779:IVS196779 JFI196779:JFO196779 JPE196779:JPK196779 JZA196779:JZG196779 KIW196779:KJC196779 KSS196779:KSY196779 LCO196779:LCU196779 LMK196779:LMQ196779 LWG196779:LWM196779 MGC196779:MGI196779 MPY196779:MQE196779 MZU196779:NAA196779 NJQ196779:NJW196779 NTM196779:NTS196779 ODI196779:ODO196779 ONE196779:ONK196779 OXA196779:OXG196779 PGW196779:PHC196779 PQS196779:PQY196779 QAO196779:QAU196779 QKK196779:QKQ196779 QUG196779:QUM196779 REC196779:REI196779 RNY196779:ROE196779 RXU196779:RYA196779 SHQ196779:SHW196779 SRM196779:SRS196779 TBI196779:TBO196779 TLE196779:TLK196779 TVA196779:TVG196779 UEW196779:UFC196779 UOS196779:UOY196779 UYO196779:UYU196779 VIK196779:VIQ196779 VSG196779:VSM196779 WCC196779:WCI196779 WLY196779:WME196779 WVU196779:WWA196779 K262315:Q262315 JI262315:JO262315 TE262315:TK262315 ADA262315:ADG262315 AMW262315:ANC262315 AWS262315:AWY262315 BGO262315:BGU262315 BQK262315:BQQ262315 CAG262315:CAM262315 CKC262315:CKI262315 CTY262315:CUE262315 DDU262315:DEA262315 DNQ262315:DNW262315 DXM262315:DXS262315 EHI262315:EHO262315 ERE262315:ERK262315 FBA262315:FBG262315 FKW262315:FLC262315 FUS262315:FUY262315 GEO262315:GEU262315 GOK262315:GOQ262315 GYG262315:GYM262315 HIC262315:HII262315 HRY262315:HSE262315 IBU262315:ICA262315 ILQ262315:ILW262315 IVM262315:IVS262315 JFI262315:JFO262315 JPE262315:JPK262315 JZA262315:JZG262315 KIW262315:KJC262315 KSS262315:KSY262315 LCO262315:LCU262315 LMK262315:LMQ262315 LWG262315:LWM262315 MGC262315:MGI262315 MPY262315:MQE262315 MZU262315:NAA262315 NJQ262315:NJW262315 NTM262315:NTS262315 ODI262315:ODO262315 ONE262315:ONK262315 OXA262315:OXG262315 PGW262315:PHC262315 PQS262315:PQY262315 QAO262315:QAU262315 QKK262315:QKQ262315 QUG262315:QUM262315 REC262315:REI262315 RNY262315:ROE262315 RXU262315:RYA262315 SHQ262315:SHW262315 SRM262315:SRS262315 TBI262315:TBO262315 TLE262315:TLK262315 TVA262315:TVG262315 UEW262315:UFC262315 UOS262315:UOY262315 UYO262315:UYU262315 VIK262315:VIQ262315 VSG262315:VSM262315 WCC262315:WCI262315 WLY262315:WME262315 WVU262315:WWA262315 K327851:Q327851 JI327851:JO327851 TE327851:TK327851 ADA327851:ADG327851 AMW327851:ANC327851 AWS327851:AWY327851 BGO327851:BGU327851 BQK327851:BQQ327851 CAG327851:CAM327851 CKC327851:CKI327851 CTY327851:CUE327851 DDU327851:DEA327851 DNQ327851:DNW327851 DXM327851:DXS327851 EHI327851:EHO327851 ERE327851:ERK327851 FBA327851:FBG327851 FKW327851:FLC327851 FUS327851:FUY327851 GEO327851:GEU327851 GOK327851:GOQ327851 GYG327851:GYM327851 HIC327851:HII327851 HRY327851:HSE327851 IBU327851:ICA327851 ILQ327851:ILW327851 IVM327851:IVS327851 JFI327851:JFO327851 JPE327851:JPK327851 JZA327851:JZG327851 KIW327851:KJC327851 KSS327851:KSY327851 LCO327851:LCU327851 LMK327851:LMQ327851 LWG327851:LWM327851 MGC327851:MGI327851 MPY327851:MQE327851 MZU327851:NAA327851 NJQ327851:NJW327851 NTM327851:NTS327851 ODI327851:ODO327851 ONE327851:ONK327851 OXA327851:OXG327851 PGW327851:PHC327851 PQS327851:PQY327851 QAO327851:QAU327851 QKK327851:QKQ327851 QUG327851:QUM327851 REC327851:REI327851 RNY327851:ROE327851 RXU327851:RYA327851 SHQ327851:SHW327851 SRM327851:SRS327851 TBI327851:TBO327851 TLE327851:TLK327851 TVA327851:TVG327851 UEW327851:UFC327851 UOS327851:UOY327851 UYO327851:UYU327851 VIK327851:VIQ327851 VSG327851:VSM327851 WCC327851:WCI327851 WLY327851:WME327851 WVU327851:WWA327851 K393387:Q393387 JI393387:JO393387 TE393387:TK393387 ADA393387:ADG393387 AMW393387:ANC393387 AWS393387:AWY393387 BGO393387:BGU393387 BQK393387:BQQ393387 CAG393387:CAM393387 CKC393387:CKI393387 CTY393387:CUE393387 DDU393387:DEA393387 DNQ393387:DNW393387 DXM393387:DXS393387 EHI393387:EHO393387 ERE393387:ERK393387 FBA393387:FBG393387 FKW393387:FLC393387 FUS393387:FUY393387 GEO393387:GEU393387 GOK393387:GOQ393387 GYG393387:GYM393387 HIC393387:HII393387 HRY393387:HSE393387 IBU393387:ICA393387 ILQ393387:ILW393387 IVM393387:IVS393387 JFI393387:JFO393387 JPE393387:JPK393387 JZA393387:JZG393387 KIW393387:KJC393387 KSS393387:KSY393387 LCO393387:LCU393387 LMK393387:LMQ393387 LWG393387:LWM393387 MGC393387:MGI393387 MPY393387:MQE393387 MZU393387:NAA393387 NJQ393387:NJW393387 NTM393387:NTS393387 ODI393387:ODO393387 ONE393387:ONK393387 OXA393387:OXG393387 PGW393387:PHC393387 PQS393387:PQY393387 QAO393387:QAU393387 QKK393387:QKQ393387 QUG393387:QUM393387 REC393387:REI393387 RNY393387:ROE393387 RXU393387:RYA393387 SHQ393387:SHW393387 SRM393387:SRS393387 TBI393387:TBO393387 TLE393387:TLK393387 TVA393387:TVG393387 UEW393387:UFC393387 UOS393387:UOY393387 UYO393387:UYU393387 VIK393387:VIQ393387 VSG393387:VSM393387 WCC393387:WCI393387 WLY393387:WME393387 WVU393387:WWA393387 K458923:Q458923 JI458923:JO458923 TE458923:TK458923 ADA458923:ADG458923 AMW458923:ANC458923 AWS458923:AWY458923 BGO458923:BGU458923 BQK458923:BQQ458923 CAG458923:CAM458923 CKC458923:CKI458923 CTY458923:CUE458923 DDU458923:DEA458923 DNQ458923:DNW458923 DXM458923:DXS458923 EHI458923:EHO458923 ERE458923:ERK458923 FBA458923:FBG458923 FKW458923:FLC458923 FUS458923:FUY458923 GEO458923:GEU458923 GOK458923:GOQ458923 GYG458923:GYM458923 HIC458923:HII458923 HRY458923:HSE458923 IBU458923:ICA458923 ILQ458923:ILW458923 IVM458923:IVS458923 JFI458923:JFO458923 JPE458923:JPK458923 JZA458923:JZG458923 KIW458923:KJC458923 KSS458923:KSY458923 LCO458923:LCU458923 LMK458923:LMQ458923 LWG458923:LWM458923 MGC458923:MGI458923 MPY458923:MQE458923 MZU458923:NAA458923 NJQ458923:NJW458923 NTM458923:NTS458923 ODI458923:ODO458923 ONE458923:ONK458923 OXA458923:OXG458923 PGW458923:PHC458923 PQS458923:PQY458923 QAO458923:QAU458923 QKK458923:QKQ458923 QUG458923:QUM458923 REC458923:REI458923 RNY458923:ROE458923 RXU458923:RYA458923 SHQ458923:SHW458923 SRM458923:SRS458923 TBI458923:TBO458923 TLE458923:TLK458923 TVA458923:TVG458923 UEW458923:UFC458923 UOS458923:UOY458923 UYO458923:UYU458923 VIK458923:VIQ458923 VSG458923:VSM458923 WCC458923:WCI458923 WLY458923:WME458923 WVU458923:WWA458923 K524459:Q524459 JI524459:JO524459 TE524459:TK524459 ADA524459:ADG524459 AMW524459:ANC524459 AWS524459:AWY524459 BGO524459:BGU524459 BQK524459:BQQ524459 CAG524459:CAM524459 CKC524459:CKI524459 CTY524459:CUE524459 DDU524459:DEA524459 DNQ524459:DNW524459 DXM524459:DXS524459 EHI524459:EHO524459 ERE524459:ERK524459 FBA524459:FBG524459 FKW524459:FLC524459 FUS524459:FUY524459 GEO524459:GEU524459 GOK524459:GOQ524459 GYG524459:GYM524459 HIC524459:HII524459 HRY524459:HSE524459 IBU524459:ICA524459 ILQ524459:ILW524459 IVM524459:IVS524459 JFI524459:JFO524459 JPE524459:JPK524459 JZA524459:JZG524459 KIW524459:KJC524459 KSS524459:KSY524459 LCO524459:LCU524459 LMK524459:LMQ524459 LWG524459:LWM524459 MGC524459:MGI524459 MPY524459:MQE524459 MZU524459:NAA524459 NJQ524459:NJW524459 NTM524459:NTS524459 ODI524459:ODO524459 ONE524459:ONK524459 OXA524459:OXG524459 PGW524459:PHC524459 PQS524459:PQY524459 QAO524459:QAU524459 QKK524459:QKQ524459 QUG524459:QUM524459 REC524459:REI524459 RNY524459:ROE524459 RXU524459:RYA524459 SHQ524459:SHW524459 SRM524459:SRS524459 TBI524459:TBO524459 TLE524459:TLK524459 TVA524459:TVG524459 UEW524459:UFC524459 UOS524459:UOY524459 UYO524459:UYU524459 VIK524459:VIQ524459 VSG524459:VSM524459 WCC524459:WCI524459 WLY524459:WME524459 WVU524459:WWA524459 K589995:Q589995 JI589995:JO589995 TE589995:TK589995 ADA589995:ADG589995 AMW589995:ANC589995 AWS589995:AWY589995 BGO589995:BGU589995 BQK589995:BQQ589995 CAG589995:CAM589995 CKC589995:CKI589995 CTY589995:CUE589995 DDU589995:DEA589995 DNQ589995:DNW589995 DXM589995:DXS589995 EHI589995:EHO589995 ERE589995:ERK589995 FBA589995:FBG589995 FKW589995:FLC589995 FUS589995:FUY589995 GEO589995:GEU589995 GOK589995:GOQ589995 GYG589995:GYM589995 HIC589995:HII589995 HRY589995:HSE589995 IBU589995:ICA589995 ILQ589995:ILW589995 IVM589995:IVS589995 JFI589995:JFO589995 JPE589995:JPK589995 JZA589995:JZG589995 KIW589995:KJC589995 KSS589995:KSY589995 LCO589995:LCU589995 LMK589995:LMQ589995 LWG589995:LWM589995 MGC589995:MGI589995 MPY589995:MQE589995 MZU589995:NAA589995 NJQ589995:NJW589995 NTM589995:NTS589995 ODI589995:ODO589995 ONE589995:ONK589995 OXA589995:OXG589995 PGW589995:PHC589995 PQS589995:PQY589995 QAO589995:QAU589995 QKK589995:QKQ589995 QUG589995:QUM589995 REC589995:REI589995 RNY589995:ROE589995 RXU589995:RYA589995 SHQ589995:SHW589995 SRM589995:SRS589995 TBI589995:TBO589995 TLE589995:TLK589995 TVA589995:TVG589995 UEW589995:UFC589995 UOS589995:UOY589995 UYO589995:UYU589995 VIK589995:VIQ589995 VSG589995:VSM589995 WCC589995:WCI589995 WLY589995:WME589995 WVU589995:WWA589995 K655531:Q655531 JI655531:JO655531 TE655531:TK655531 ADA655531:ADG655531 AMW655531:ANC655531 AWS655531:AWY655531 BGO655531:BGU655531 BQK655531:BQQ655531 CAG655531:CAM655531 CKC655531:CKI655531 CTY655531:CUE655531 DDU655531:DEA655531 DNQ655531:DNW655531 DXM655531:DXS655531 EHI655531:EHO655531 ERE655531:ERK655531 FBA655531:FBG655531 FKW655531:FLC655531 FUS655531:FUY655531 GEO655531:GEU655531 GOK655531:GOQ655531 GYG655531:GYM655531 HIC655531:HII655531 HRY655531:HSE655531 IBU655531:ICA655531 ILQ655531:ILW655531 IVM655531:IVS655531 JFI655531:JFO655531 JPE655531:JPK655531 JZA655531:JZG655531 KIW655531:KJC655531 KSS655531:KSY655531 LCO655531:LCU655531 LMK655531:LMQ655531 LWG655531:LWM655531 MGC655531:MGI655531 MPY655531:MQE655531 MZU655531:NAA655531 NJQ655531:NJW655531 NTM655531:NTS655531 ODI655531:ODO655531 ONE655531:ONK655531 OXA655531:OXG655531 PGW655531:PHC655531 PQS655531:PQY655531 QAO655531:QAU655531 QKK655531:QKQ655531 QUG655531:QUM655531 REC655531:REI655531 RNY655531:ROE655531 RXU655531:RYA655531 SHQ655531:SHW655531 SRM655531:SRS655531 TBI655531:TBO655531 TLE655531:TLK655531 TVA655531:TVG655531 UEW655531:UFC655531 UOS655531:UOY655531 UYO655531:UYU655531 VIK655531:VIQ655531 VSG655531:VSM655531 WCC655531:WCI655531 WLY655531:WME655531 WVU655531:WWA655531 K721067:Q721067 JI721067:JO721067 TE721067:TK721067 ADA721067:ADG721067 AMW721067:ANC721067 AWS721067:AWY721067 BGO721067:BGU721067 BQK721067:BQQ721067 CAG721067:CAM721067 CKC721067:CKI721067 CTY721067:CUE721067 DDU721067:DEA721067 DNQ721067:DNW721067 DXM721067:DXS721067 EHI721067:EHO721067 ERE721067:ERK721067 FBA721067:FBG721067 FKW721067:FLC721067 FUS721067:FUY721067 GEO721067:GEU721067 GOK721067:GOQ721067 GYG721067:GYM721067 HIC721067:HII721067 HRY721067:HSE721067 IBU721067:ICA721067 ILQ721067:ILW721067 IVM721067:IVS721067 JFI721067:JFO721067 JPE721067:JPK721067 JZA721067:JZG721067 KIW721067:KJC721067 KSS721067:KSY721067 LCO721067:LCU721067 LMK721067:LMQ721067 LWG721067:LWM721067 MGC721067:MGI721067 MPY721067:MQE721067 MZU721067:NAA721067 NJQ721067:NJW721067 NTM721067:NTS721067 ODI721067:ODO721067 ONE721067:ONK721067 OXA721067:OXG721067 PGW721067:PHC721067 PQS721067:PQY721067 QAO721067:QAU721067 QKK721067:QKQ721067 QUG721067:QUM721067 REC721067:REI721067 RNY721067:ROE721067 RXU721067:RYA721067 SHQ721067:SHW721067 SRM721067:SRS721067 TBI721067:TBO721067 TLE721067:TLK721067 TVA721067:TVG721067 UEW721067:UFC721067 UOS721067:UOY721067 UYO721067:UYU721067 VIK721067:VIQ721067 VSG721067:VSM721067 WCC721067:WCI721067 WLY721067:WME721067 WVU721067:WWA721067 K786603:Q786603 JI786603:JO786603 TE786603:TK786603 ADA786603:ADG786603 AMW786603:ANC786603 AWS786603:AWY786603 BGO786603:BGU786603 BQK786603:BQQ786603 CAG786603:CAM786603 CKC786603:CKI786603 CTY786603:CUE786603 DDU786603:DEA786603 DNQ786603:DNW786603 DXM786603:DXS786603 EHI786603:EHO786603 ERE786603:ERK786603 FBA786603:FBG786603 FKW786603:FLC786603 FUS786603:FUY786603 GEO786603:GEU786603 GOK786603:GOQ786603 GYG786603:GYM786603 HIC786603:HII786603 HRY786603:HSE786603 IBU786603:ICA786603 ILQ786603:ILW786603 IVM786603:IVS786603 JFI786603:JFO786603 JPE786603:JPK786603 JZA786603:JZG786603 KIW786603:KJC786603 KSS786603:KSY786603 LCO786603:LCU786603 LMK786603:LMQ786603 LWG786603:LWM786603 MGC786603:MGI786603 MPY786603:MQE786603 MZU786603:NAA786603 NJQ786603:NJW786603 NTM786603:NTS786603 ODI786603:ODO786603 ONE786603:ONK786603 OXA786603:OXG786603 PGW786603:PHC786603 PQS786603:PQY786603 QAO786603:QAU786603 QKK786603:QKQ786603 QUG786603:QUM786603 REC786603:REI786603 RNY786603:ROE786603 RXU786603:RYA786603 SHQ786603:SHW786603 SRM786603:SRS786603 TBI786603:TBO786603 TLE786603:TLK786603 TVA786603:TVG786603 UEW786603:UFC786603 UOS786603:UOY786603 UYO786603:UYU786603 VIK786603:VIQ786603 VSG786603:VSM786603 WCC786603:WCI786603 WLY786603:WME786603 WVU786603:WWA786603 K852139:Q852139 JI852139:JO852139 TE852139:TK852139 ADA852139:ADG852139 AMW852139:ANC852139 AWS852139:AWY852139 BGO852139:BGU852139 BQK852139:BQQ852139 CAG852139:CAM852139 CKC852139:CKI852139 CTY852139:CUE852139 DDU852139:DEA852139 DNQ852139:DNW852139 DXM852139:DXS852139 EHI852139:EHO852139 ERE852139:ERK852139 FBA852139:FBG852139 FKW852139:FLC852139 FUS852139:FUY852139 GEO852139:GEU852139 GOK852139:GOQ852139 GYG852139:GYM852139 HIC852139:HII852139 HRY852139:HSE852139 IBU852139:ICA852139 ILQ852139:ILW852139 IVM852139:IVS852139 JFI852139:JFO852139 JPE852139:JPK852139 JZA852139:JZG852139 KIW852139:KJC852139 KSS852139:KSY852139 LCO852139:LCU852139 LMK852139:LMQ852139 LWG852139:LWM852139 MGC852139:MGI852139 MPY852139:MQE852139 MZU852139:NAA852139 NJQ852139:NJW852139 NTM852139:NTS852139 ODI852139:ODO852139 ONE852139:ONK852139 OXA852139:OXG852139 PGW852139:PHC852139 PQS852139:PQY852139 QAO852139:QAU852139 QKK852139:QKQ852139 QUG852139:QUM852139 REC852139:REI852139 RNY852139:ROE852139 RXU852139:RYA852139 SHQ852139:SHW852139 SRM852139:SRS852139 TBI852139:TBO852139 TLE852139:TLK852139 TVA852139:TVG852139 UEW852139:UFC852139 UOS852139:UOY852139 UYO852139:UYU852139 VIK852139:VIQ852139 VSG852139:VSM852139 WCC852139:WCI852139 WLY852139:WME852139 WVU852139:WWA852139 K917675:Q917675 JI917675:JO917675 TE917675:TK917675 ADA917675:ADG917675 AMW917675:ANC917675 AWS917675:AWY917675 BGO917675:BGU917675 BQK917675:BQQ917675 CAG917675:CAM917675 CKC917675:CKI917675 CTY917675:CUE917675 DDU917675:DEA917675 DNQ917675:DNW917675 DXM917675:DXS917675 EHI917675:EHO917675 ERE917675:ERK917675 FBA917675:FBG917675 FKW917675:FLC917675 FUS917675:FUY917675 GEO917675:GEU917675 GOK917675:GOQ917675 GYG917675:GYM917675 HIC917675:HII917675 HRY917675:HSE917675 IBU917675:ICA917675 ILQ917675:ILW917675 IVM917675:IVS917675 JFI917675:JFO917675 JPE917675:JPK917675 JZA917675:JZG917675 KIW917675:KJC917675 KSS917675:KSY917675 LCO917675:LCU917675 LMK917675:LMQ917675 LWG917675:LWM917675 MGC917675:MGI917675 MPY917675:MQE917675 MZU917675:NAA917675 NJQ917675:NJW917675 NTM917675:NTS917675 ODI917675:ODO917675 ONE917675:ONK917675 OXA917675:OXG917675 PGW917675:PHC917675 PQS917675:PQY917675 QAO917675:QAU917675 QKK917675:QKQ917675 QUG917675:QUM917675 REC917675:REI917675 RNY917675:ROE917675 RXU917675:RYA917675 SHQ917675:SHW917675 SRM917675:SRS917675 TBI917675:TBO917675 TLE917675:TLK917675 TVA917675:TVG917675 UEW917675:UFC917675 UOS917675:UOY917675 UYO917675:UYU917675 VIK917675:VIQ917675 VSG917675:VSM917675 WCC917675:WCI917675 WLY917675:WME917675 WVU917675:WWA917675 K983211:Q983211 JI983211:JO983211 TE983211:TK983211 ADA983211:ADG983211 AMW983211:ANC983211 AWS983211:AWY983211 BGO983211:BGU983211 BQK983211:BQQ983211 CAG983211:CAM983211 CKC983211:CKI983211 CTY983211:CUE983211 DDU983211:DEA983211 DNQ983211:DNW983211 DXM983211:DXS983211 EHI983211:EHO983211 ERE983211:ERK983211 FBA983211:FBG983211 FKW983211:FLC983211 FUS983211:FUY983211 GEO983211:GEU983211 GOK983211:GOQ983211 GYG983211:GYM983211 HIC983211:HII983211 HRY983211:HSE983211 IBU983211:ICA983211 ILQ983211:ILW983211 IVM983211:IVS983211 JFI983211:JFO983211 JPE983211:JPK983211 JZA983211:JZG983211 KIW983211:KJC983211 KSS983211:KSY983211 LCO983211:LCU983211 LMK983211:LMQ983211 LWG983211:LWM983211 MGC983211:MGI983211 MPY983211:MQE983211 MZU983211:NAA983211 NJQ983211:NJW983211 NTM983211:NTS983211 ODI983211:ODO983211 ONE983211:ONK983211 OXA983211:OXG983211 PGW983211:PHC983211 PQS983211:PQY983211 QAO983211:QAU983211 QKK983211:QKQ983211 QUG983211:QUM983211 REC983211:REI983211 RNY983211:ROE983211 RXU983211:RYA983211 SHQ983211:SHW983211 SRM983211:SRS983211 TBI983211:TBO983211 TLE983211:TLK983211 TVA983211:TVG983211 UEW983211:UFC983211 UOS983211:UOY983211 UYO983211:UYU983211 VIK983211:VIQ983211 VSG983211:VSM983211 WCC983211:WCI983211 WLY983211:WME983211">
      <formula1>$B$195:$B$199</formula1>
    </dataValidation>
    <dataValidation type="whole" allowBlank="1" showInputMessage="1" showErrorMessage="1" error="SOMENTE NÚMEROS INTEIROS ATÉ 6 (SEIS) DIGITOS" sqref="N65699:R65699 JL65699:JP65699 TH65699:TL65699 ADD65699:ADH65699 AMZ65699:AND65699 AWV65699:AWZ65699 BGR65699:BGV65699 BQN65699:BQR65699 CAJ65699:CAN65699 CKF65699:CKJ65699 CUB65699:CUF65699 DDX65699:DEB65699 DNT65699:DNX65699 DXP65699:DXT65699 EHL65699:EHP65699 ERH65699:ERL65699 FBD65699:FBH65699 FKZ65699:FLD65699 FUV65699:FUZ65699 GER65699:GEV65699 GON65699:GOR65699 GYJ65699:GYN65699 HIF65699:HIJ65699 HSB65699:HSF65699 IBX65699:ICB65699 ILT65699:ILX65699 IVP65699:IVT65699 JFL65699:JFP65699 JPH65699:JPL65699 JZD65699:JZH65699 KIZ65699:KJD65699 KSV65699:KSZ65699 LCR65699:LCV65699 LMN65699:LMR65699 LWJ65699:LWN65699 MGF65699:MGJ65699 MQB65699:MQF65699 MZX65699:NAB65699 NJT65699:NJX65699 NTP65699:NTT65699 ODL65699:ODP65699 ONH65699:ONL65699 OXD65699:OXH65699 PGZ65699:PHD65699 PQV65699:PQZ65699 QAR65699:QAV65699 QKN65699:QKR65699 QUJ65699:QUN65699 REF65699:REJ65699 ROB65699:ROF65699 RXX65699:RYB65699 SHT65699:SHX65699 SRP65699:SRT65699 TBL65699:TBP65699 TLH65699:TLL65699 TVD65699:TVH65699 UEZ65699:UFD65699 UOV65699:UOZ65699 UYR65699:UYV65699 VIN65699:VIR65699 VSJ65699:VSN65699 WCF65699:WCJ65699 WMB65699:WMF65699 WVX65699:WWB65699 N131235:R131235 JL131235:JP131235 TH131235:TL131235 ADD131235:ADH131235 AMZ131235:AND131235 AWV131235:AWZ131235 BGR131235:BGV131235 BQN131235:BQR131235 CAJ131235:CAN131235 CKF131235:CKJ131235 CUB131235:CUF131235 DDX131235:DEB131235 DNT131235:DNX131235 DXP131235:DXT131235 EHL131235:EHP131235 ERH131235:ERL131235 FBD131235:FBH131235 FKZ131235:FLD131235 FUV131235:FUZ131235 GER131235:GEV131235 GON131235:GOR131235 GYJ131235:GYN131235 HIF131235:HIJ131235 HSB131235:HSF131235 IBX131235:ICB131235 ILT131235:ILX131235 IVP131235:IVT131235 JFL131235:JFP131235 JPH131235:JPL131235 JZD131235:JZH131235 KIZ131235:KJD131235 KSV131235:KSZ131235 LCR131235:LCV131235 LMN131235:LMR131235 LWJ131235:LWN131235 MGF131235:MGJ131235 MQB131235:MQF131235 MZX131235:NAB131235 NJT131235:NJX131235 NTP131235:NTT131235 ODL131235:ODP131235 ONH131235:ONL131235 OXD131235:OXH131235 PGZ131235:PHD131235 PQV131235:PQZ131235 QAR131235:QAV131235 QKN131235:QKR131235 QUJ131235:QUN131235 REF131235:REJ131235 ROB131235:ROF131235 RXX131235:RYB131235 SHT131235:SHX131235 SRP131235:SRT131235 TBL131235:TBP131235 TLH131235:TLL131235 TVD131235:TVH131235 UEZ131235:UFD131235 UOV131235:UOZ131235 UYR131235:UYV131235 VIN131235:VIR131235 VSJ131235:VSN131235 WCF131235:WCJ131235 WMB131235:WMF131235 WVX131235:WWB131235 N196771:R196771 JL196771:JP196771 TH196771:TL196771 ADD196771:ADH196771 AMZ196771:AND196771 AWV196771:AWZ196771 BGR196771:BGV196771 BQN196771:BQR196771 CAJ196771:CAN196771 CKF196771:CKJ196771 CUB196771:CUF196771 DDX196771:DEB196771 DNT196771:DNX196771 DXP196771:DXT196771 EHL196771:EHP196771 ERH196771:ERL196771 FBD196771:FBH196771 FKZ196771:FLD196771 FUV196771:FUZ196771 GER196771:GEV196771 GON196771:GOR196771 GYJ196771:GYN196771 HIF196771:HIJ196771 HSB196771:HSF196771 IBX196771:ICB196771 ILT196771:ILX196771 IVP196771:IVT196771 JFL196771:JFP196771 JPH196771:JPL196771 JZD196771:JZH196771 KIZ196771:KJD196771 KSV196771:KSZ196771 LCR196771:LCV196771 LMN196771:LMR196771 LWJ196771:LWN196771 MGF196771:MGJ196771 MQB196771:MQF196771 MZX196771:NAB196771 NJT196771:NJX196771 NTP196771:NTT196771 ODL196771:ODP196771 ONH196771:ONL196771 OXD196771:OXH196771 PGZ196771:PHD196771 PQV196771:PQZ196771 QAR196771:QAV196771 QKN196771:QKR196771 QUJ196771:QUN196771 REF196771:REJ196771 ROB196771:ROF196771 RXX196771:RYB196771 SHT196771:SHX196771 SRP196771:SRT196771 TBL196771:TBP196771 TLH196771:TLL196771 TVD196771:TVH196771 UEZ196771:UFD196771 UOV196771:UOZ196771 UYR196771:UYV196771 VIN196771:VIR196771 VSJ196771:VSN196771 WCF196771:WCJ196771 WMB196771:WMF196771 WVX196771:WWB196771 N262307:R262307 JL262307:JP262307 TH262307:TL262307 ADD262307:ADH262307 AMZ262307:AND262307 AWV262307:AWZ262307 BGR262307:BGV262307 BQN262307:BQR262307 CAJ262307:CAN262307 CKF262307:CKJ262307 CUB262307:CUF262307 DDX262307:DEB262307 DNT262307:DNX262307 DXP262307:DXT262307 EHL262307:EHP262307 ERH262307:ERL262307 FBD262307:FBH262307 FKZ262307:FLD262307 FUV262307:FUZ262307 GER262307:GEV262307 GON262307:GOR262307 GYJ262307:GYN262307 HIF262307:HIJ262307 HSB262307:HSF262307 IBX262307:ICB262307 ILT262307:ILX262307 IVP262307:IVT262307 JFL262307:JFP262307 JPH262307:JPL262307 JZD262307:JZH262307 KIZ262307:KJD262307 KSV262307:KSZ262307 LCR262307:LCV262307 LMN262307:LMR262307 LWJ262307:LWN262307 MGF262307:MGJ262307 MQB262307:MQF262307 MZX262307:NAB262307 NJT262307:NJX262307 NTP262307:NTT262307 ODL262307:ODP262307 ONH262307:ONL262307 OXD262307:OXH262307 PGZ262307:PHD262307 PQV262307:PQZ262307 QAR262307:QAV262307 QKN262307:QKR262307 QUJ262307:QUN262307 REF262307:REJ262307 ROB262307:ROF262307 RXX262307:RYB262307 SHT262307:SHX262307 SRP262307:SRT262307 TBL262307:TBP262307 TLH262307:TLL262307 TVD262307:TVH262307 UEZ262307:UFD262307 UOV262307:UOZ262307 UYR262307:UYV262307 VIN262307:VIR262307 VSJ262307:VSN262307 WCF262307:WCJ262307 WMB262307:WMF262307 WVX262307:WWB262307 N327843:R327843 JL327843:JP327843 TH327843:TL327843 ADD327843:ADH327843 AMZ327843:AND327843 AWV327843:AWZ327843 BGR327843:BGV327843 BQN327843:BQR327843 CAJ327843:CAN327843 CKF327843:CKJ327843 CUB327843:CUF327843 DDX327843:DEB327843 DNT327843:DNX327843 DXP327843:DXT327843 EHL327843:EHP327843 ERH327843:ERL327843 FBD327843:FBH327843 FKZ327843:FLD327843 FUV327843:FUZ327843 GER327843:GEV327843 GON327843:GOR327843 GYJ327843:GYN327843 HIF327843:HIJ327843 HSB327843:HSF327843 IBX327843:ICB327843 ILT327843:ILX327843 IVP327843:IVT327843 JFL327843:JFP327843 JPH327843:JPL327843 JZD327843:JZH327843 KIZ327843:KJD327843 KSV327843:KSZ327843 LCR327843:LCV327843 LMN327843:LMR327843 LWJ327843:LWN327843 MGF327843:MGJ327843 MQB327843:MQF327843 MZX327843:NAB327843 NJT327843:NJX327843 NTP327843:NTT327843 ODL327843:ODP327843 ONH327843:ONL327843 OXD327843:OXH327843 PGZ327843:PHD327843 PQV327843:PQZ327843 QAR327843:QAV327843 QKN327843:QKR327843 QUJ327843:QUN327843 REF327843:REJ327843 ROB327843:ROF327843 RXX327843:RYB327843 SHT327843:SHX327843 SRP327843:SRT327843 TBL327843:TBP327843 TLH327843:TLL327843 TVD327843:TVH327843 UEZ327843:UFD327843 UOV327843:UOZ327843 UYR327843:UYV327843 VIN327843:VIR327843 VSJ327843:VSN327843 WCF327843:WCJ327843 WMB327843:WMF327843 WVX327843:WWB327843 N393379:R393379 JL393379:JP393379 TH393379:TL393379 ADD393379:ADH393379 AMZ393379:AND393379 AWV393379:AWZ393379 BGR393379:BGV393379 BQN393379:BQR393379 CAJ393379:CAN393379 CKF393379:CKJ393379 CUB393379:CUF393379 DDX393379:DEB393379 DNT393379:DNX393379 DXP393379:DXT393379 EHL393379:EHP393379 ERH393379:ERL393379 FBD393379:FBH393379 FKZ393379:FLD393379 FUV393379:FUZ393379 GER393379:GEV393379 GON393379:GOR393379 GYJ393379:GYN393379 HIF393379:HIJ393379 HSB393379:HSF393379 IBX393379:ICB393379 ILT393379:ILX393379 IVP393379:IVT393379 JFL393379:JFP393379 JPH393379:JPL393379 JZD393379:JZH393379 KIZ393379:KJD393379 KSV393379:KSZ393379 LCR393379:LCV393379 LMN393379:LMR393379 LWJ393379:LWN393379 MGF393379:MGJ393379 MQB393379:MQF393379 MZX393379:NAB393379 NJT393379:NJX393379 NTP393379:NTT393379 ODL393379:ODP393379 ONH393379:ONL393379 OXD393379:OXH393379 PGZ393379:PHD393379 PQV393379:PQZ393379 QAR393379:QAV393379 QKN393379:QKR393379 QUJ393379:QUN393379 REF393379:REJ393379 ROB393379:ROF393379 RXX393379:RYB393379 SHT393379:SHX393379 SRP393379:SRT393379 TBL393379:TBP393379 TLH393379:TLL393379 TVD393379:TVH393379 UEZ393379:UFD393379 UOV393379:UOZ393379 UYR393379:UYV393379 VIN393379:VIR393379 VSJ393379:VSN393379 WCF393379:WCJ393379 WMB393379:WMF393379 WVX393379:WWB393379 N458915:R458915 JL458915:JP458915 TH458915:TL458915 ADD458915:ADH458915 AMZ458915:AND458915 AWV458915:AWZ458915 BGR458915:BGV458915 BQN458915:BQR458915 CAJ458915:CAN458915 CKF458915:CKJ458915 CUB458915:CUF458915 DDX458915:DEB458915 DNT458915:DNX458915 DXP458915:DXT458915 EHL458915:EHP458915 ERH458915:ERL458915 FBD458915:FBH458915 FKZ458915:FLD458915 FUV458915:FUZ458915 GER458915:GEV458915 GON458915:GOR458915 GYJ458915:GYN458915 HIF458915:HIJ458915 HSB458915:HSF458915 IBX458915:ICB458915 ILT458915:ILX458915 IVP458915:IVT458915 JFL458915:JFP458915 JPH458915:JPL458915 JZD458915:JZH458915 KIZ458915:KJD458915 KSV458915:KSZ458915 LCR458915:LCV458915 LMN458915:LMR458915 LWJ458915:LWN458915 MGF458915:MGJ458915 MQB458915:MQF458915 MZX458915:NAB458915 NJT458915:NJX458915 NTP458915:NTT458915 ODL458915:ODP458915 ONH458915:ONL458915 OXD458915:OXH458915 PGZ458915:PHD458915 PQV458915:PQZ458915 QAR458915:QAV458915 QKN458915:QKR458915 QUJ458915:QUN458915 REF458915:REJ458915 ROB458915:ROF458915 RXX458915:RYB458915 SHT458915:SHX458915 SRP458915:SRT458915 TBL458915:TBP458915 TLH458915:TLL458915 TVD458915:TVH458915 UEZ458915:UFD458915 UOV458915:UOZ458915 UYR458915:UYV458915 VIN458915:VIR458915 VSJ458915:VSN458915 WCF458915:WCJ458915 WMB458915:WMF458915 WVX458915:WWB458915 N524451:R524451 JL524451:JP524451 TH524451:TL524451 ADD524451:ADH524451 AMZ524451:AND524451 AWV524451:AWZ524451 BGR524451:BGV524451 BQN524451:BQR524451 CAJ524451:CAN524451 CKF524451:CKJ524451 CUB524451:CUF524451 DDX524451:DEB524451 DNT524451:DNX524451 DXP524451:DXT524451 EHL524451:EHP524451 ERH524451:ERL524451 FBD524451:FBH524451 FKZ524451:FLD524451 FUV524451:FUZ524451 GER524451:GEV524451 GON524451:GOR524451 GYJ524451:GYN524451 HIF524451:HIJ524451 HSB524451:HSF524451 IBX524451:ICB524451 ILT524451:ILX524451 IVP524451:IVT524451 JFL524451:JFP524451 JPH524451:JPL524451 JZD524451:JZH524451 KIZ524451:KJD524451 KSV524451:KSZ524451 LCR524451:LCV524451 LMN524451:LMR524451 LWJ524451:LWN524451 MGF524451:MGJ524451 MQB524451:MQF524451 MZX524451:NAB524451 NJT524451:NJX524451 NTP524451:NTT524451 ODL524451:ODP524451 ONH524451:ONL524451 OXD524451:OXH524451 PGZ524451:PHD524451 PQV524451:PQZ524451 QAR524451:QAV524451 QKN524451:QKR524451 QUJ524451:QUN524451 REF524451:REJ524451 ROB524451:ROF524451 RXX524451:RYB524451 SHT524451:SHX524451 SRP524451:SRT524451 TBL524451:TBP524451 TLH524451:TLL524451 TVD524451:TVH524451 UEZ524451:UFD524451 UOV524451:UOZ524451 UYR524451:UYV524451 VIN524451:VIR524451 VSJ524451:VSN524451 WCF524451:WCJ524451 WMB524451:WMF524451 WVX524451:WWB524451 N589987:R589987 JL589987:JP589987 TH589987:TL589987 ADD589987:ADH589987 AMZ589987:AND589987 AWV589987:AWZ589987 BGR589987:BGV589987 BQN589987:BQR589987 CAJ589987:CAN589987 CKF589987:CKJ589987 CUB589987:CUF589987 DDX589987:DEB589987 DNT589987:DNX589987 DXP589987:DXT589987 EHL589987:EHP589987 ERH589987:ERL589987 FBD589987:FBH589987 FKZ589987:FLD589987 FUV589987:FUZ589987 GER589987:GEV589987 GON589987:GOR589987 GYJ589987:GYN589987 HIF589987:HIJ589987 HSB589987:HSF589987 IBX589987:ICB589987 ILT589987:ILX589987 IVP589987:IVT589987 JFL589987:JFP589987 JPH589987:JPL589987 JZD589987:JZH589987 KIZ589987:KJD589987 KSV589987:KSZ589987 LCR589987:LCV589987 LMN589987:LMR589987 LWJ589987:LWN589987 MGF589987:MGJ589987 MQB589987:MQF589987 MZX589987:NAB589987 NJT589987:NJX589987 NTP589987:NTT589987 ODL589987:ODP589987 ONH589987:ONL589987 OXD589987:OXH589987 PGZ589987:PHD589987 PQV589987:PQZ589987 QAR589987:QAV589987 QKN589987:QKR589987 QUJ589987:QUN589987 REF589987:REJ589987 ROB589987:ROF589987 RXX589987:RYB589987 SHT589987:SHX589987 SRP589987:SRT589987 TBL589987:TBP589987 TLH589987:TLL589987 TVD589987:TVH589987 UEZ589987:UFD589987 UOV589987:UOZ589987 UYR589987:UYV589987 VIN589987:VIR589987 VSJ589987:VSN589987 WCF589987:WCJ589987 WMB589987:WMF589987 WVX589987:WWB589987 N655523:R655523 JL655523:JP655523 TH655523:TL655523 ADD655523:ADH655523 AMZ655523:AND655523 AWV655523:AWZ655523 BGR655523:BGV655523 BQN655523:BQR655523 CAJ655523:CAN655523 CKF655523:CKJ655523 CUB655523:CUF655523 DDX655523:DEB655523 DNT655523:DNX655523 DXP655523:DXT655523 EHL655523:EHP655523 ERH655523:ERL655523 FBD655523:FBH655523 FKZ655523:FLD655523 FUV655523:FUZ655523 GER655523:GEV655523 GON655523:GOR655523 GYJ655523:GYN655523 HIF655523:HIJ655523 HSB655523:HSF655523 IBX655523:ICB655523 ILT655523:ILX655523 IVP655523:IVT655523 JFL655523:JFP655523 JPH655523:JPL655523 JZD655523:JZH655523 KIZ655523:KJD655523 KSV655523:KSZ655523 LCR655523:LCV655523 LMN655523:LMR655523 LWJ655523:LWN655523 MGF655523:MGJ655523 MQB655523:MQF655523 MZX655523:NAB655523 NJT655523:NJX655523 NTP655523:NTT655523 ODL655523:ODP655523 ONH655523:ONL655523 OXD655523:OXH655523 PGZ655523:PHD655523 PQV655523:PQZ655523 QAR655523:QAV655523 QKN655523:QKR655523 QUJ655523:QUN655523 REF655523:REJ655523 ROB655523:ROF655523 RXX655523:RYB655523 SHT655523:SHX655523 SRP655523:SRT655523 TBL655523:TBP655523 TLH655523:TLL655523 TVD655523:TVH655523 UEZ655523:UFD655523 UOV655523:UOZ655523 UYR655523:UYV655523 VIN655523:VIR655523 VSJ655523:VSN655523 WCF655523:WCJ655523 WMB655523:WMF655523 WVX655523:WWB655523 N721059:R721059 JL721059:JP721059 TH721059:TL721059 ADD721059:ADH721059 AMZ721059:AND721059 AWV721059:AWZ721059 BGR721059:BGV721059 BQN721059:BQR721059 CAJ721059:CAN721059 CKF721059:CKJ721059 CUB721059:CUF721059 DDX721059:DEB721059 DNT721059:DNX721059 DXP721059:DXT721059 EHL721059:EHP721059 ERH721059:ERL721059 FBD721059:FBH721059 FKZ721059:FLD721059 FUV721059:FUZ721059 GER721059:GEV721059 GON721059:GOR721059 GYJ721059:GYN721059 HIF721059:HIJ721059 HSB721059:HSF721059 IBX721059:ICB721059 ILT721059:ILX721059 IVP721059:IVT721059 JFL721059:JFP721059 JPH721059:JPL721059 JZD721059:JZH721059 KIZ721059:KJD721059 KSV721059:KSZ721059 LCR721059:LCV721059 LMN721059:LMR721059 LWJ721059:LWN721059 MGF721059:MGJ721059 MQB721059:MQF721059 MZX721059:NAB721059 NJT721059:NJX721059 NTP721059:NTT721059 ODL721059:ODP721059 ONH721059:ONL721059 OXD721059:OXH721059 PGZ721059:PHD721059 PQV721059:PQZ721059 QAR721059:QAV721059 QKN721059:QKR721059 QUJ721059:QUN721059 REF721059:REJ721059 ROB721059:ROF721059 RXX721059:RYB721059 SHT721059:SHX721059 SRP721059:SRT721059 TBL721059:TBP721059 TLH721059:TLL721059 TVD721059:TVH721059 UEZ721059:UFD721059 UOV721059:UOZ721059 UYR721059:UYV721059 VIN721059:VIR721059 VSJ721059:VSN721059 WCF721059:WCJ721059 WMB721059:WMF721059 WVX721059:WWB721059 N786595:R786595 JL786595:JP786595 TH786595:TL786595 ADD786595:ADH786595 AMZ786595:AND786595 AWV786595:AWZ786595 BGR786595:BGV786595 BQN786595:BQR786595 CAJ786595:CAN786595 CKF786595:CKJ786595 CUB786595:CUF786595 DDX786595:DEB786595 DNT786595:DNX786595 DXP786595:DXT786595 EHL786595:EHP786595 ERH786595:ERL786595 FBD786595:FBH786595 FKZ786595:FLD786595 FUV786595:FUZ786595 GER786595:GEV786595 GON786595:GOR786595 GYJ786595:GYN786595 HIF786595:HIJ786595 HSB786595:HSF786595 IBX786595:ICB786595 ILT786595:ILX786595 IVP786595:IVT786595 JFL786595:JFP786595 JPH786595:JPL786595 JZD786595:JZH786595 KIZ786595:KJD786595 KSV786595:KSZ786595 LCR786595:LCV786595 LMN786595:LMR786595 LWJ786595:LWN786595 MGF786595:MGJ786595 MQB786595:MQF786595 MZX786595:NAB786595 NJT786595:NJX786595 NTP786595:NTT786595 ODL786595:ODP786595 ONH786595:ONL786595 OXD786595:OXH786595 PGZ786595:PHD786595 PQV786595:PQZ786595 QAR786595:QAV786595 QKN786595:QKR786595 QUJ786595:QUN786595 REF786595:REJ786595 ROB786595:ROF786595 RXX786595:RYB786595 SHT786595:SHX786595 SRP786595:SRT786595 TBL786595:TBP786595 TLH786595:TLL786595 TVD786595:TVH786595 UEZ786595:UFD786595 UOV786595:UOZ786595 UYR786595:UYV786595 VIN786595:VIR786595 VSJ786595:VSN786595 WCF786595:WCJ786595 WMB786595:WMF786595 WVX786595:WWB786595 N852131:R852131 JL852131:JP852131 TH852131:TL852131 ADD852131:ADH852131 AMZ852131:AND852131 AWV852131:AWZ852131 BGR852131:BGV852131 BQN852131:BQR852131 CAJ852131:CAN852131 CKF852131:CKJ852131 CUB852131:CUF852131 DDX852131:DEB852131 DNT852131:DNX852131 DXP852131:DXT852131 EHL852131:EHP852131 ERH852131:ERL852131 FBD852131:FBH852131 FKZ852131:FLD852131 FUV852131:FUZ852131 GER852131:GEV852131 GON852131:GOR852131 GYJ852131:GYN852131 HIF852131:HIJ852131 HSB852131:HSF852131 IBX852131:ICB852131 ILT852131:ILX852131 IVP852131:IVT852131 JFL852131:JFP852131 JPH852131:JPL852131 JZD852131:JZH852131 KIZ852131:KJD852131 KSV852131:KSZ852131 LCR852131:LCV852131 LMN852131:LMR852131 LWJ852131:LWN852131 MGF852131:MGJ852131 MQB852131:MQF852131 MZX852131:NAB852131 NJT852131:NJX852131 NTP852131:NTT852131 ODL852131:ODP852131 ONH852131:ONL852131 OXD852131:OXH852131 PGZ852131:PHD852131 PQV852131:PQZ852131 QAR852131:QAV852131 QKN852131:QKR852131 QUJ852131:QUN852131 REF852131:REJ852131 ROB852131:ROF852131 RXX852131:RYB852131 SHT852131:SHX852131 SRP852131:SRT852131 TBL852131:TBP852131 TLH852131:TLL852131 TVD852131:TVH852131 UEZ852131:UFD852131 UOV852131:UOZ852131 UYR852131:UYV852131 VIN852131:VIR852131 VSJ852131:VSN852131 WCF852131:WCJ852131 WMB852131:WMF852131 WVX852131:WWB852131 N917667:R917667 JL917667:JP917667 TH917667:TL917667 ADD917667:ADH917667 AMZ917667:AND917667 AWV917667:AWZ917667 BGR917667:BGV917667 BQN917667:BQR917667 CAJ917667:CAN917667 CKF917667:CKJ917667 CUB917667:CUF917667 DDX917667:DEB917667 DNT917667:DNX917667 DXP917667:DXT917667 EHL917667:EHP917667 ERH917667:ERL917667 FBD917667:FBH917667 FKZ917667:FLD917667 FUV917667:FUZ917667 GER917667:GEV917667 GON917667:GOR917667 GYJ917667:GYN917667 HIF917667:HIJ917667 HSB917667:HSF917667 IBX917667:ICB917667 ILT917667:ILX917667 IVP917667:IVT917667 JFL917667:JFP917667 JPH917667:JPL917667 JZD917667:JZH917667 KIZ917667:KJD917667 KSV917667:KSZ917667 LCR917667:LCV917667 LMN917667:LMR917667 LWJ917667:LWN917667 MGF917667:MGJ917667 MQB917667:MQF917667 MZX917667:NAB917667 NJT917667:NJX917667 NTP917667:NTT917667 ODL917667:ODP917667 ONH917667:ONL917667 OXD917667:OXH917667 PGZ917667:PHD917667 PQV917667:PQZ917667 QAR917667:QAV917667 QKN917667:QKR917667 QUJ917667:QUN917667 REF917667:REJ917667 ROB917667:ROF917667 RXX917667:RYB917667 SHT917667:SHX917667 SRP917667:SRT917667 TBL917667:TBP917667 TLH917667:TLL917667 TVD917667:TVH917667 UEZ917667:UFD917667 UOV917667:UOZ917667 UYR917667:UYV917667 VIN917667:VIR917667 VSJ917667:VSN917667 WCF917667:WCJ917667 WMB917667:WMF917667 WVX917667:WWB917667 N983203:R983203 JL983203:JP983203 TH983203:TL983203 ADD983203:ADH983203 AMZ983203:AND983203 AWV983203:AWZ983203 BGR983203:BGV983203 BQN983203:BQR983203 CAJ983203:CAN983203 CKF983203:CKJ983203 CUB983203:CUF983203 DDX983203:DEB983203 DNT983203:DNX983203 DXP983203:DXT983203 EHL983203:EHP983203 ERH983203:ERL983203 FBD983203:FBH983203 FKZ983203:FLD983203 FUV983203:FUZ983203 GER983203:GEV983203 GON983203:GOR983203 GYJ983203:GYN983203 HIF983203:HIJ983203 HSB983203:HSF983203 IBX983203:ICB983203 ILT983203:ILX983203 IVP983203:IVT983203 JFL983203:JFP983203 JPH983203:JPL983203 JZD983203:JZH983203 KIZ983203:KJD983203 KSV983203:KSZ983203 LCR983203:LCV983203 LMN983203:LMR983203 LWJ983203:LWN983203 MGF983203:MGJ983203 MQB983203:MQF983203 MZX983203:NAB983203 NJT983203:NJX983203 NTP983203:NTT983203 ODL983203:ODP983203 ONH983203:ONL983203 OXD983203:OXH983203 PGZ983203:PHD983203 PQV983203:PQZ983203 QAR983203:QAV983203 QKN983203:QKR983203 QUJ983203:QUN983203 REF983203:REJ983203 ROB983203:ROF983203 RXX983203:RYB983203 SHT983203:SHX983203 SRP983203:SRT983203 TBL983203:TBP983203 TLH983203:TLL983203 TVD983203:TVH983203 UEZ983203:UFD983203 UOV983203:UOZ983203 UYR983203:UYV983203 VIN983203:VIR983203 VSJ983203:VSN983203 WCF983203:WCJ983203 WMB983203:WMF983203 WVX983203:WWB983203">
      <formula1>0</formula1>
      <formula2>999999</formula2>
    </dataValidation>
    <dataValidation type="list" allowBlank="1" showInputMessage="1" showErrorMessage="1" sqref="WVW983196 M65692 JK65692 TG65692 ADC65692 AMY65692 AWU65692 BGQ65692 BQM65692 CAI65692 CKE65692 CUA65692 DDW65692 DNS65692 DXO65692 EHK65692 ERG65692 FBC65692 FKY65692 FUU65692 GEQ65692 GOM65692 GYI65692 HIE65692 HSA65692 IBW65692 ILS65692 IVO65692 JFK65692 JPG65692 JZC65692 KIY65692 KSU65692 LCQ65692 LMM65692 LWI65692 MGE65692 MQA65692 MZW65692 NJS65692 NTO65692 ODK65692 ONG65692 OXC65692 PGY65692 PQU65692 QAQ65692 QKM65692 QUI65692 REE65692 ROA65692 RXW65692 SHS65692 SRO65692 TBK65692 TLG65692 TVC65692 UEY65692 UOU65692 UYQ65692 VIM65692 VSI65692 WCE65692 WMA65692 WVW65692 M131228 JK131228 TG131228 ADC131228 AMY131228 AWU131228 BGQ131228 BQM131228 CAI131228 CKE131228 CUA131228 DDW131228 DNS131228 DXO131228 EHK131228 ERG131228 FBC131228 FKY131228 FUU131228 GEQ131228 GOM131228 GYI131228 HIE131228 HSA131228 IBW131228 ILS131228 IVO131228 JFK131228 JPG131228 JZC131228 KIY131228 KSU131228 LCQ131228 LMM131228 LWI131228 MGE131228 MQA131228 MZW131228 NJS131228 NTO131228 ODK131228 ONG131228 OXC131228 PGY131228 PQU131228 QAQ131228 QKM131228 QUI131228 REE131228 ROA131228 RXW131228 SHS131228 SRO131228 TBK131228 TLG131228 TVC131228 UEY131228 UOU131228 UYQ131228 VIM131228 VSI131228 WCE131228 WMA131228 WVW131228 M196764 JK196764 TG196764 ADC196764 AMY196764 AWU196764 BGQ196764 BQM196764 CAI196764 CKE196764 CUA196764 DDW196764 DNS196764 DXO196764 EHK196764 ERG196764 FBC196764 FKY196764 FUU196764 GEQ196764 GOM196764 GYI196764 HIE196764 HSA196764 IBW196764 ILS196764 IVO196764 JFK196764 JPG196764 JZC196764 KIY196764 KSU196764 LCQ196764 LMM196764 LWI196764 MGE196764 MQA196764 MZW196764 NJS196764 NTO196764 ODK196764 ONG196764 OXC196764 PGY196764 PQU196764 QAQ196764 QKM196764 QUI196764 REE196764 ROA196764 RXW196764 SHS196764 SRO196764 TBK196764 TLG196764 TVC196764 UEY196764 UOU196764 UYQ196764 VIM196764 VSI196764 WCE196764 WMA196764 WVW196764 M262300 JK262300 TG262300 ADC262300 AMY262300 AWU262300 BGQ262300 BQM262300 CAI262300 CKE262300 CUA262300 DDW262300 DNS262300 DXO262300 EHK262300 ERG262300 FBC262300 FKY262300 FUU262300 GEQ262300 GOM262300 GYI262300 HIE262300 HSA262300 IBW262300 ILS262300 IVO262300 JFK262300 JPG262300 JZC262300 KIY262300 KSU262300 LCQ262300 LMM262300 LWI262300 MGE262300 MQA262300 MZW262300 NJS262300 NTO262300 ODK262300 ONG262300 OXC262300 PGY262300 PQU262300 QAQ262300 QKM262300 QUI262300 REE262300 ROA262300 RXW262300 SHS262300 SRO262300 TBK262300 TLG262300 TVC262300 UEY262300 UOU262300 UYQ262300 VIM262300 VSI262300 WCE262300 WMA262300 WVW262300 M327836 JK327836 TG327836 ADC327836 AMY327836 AWU327836 BGQ327836 BQM327836 CAI327836 CKE327836 CUA327836 DDW327836 DNS327836 DXO327836 EHK327836 ERG327836 FBC327836 FKY327836 FUU327836 GEQ327836 GOM327836 GYI327836 HIE327836 HSA327836 IBW327836 ILS327836 IVO327836 JFK327836 JPG327836 JZC327836 KIY327836 KSU327836 LCQ327836 LMM327836 LWI327836 MGE327836 MQA327836 MZW327836 NJS327836 NTO327836 ODK327836 ONG327836 OXC327836 PGY327836 PQU327836 QAQ327836 QKM327836 QUI327836 REE327836 ROA327836 RXW327836 SHS327836 SRO327836 TBK327836 TLG327836 TVC327836 UEY327836 UOU327836 UYQ327836 VIM327836 VSI327836 WCE327836 WMA327836 WVW327836 M393372 JK393372 TG393372 ADC393372 AMY393372 AWU393372 BGQ393372 BQM393372 CAI393372 CKE393372 CUA393372 DDW393372 DNS393372 DXO393372 EHK393372 ERG393372 FBC393372 FKY393372 FUU393372 GEQ393372 GOM393372 GYI393372 HIE393372 HSA393372 IBW393372 ILS393372 IVO393372 JFK393372 JPG393372 JZC393372 KIY393372 KSU393372 LCQ393372 LMM393372 LWI393372 MGE393372 MQA393372 MZW393372 NJS393372 NTO393372 ODK393372 ONG393372 OXC393372 PGY393372 PQU393372 QAQ393372 QKM393372 QUI393372 REE393372 ROA393372 RXW393372 SHS393372 SRO393372 TBK393372 TLG393372 TVC393372 UEY393372 UOU393372 UYQ393372 VIM393372 VSI393372 WCE393372 WMA393372 WVW393372 M458908 JK458908 TG458908 ADC458908 AMY458908 AWU458908 BGQ458908 BQM458908 CAI458908 CKE458908 CUA458908 DDW458908 DNS458908 DXO458908 EHK458908 ERG458908 FBC458908 FKY458908 FUU458908 GEQ458908 GOM458908 GYI458908 HIE458908 HSA458908 IBW458908 ILS458908 IVO458908 JFK458908 JPG458908 JZC458908 KIY458908 KSU458908 LCQ458908 LMM458908 LWI458908 MGE458908 MQA458908 MZW458908 NJS458908 NTO458908 ODK458908 ONG458908 OXC458908 PGY458908 PQU458908 QAQ458908 QKM458908 QUI458908 REE458908 ROA458908 RXW458908 SHS458908 SRO458908 TBK458908 TLG458908 TVC458908 UEY458908 UOU458908 UYQ458908 VIM458908 VSI458908 WCE458908 WMA458908 WVW458908 M524444 JK524444 TG524444 ADC524444 AMY524444 AWU524444 BGQ524444 BQM524444 CAI524444 CKE524444 CUA524444 DDW524444 DNS524444 DXO524444 EHK524444 ERG524444 FBC524444 FKY524444 FUU524444 GEQ524444 GOM524444 GYI524444 HIE524444 HSA524444 IBW524444 ILS524444 IVO524444 JFK524444 JPG524444 JZC524444 KIY524444 KSU524444 LCQ524444 LMM524444 LWI524444 MGE524444 MQA524444 MZW524444 NJS524444 NTO524444 ODK524444 ONG524444 OXC524444 PGY524444 PQU524444 QAQ524444 QKM524444 QUI524444 REE524444 ROA524444 RXW524444 SHS524444 SRO524444 TBK524444 TLG524444 TVC524444 UEY524444 UOU524444 UYQ524444 VIM524444 VSI524444 WCE524444 WMA524444 WVW524444 M589980 JK589980 TG589980 ADC589980 AMY589980 AWU589980 BGQ589980 BQM589980 CAI589980 CKE589980 CUA589980 DDW589980 DNS589980 DXO589980 EHK589980 ERG589980 FBC589980 FKY589980 FUU589980 GEQ589980 GOM589980 GYI589980 HIE589980 HSA589980 IBW589980 ILS589980 IVO589980 JFK589980 JPG589980 JZC589980 KIY589980 KSU589980 LCQ589980 LMM589980 LWI589980 MGE589980 MQA589980 MZW589980 NJS589980 NTO589980 ODK589980 ONG589980 OXC589980 PGY589980 PQU589980 QAQ589980 QKM589980 QUI589980 REE589980 ROA589980 RXW589980 SHS589980 SRO589980 TBK589980 TLG589980 TVC589980 UEY589980 UOU589980 UYQ589980 VIM589980 VSI589980 WCE589980 WMA589980 WVW589980 M655516 JK655516 TG655516 ADC655516 AMY655516 AWU655516 BGQ655516 BQM655516 CAI655516 CKE655516 CUA655516 DDW655516 DNS655516 DXO655516 EHK655516 ERG655516 FBC655516 FKY655516 FUU655516 GEQ655516 GOM655516 GYI655516 HIE655516 HSA655516 IBW655516 ILS655516 IVO655516 JFK655516 JPG655516 JZC655516 KIY655516 KSU655516 LCQ655516 LMM655516 LWI655516 MGE655516 MQA655516 MZW655516 NJS655516 NTO655516 ODK655516 ONG655516 OXC655516 PGY655516 PQU655516 QAQ655516 QKM655516 QUI655516 REE655516 ROA655516 RXW655516 SHS655516 SRO655516 TBK655516 TLG655516 TVC655516 UEY655516 UOU655516 UYQ655516 VIM655516 VSI655516 WCE655516 WMA655516 WVW655516 M721052 JK721052 TG721052 ADC721052 AMY721052 AWU721052 BGQ721052 BQM721052 CAI721052 CKE721052 CUA721052 DDW721052 DNS721052 DXO721052 EHK721052 ERG721052 FBC721052 FKY721052 FUU721052 GEQ721052 GOM721052 GYI721052 HIE721052 HSA721052 IBW721052 ILS721052 IVO721052 JFK721052 JPG721052 JZC721052 KIY721052 KSU721052 LCQ721052 LMM721052 LWI721052 MGE721052 MQA721052 MZW721052 NJS721052 NTO721052 ODK721052 ONG721052 OXC721052 PGY721052 PQU721052 QAQ721052 QKM721052 QUI721052 REE721052 ROA721052 RXW721052 SHS721052 SRO721052 TBK721052 TLG721052 TVC721052 UEY721052 UOU721052 UYQ721052 VIM721052 VSI721052 WCE721052 WMA721052 WVW721052 M786588 JK786588 TG786588 ADC786588 AMY786588 AWU786588 BGQ786588 BQM786588 CAI786588 CKE786588 CUA786588 DDW786588 DNS786588 DXO786588 EHK786588 ERG786588 FBC786588 FKY786588 FUU786588 GEQ786588 GOM786588 GYI786588 HIE786588 HSA786588 IBW786588 ILS786588 IVO786588 JFK786588 JPG786588 JZC786588 KIY786588 KSU786588 LCQ786588 LMM786588 LWI786588 MGE786588 MQA786588 MZW786588 NJS786588 NTO786588 ODK786588 ONG786588 OXC786588 PGY786588 PQU786588 QAQ786588 QKM786588 QUI786588 REE786588 ROA786588 RXW786588 SHS786588 SRO786588 TBK786588 TLG786588 TVC786588 UEY786588 UOU786588 UYQ786588 VIM786588 VSI786588 WCE786588 WMA786588 WVW786588 M852124 JK852124 TG852124 ADC852124 AMY852124 AWU852124 BGQ852124 BQM852124 CAI852124 CKE852124 CUA852124 DDW852124 DNS852124 DXO852124 EHK852124 ERG852124 FBC852124 FKY852124 FUU852124 GEQ852124 GOM852124 GYI852124 HIE852124 HSA852124 IBW852124 ILS852124 IVO852124 JFK852124 JPG852124 JZC852124 KIY852124 KSU852124 LCQ852124 LMM852124 LWI852124 MGE852124 MQA852124 MZW852124 NJS852124 NTO852124 ODK852124 ONG852124 OXC852124 PGY852124 PQU852124 QAQ852124 QKM852124 QUI852124 REE852124 ROA852124 RXW852124 SHS852124 SRO852124 TBK852124 TLG852124 TVC852124 UEY852124 UOU852124 UYQ852124 VIM852124 VSI852124 WCE852124 WMA852124 WVW852124 M917660 JK917660 TG917660 ADC917660 AMY917660 AWU917660 BGQ917660 BQM917660 CAI917660 CKE917660 CUA917660 DDW917660 DNS917660 DXO917660 EHK917660 ERG917660 FBC917660 FKY917660 FUU917660 GEQ917660 GOM917660 GYI917660 HIE917660 HSA917660 IBW917660 ILS917660 IVO917660 JFK917660 JPG917660 JZC917660 KIY917660 KSU917660 LCQ917660 LMM917660 LWI917660 MGE917660 MQA917660 MZW917660 NJS917660 NTO917660 ODK917660 ONG917660 OXC917660 PGY917660 PQU917660 QAQ917660 QKM917660 QUI917660 REE917660 ROA917660 RXW917660 SHS917660 SRO917660 TBK917660 TLG917660 TVC917660 UEY917660 UOU917660 UYQ917660 VIM917660 VSI917660 WCE917660 WMA917660 WVW917660 M983196 JK983196 TG983196 ADC983196 AMY983196 AWU983196 BGQ983196 BQM983196 CAI983196 CKE983196 CUA983196 DDW983196 DNS983196 DXO983196 EHK983196 ERG983196 FBC983196 FKY983196 FUU983196 GEQ983196 GOM983196 GYI983196 HIE983196 HSA983196 IBW983196 ILS983196 IVO983196 JFK983196 JPG983196 JZC983196 KIY983196 KSU983196 LCQ983196 LMM983196 LWI983196 MGE983196 MQA983196 MZW983196 NJS983196 NTO983196 ODK983196 ONG983196 OXC983196 PGY983196 PQU983196 QAQ983196 QKM983196 QUI983196 REE983196 ROA983196 RXW983196 SHS983196 SRO983196 TBK983196 TLG983196 TVC983196 UEY983196 UOU983196 UYQ983196 VIM983196 VSI983196 WCE983196 WMA983196">
      <formula1>$M$196:$M$199</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72:BC65672 KW65672:KY65672 US65672:UU65672 AEO65672:AEQ65672 AOK65672:AOM65672 AYG65672:AYI65672 BIC65672:BIE65672 BRY65672:BSA65672 CBU65672:CBW65672 CLQ65672:CLS65672 CVM65672:CVO65672 DFI65672:DFK65672 DPE65672:DPG65672 DZA65672:DZC65672 EIW65672:EIY65672 ESS65672:ESU65672 FCO65672:FCQ65672 FMK65672:FMM65672 FWG65672:FWI65672 GGC65672:GGE65672 GPY65672:GQA65672 GZU65672:GZW65672 HJQ65672:HJS65672 HTM65672:HTO65672 IDI65672:IDK65672 INE65672:ING65672 IXA65672:IXC65672 JGW65672:JGY65672 JQS65672:JQU65672 KAO65672:KAQ65672 KKK65672:KKM65672 KUG65672:KUI65672 LEC65672:LEE65672 LNY65672:LOA65672 LXU65672:LXW65672 MHQ65672:MHS65672 MRM65672:MRO65672 NBI65672:NBK65672 NLE65672:NLG65672 NVA65672:NVC65672 OEW65672:OEY65672 OOS65672:OOU65672 OYO65672:OYQ65672 PIK65672:PIM65672 PSG65672:PSI65672 QCC65672:QCE65672 QLY65672:QMA65672 QVU65672:QVW65672 RFQ65672:RFS65672 RPM65672:RPO65672 RZI65672:RZK65672 SJE65672:SJG65672 STA65672:STC65672 TCW65672:TCY65672 TMS65672:TMU65672 TWO65672:TWQ65672 UGK65672:UGM65672 UQG65672:UQI65672 VAC65672:VAE65672 VJY65672:VKA65672 VTU65672:VTW65672 WDQ65672:WDS65672 WNM65672:WNO65672 WXI65672:WXK65672 BA131208:BC131208 KW131208:KY131208 US131208:UU131208 AEO131208:AEQ131208 AOK131208:AOM131208 AYG131208:AYI131208 BIC131208:BIE131208 BRY131208:BSA131208 CBU131208:CBW131208 CLQ131208:CLS131208 CVM131208:CVO131208 DFI131208:DFK131208 DPE131208:DPG131208 DZA131208:DZC131208 EIW131208:EIY131208 ESS131208:ESU131208 FCO131208:FCQ131208 FMK131208:FMM131208 FWG131208:FWI131208 GGC131208:GGE131208 GPY131208:GQA131208 GZU131208:GZW131208 HJQ131208:HJS131208 HTM131208:HTO131208 IDI131208:IDK131208 INE131208:ING131208 IXA131208:IXC131208 JGW131208:JGY131208 JQS131208:JQU131208 KAO131208:KAQ131208 KKK131208:KKM131208 KUG131208:KUI131208 LEC131208:LEE131208 LNY131208:LOA131208 LXU131208:LXW131208 MHQ131208:MHS131208 MRM131208:MRO131208 NBI131208:NBK131208 NLE131208:NLG131208 NVA131208:NVC131208 OEW131208:OEY131208 OOS131208:OOU131208 OYO131208:OYQ131208 PIK131208:PIM131208 PSG131208:PSI131208 QCC131208:QCE131208 QLY131208:QMA131208 QVU131208:QVW131208 RFQ131208:RFS131208 RPM131208:RPO131208 RZI131208:RZK131208 SJE131208:SJG131208 STA131208:STC131208 TCW131208:TCY131208 TMS131208:TMU131208 TWO131208:TWQ131208 UGK131208:UGM131208 UQG131208:UQI131208 VAC131208:VAE131208 VJY131208:VKA131208 VTU131208:VTW131208 WDQ131208:WDS131208 WNM131208:WNO131208 WXI131208:WXK131208 BA196744:BC196744 KW196744:KY196744 US196744:UU196744 AEO196744:AEQ196744 AOK196744:AOM196744 AYG196744:AYI196744 BIC196744:BIE196744 BRY196744:BSA196744 CBU196744:CBW196744 CLQ196744:CLS196744 CVM196744:CVO196744 DFI196744:DFK196744 DPE196744:DPG196744 DZA196744:DZC196744 EIW196744:EIY196744 ESS196744:ESU196744 FCO196744:FCQ196744 FMK196744:FMM196744 FWG196744:FWI196744 GGC196744:GGE196744 GPY196744:GQA196744 GZU196744:GZW196744 HJQ196744:HJS196744 HTM196744:HTO196744 IDI196744:IDK196744 INE196744:ING196744 IXA196744:IXC196744 JGW196744:JGY196744 JQS196744:JQU196744 KAO196744:KAQ196744 KKK196744:KKM196744 KUG196744:KUI196744 LEC196744:LEE196744 LNY196744:LOA196744 LXU196744:LXW196744 MHQ196744:MHS196744 MRM196744:MRO196744 NBI196744:NBK196744 NLE196744:NLG196744 NVA196744:NVC196744 OEW196744:OEY196744 OOS196744:OOU196744 OYO196744:OYQ196744 PIK196744:PIM196744 PSG196744:PSI196744 QCC196744:QCE196744 QLY196744:QMA196744 QVU196744:QVW196744 RFQ196744:RFS196744 RPM196744:RPO196744 RZI196744:RZK196744 SJE196744:SJG196744 STA196744:STC196744 TCW196744:TCY196744 TMS196744:TMU196744 TWO196744:TWQ196744 UGK196744:UGM196744 UQG196744:UQI196744 VAC196744:VAE196744 VJY196744:VKA196744 VTU196744:VTW196744 WDQ196744:WDS196744 WNM196744:WNO196744 WXI196744:WXK196744 BA262280:BC262280 KW262280:KY262280 US262280:UU262280 AEO262280:AEQ262280 AOK262280:AOM262280 AYG262280:AYI262280 BIC262280:BIE262280 BRY262280:BSA262280 CBU262280:CBW262280 CLQ262280:CLS262280 CVM262280:CVO262280 DFI262280:DFK262280 DPE262280:DPG262280 DZA262280:DZC262280 EIW262280:EIY262280 ESS262280:ESU262280 FCO262280:FCQ262280 FMK262280:FMM262280 FWG262280:FWI262280 GGC262280:GGE262280 GPY262280:GQA262280 GZU262280:GZW262280 HJQ262280:HJS262280 HTM262280:HTO262280 IDI262280:IDK262280 INE262280:ING262280 IXA262280:IXC262280 JGW262280:JGY262280 JQS262280:JQU262280 KAO262280:KAQ262280 KKK262280:KKM262280 KUG262280:KUI262280 LEC262280:LEE262280 LNY262280:LOA262280 LXU262280:LXW262280 MHQ262280:MHS262280 MRM262280:MRO262280 NBI262280:NBK262280 NLE262280:NLG262280 NVA262280:NVC262280 OEW262280:OEY262280 OOS262280:OOU262280 OYO262280:OYQ262280 PIK262280:PIM262280 PSG262280:PSI262280 QCC262280:QCE262280 QLY262280:QMA262280 QVU262280:QVW262280 RFQ262280:RFS262280 RPM262280:RPO262280 RZI262280:RZK262280 SJE262280:SJG262280 STA262280:STC262280 TCW262280:TCY262280 TMS262280:TMU262280 TWO262280:TWQ262280 UGK262280:UGM262280 UQG262280:UQI262280 VAC262280:VAE262280 VJY262280:VKA262280 VTU262280:VTW262280 WDQ262280:WDS262280 WNM262280:WNO262280 WXI262280:WXK262280 BA327816:BC327816 KW327816:KY327816 US327816:UU327816 AEO327816:AEQ327816 AOK327816:AOM327816 AYG327816:AYI327816 BIC327816:BIE327816 BRY327816:BSA327816 CBU327816:CBW327816 CLQ327816:CLS327816 CVM327816:CVO327816 DFI327816:DFK327816 DPE327816:DPG327816 DZA327816:DZC327816 EIW327816:EIY327816 ESS327816:ESU327816 FCO327816:FCQ327816 FMK327816:FMM327816 FWG327816:FWI327816 GGC327816:GGE327816 GPY327816:GQA327816 GZU327816:GZW327816 HJQ327816:HJS327816 HTM327816:HTO327816 IDI327816:IDK327816 INE327816:ING327816 IXA327816:IXC327816 JGW327816:JGY327816 JQS327816:JQU327816 KAO327816:KAQ327816 KKK327816:KKM327816 KUG327816:KUI327816 LEC327816:LEE327816 LNY327816:LOA327816 LXU327816:LXW327816 MHQ327816:MHS327816 MRM327816:MRO327816 NBI327816:NBK327816 NLE327816:NLG327816 NVA327816:NVC327816 OEW327816:OEY327816 OOS327816:OOU327816 OYO327816:OYQ327816 PIK327816:PIM327816 PSG327816:PSI327816 QCC327816:QCE327816 QLY327816:QMA327816 QVU327816:QVW327816 RFQ327816:RFS327816 RPM327816:RPO327816 RZI327816:RZK327816 SJE327816:SJG327816 STA327816:STC327816 TCW327816:TCY327816 TMS327816:TMU327816 TWO327816:TWQ327816 UGK327816:UGM327816 UQG327816:UQI327816 VAC327816:VAE327816 VJY327816:VKA327816 VTU327816:VTW327816 WDQ327816:WDS327816 WNM327816:WNO327816 WXI327816:WXK327816 BA393352:BC393352 KW393352:KY393352 US393352:UU393352 AEO393352:AEQ393352 AOK393352:AOM393352 AYG393352:AYI393352 BIC393352:BIE393352 BRY393352:BSA393352 CBU393352:CBW393352 CLQ393352:CLS393352 CVM393352:CVO393352 DFI393352:DFK393352 DPE393352:DPG393352 DZA393352:DZC393352 EIW393352:EIY393352 ESS393352:ESU393352 FCO393352:FCQ393352 FMK393352:FMM393352 FWG393352:FWI393352 GGC393352:GGE393352 GPY393352:GQA393352 GZU393352:GZW393352 HJQ393352:HJS393352 HTM393352:HTO393352 IDI393352:IDK393352 INE393352:ING393352 IXA393352:IXC393352 JGW393352:JGY393352 JQS393352:JQU393352 KAO393352:KAQ393352 KKK393352:KKM393352 KUG393352:KUI393352 LEC393352:LEE393352 LNY393352:LOA393352 LXU393352:LXW393352 MHQ393352:MHS393352 MRM393352:MRO393352 NBI393352:NBK393352 NLE393352:NLG393352 NVA393352:NVC393352 OEW393352:OEY393352 OOS393352:OOU393352 OYO393352:OYQ393352 PIK393352:PIM393352 PSG393352:PSI393352 QCC393352:QCE393352 QLY393352:QMA393352 QVU393352:QVW393352 RFQ393352:RFS393352 RPM393352:RPO393352 RZI393352:RZK393352 SJE393352:SJG393352 STA393352:STC393352 TCW393352:TCY393352 TMS393352:TMU393352 TWO393352:TWQ393352 UGK393352:UGM393352 UQG393352:UQI393352 VAC393352:VAE393352 VJY393352:VKA393352 VTU393352:VTW393352 WDQ393352:WDS393352 WNM393352:WNO393352 WXI393352:WXK393352 BA458888:BC458888 KW458888:KY458888 US458888:UU458888 AEO458888:AEQ458888 AOK458888:AOM458888 AYG458888:AYI458888 BIC458888:BIE458888 BRY458888:BSA458888 CBU458888:CBW458888 CLQ458888:CLS458888 CVM458888:CVO458888 DFI458888:DFK458888 DPE458888:DPG458888 DZA458888:DZC458888 EIW458888:EIY458888 ESS458888:ESU458888 FCO458888:FCQ458888 FMK458888:FMM458888 FWG458888:FWI458888 GGC458888:GGE458888 GPY458888:GQA458888 GZU458888:GZW458888 HJQ458888:HJS458888 HTM458888:HTO458888 IDI458888:IDK458888 INE458888:ING458888 IXA458888:IXC458888 JGW458888:JGY458888 JQS458888:JQU458888 KAO458888:KAQ458888 KKK458888:KKM458888 KUG458888:KUI458888 LEC458888:LEE458888 LNY458888:LOA458888 LXU458888:LXW458888 MHQ458888:MHS458888 MRM458888:MRO458888 NBI458888:NBK458888 NLE458888:NLG458888 NVA458888:NVC458888 OEW458888:OEY458888 OOS458888:OOU458888 OYO458888:OYQ458888 PIK458888:PIM458888 PSG458888:PSI458888 QCC458888:QCE458888 QLY458888:QMA458888 QVU458888:QVW458888 RFQ458888:RFS458888 RPM458888:RPO458888 RZI458888:RZK458888 SJE458888:SJG458888 STA458888:STC458888 TCW458888:TCY458888 TMS458888:TMU458888 TWO458888:TWQ458888 UGK458888:UGM458888 UQG458888:UQI458888 VAC458888:VAE458888 VJY458888:VKA458888 VTU458888:VTW458888 WDQ458888:WDS458888 WNM458888:WNO458888 WXI458888:WXK458888 BA524424:BC524424 KW524424:KY524424 US524424:UU524424 AEO524424:AEQ524424 AOK524424:AOM524424 AYG524424:AYI524424 BIC524424:BIE524424 BRY524424:BSA524424 CBU524424:CBW524424 CLQ524424:CLS524424 CVM524424:CVO524424 DFI524424:DFK524424 DPE524424:DPG524424 DZA524424:DZC524424 EIW524424:EIY524424 ESS524424:ESU524424 FCO524424:FCQ524424 FMK524424:FMM524424 FWG524424:FWI524424 GGC524424:GGE524424 GPY524424:GQA524424 GZU524424:GZW524424 HJQ524424:HJS524424 HTM524424:HTO524424 IDI524424:IDK524424 INE524424:ING524424 IXA524424:IXC524424 JGW524424:JGY524424 JQS524424:JQU524424 KAO524424:KAQ524424 KKK524424:KKM524424 KUG524424:KUI524424 LEC524424:LEE524424 LNY524424:LOA524424 LXU524424:LXW524424 MHQ524424:MHS524424 MRM524424:MRO524424 NBI524424:NBK524424 NLE524424:NLG524424 NVA524424:NVC524424 OEW524424:OEY524424 OOS524424:OOU524424 OYO524424:OYQ524424 PIK524424:PIM524424 PSG524424:PSI524424 QCC524424:QCE524424 QLY524424:QMA524424 QVU524424:QVW524424 RFQ524424:RFS524424 RPM524424:RPO524424 RZI524424:RZK524424 SJE524424:SJG524424 STA524424:STC524424 TCW524424:TCY524424 TMS524424:TMU524424 TWO524424:TWQ524424 UGK524424:UGM524424 UQG524424:UQI524424 VAC524424:VAE524424 VJY524424:VKA524424 VTU524424:VTW524424 WDQ524424:WDS524424 WNM524424:WNO524424 WXI524424:WXK524424 BA589960:BC589960 KW589960:KY589960 US589960:UU589960 AEO589960:AEQ589960 AOK589960:AOM589960 AYG589960:AYI589960 BIC589960:BIE589960 BRY589960:BSA589960 CBU589960:CBW589960 CLQ589960:CLS589960 CVM589960:CVO589960 DFI589960:DFK589960 DPE589960:DPG589960 DZA589960:DZC589960 EIW589960:EIY589960 ESS589960:ESU589960 FCO589960:FCQ589960 FMK589960:FMM589960 FWG589960:FWI589960 GGC589960:GGE589960 GPY589960:GQA589960 GZU589960:GZW589960 HJQ589960:HJS589960 HTM589960:HTO589960 IDI589960:IDK589960 INE589960:ING589960 IXA589960:IXC589960 JGW589960:JGY589960 JQS589960:JQU589960 KAO589960:KAQ589960 KKK589960:KKM589960 KUG589960:KUI589960 LEC589960:LEE589960 LNY589960:LOA589960 LXU589960:LXW589960 MHQ589960:MHS589960 MRM589960:MRO589960 NBI589960:NBK589960 NLE589960:NLG589960 NVA589960:NVC589960 OEW589960:OEY589960 OOS589960:OOU589960 OYO589960:OYQ589960 PIK589960:PIM589960 PSG589960:PSI589960 QCC589960:QCE589960 QLY589960:QMA589960 QVU589960:QVW589960 RFQ589960:RFS589960 RPM589960:RPO589960 RZI589960:RZK589960 SJE589960:SJG589960 STA589960:STC589960 TCW589960:TCY589960 TMS589960:TMU589960 TWO589960:TWQ589960 UGK589960:UGM589960 UQG589960:UQI589960 VAC589960:VAE589960 VJY589960:VKA589960 VTU589960:VTW589960 WDQ589960:WDS589960 WNM589960:WNO589960 WXI589960:WXK589960 BA655496:BC655496 KW655496:KY655496 US655496:UU655496 AEO655496:AEQ655496 AOK655496:AOM655496 AYG655496:AYI655496 BIC655496:BIE655496 BRY655496:BSA655496 CBU655496:CBW655496 CLQ655496:CLS655496 CVM655496:CVO655496 DFI655496:DFK655496 DPE655496:DPG655496 DZA655496:DZC655496 EIW655496:EIY655496 ESS655496:ESU655496 FCO655496:FCQ655496 FMK655496:FMM655496 FWG655496:FWI655496 GGC655496:GGE655496 GPY655496:GQA655496 GZU655496:GZW655496 HJQ655496:HJS655496 HTM655496:HTO655496 IDI655496:IDK655496 INE655496:ING655496 IXA655496:IXC655496 JGW655496:JGY655496 JQS655496:JQU655496 KAO655496:KAQ655496 KKK655496:KKM655496 KUG655496:KUI655496 LEC655496:LEE655496 LNY655496:LOA655496 LXU655496:LXW655496 MHQ655496:MHS655496 MRM655496:MRO655496 NBI655496:NBK655496 NLE655496:NLG655496 NVA655496:NVC655496 OEW655496:OEY655496 OOS655496:OOU655496 OYO655496:OYQ655496 PIK655496:PIM655496 PSG655496:PSI655496 QCC655496:QCE655496 QLY655496:QMA655496 QVU655496:QVW655496 RFQ655496:RFS655496 RPM655496:RPO655496 RZI655496:RZK655496 SJE655496:SJG655496 STA655496:STC655496 TCW655496:TCY655496 TMS655496:TMU655496 TWO655496:TWQ655496 UGK655496:UGM655496 UQG655496:UQI655496 VAC655496:VAE655496 VJY655496:VKA655496 VTU655496:VTW655496 WDQ655496:WDS655496 WNM655496:WNO655496 WXI655496:WXK655496 BA721032:BC721032 KW721032:KY721032 US721032:UU721032 AEO721032:AEQ721032 AOK721032:AOM721032 AYG721032:AYI721032 BIC721032:BIE721032 BRY721032:BSA721032 CBU721032:CBW721032 CLQ721032:CLS721032 CVM721032:CVO721032 DFI721032:DFK721032 DPE721032:DPG721032 DZA721032:DZC721032 EIW721032:EIY721032 ESS721032:ESU721032 FCO721032:FCQ721032 FMK721032:FMM721032 FWG721032:FWI721032 GGC721032:GGE721032 GPY721032:GQA721032 GZU721032:GZW721032 HJQ721032:HJS721032 HTM721032:HTO721032 IDI721032:IDK721032 INE721032:ING721032 IXA721032:IXC721032 JGW721032:JGY721032 JQS721032:JQU721032 KAO721032:KAQ721032 KKK721032:KKM721032 KUG721032:KUI721032 LEC721032:LEE721032 LNY721032:LOA721032 LXU721032:LXW721032 MHQ721032:MHS721032 MRM721032:MRO721032 NBI721032:NBK721032 NLE721032:NLG721032 NVA721032:NVC721032 OEW721032:OEY721032 OOS721032:OOU721032 OYO721032:OYQ721032 PIK721032:PIM721032 PSG721032:PSI721032 QCC721032:QCE721032 QLY721032:QMA721032 QVU721032:QVW721032 RFQ721032:RFS721032 RPM721032:RPO721032 RZI721032:RZK721032 SJE721032:SJG721032 STA721032:STC721032 TCW721032:TCY721032 TMS721032:TMU721032 TWO721032:TWQ721032 UGK721032:UGM721032 UQG721032:UQI721032 VAC721032:VAE721032 VJY721032:VKA721032 VTU721032:VTW721032 WDQ721032:WDS721032 WNM721032:WNO721032 WXI721032:WXK721032 BA786568:BC786568 KW786568:KY786568 US786568:UU786568 AEO786568:AEQ786568 AOK786568:AOM786568 AYG786568:AYI786568 BIC786568:BIE786568 BRY786568:BSA786568 CBU786568:CBW786568 CLQ786568:CLS786568 CVM786568:CVO786568 DFI786568:DFK786568 DPE786568:DPG786568 DZA786568:DZC786568 EIW786568:EIY786568 ESS786568:ESU786568 FCO786568:FCQ786568 FMK786568:FMM786568 FWG786568:FWI786568 GGC786568:GGE786568 GPY786568:GQA786568 GZU786568:GZW786568 HJQ786568:HJS786568 HTM786568:HTO786568 IDI786568:IDK786568 INE786568:ING786568 IXA786568:IXC786568 JGW786568:JGY786568 JQS786568:JQU786568 KAO786568:KAQ786568 KKK786568:KKM786568 KUG786568:KUI786568 LEC786568:LEE786568 LNY786568:LOA786568 LXU786568:LXW786568 MHQ786568:MHS786568 MRM786568:MRO786568 NBI786568:NBK786568 NLE786568:NLG786568 NVA786568:NVC786568 OEW786568:OEY786568 OOS786568:OOU786568 OYO786568:OYQ786568 PIK786568:PIM786568 PSG786568:PSI786568 QCC786568:QCE786568 QLY786568:QMA786568 QVU786568:QVW786568 RFQ786568:RFS786568 RPM786568:RPO786568 RZI786568:RZK786568 SJE786568:SJG786568 STA786568:STC786568 TCW786568:TCY786568 TMS786568:TMU786568 TWO786568:TWQ786568 UGK786568:UGM786568 UQG786568:UQI786568 VAC786568:VAE786568 VJY786568:VKA786568 VTU786568:VTW786568 WDQ786568:WDS786568 WNM786568:WNO786568 WXI786568:WXK786568 BA852104:BC852104 KW852104:KY852104 US852104:UU852104 AEO852104:AEQ852104 AOK852104:AOM852104 AYG852104:AYI852104 BIC852104:BIE852104 BRY852104:BSA852104 CBU852104:CBW852104 CLQ852104:CLS852104 CVM852104:CVO852104 DFI852104:DFK852104 DPE852104:DPG852104 DZA852104:DZC852104 EIW852104:EIY852104 ESS852104:ESU852104 FCO852104:FCQ852104 FMK852104:FMM852104 FWG852104:FWI852104 GGC852104:GGE852104 GPY852104:GQA852104 GZU852104:GZW852104 HJQ852104:HJS852104 HTM852104:HTO852104 IDI852104:IDK852104 INE852104:ING852104 IXA852104:IXC852104 JGW852104:JGY852104 JQS852104:JQU852104 KAO852104:KAQ852104 KKK852104:KKM852104 KUG852104:KUI852104 LEC852104:LEE852104 LNY852104:LOA852104 LXU852104:LXW852104 MHQ852104:MHS852104 MRM852104:MRO852104 NBI852104:NBK852104 NLE852104:NLG852104 NVA852104:NVC852104 OEW852104:OEY852104 OOS852104:OOU852104 OYO852104:OYQ852104 PIK852104:PIM852104 PSG852104:PSI852104 QCC852104:QCE852104 QLY852104:QMA852104 QVU852104:QVW852104 RFQ852104:RFS852104 RPM852104:RPO852104 RZI852104:RZK852104 SJE852104:SJG852104 STA852104:STC852104 TCW852104:TCY852104 TMS852104:TMU852104 TWO852104:TWQ852104 UGK852104:UGM852104 UQG852104:UQI852104 VAC852104:VAE852104 VJY852104:VKA852104 VTU852104:VTW852104 WDQ852104:WDS852104 WNM852104:WNO852104 WXI852104:WXK852104 BA917640:BC917640 KW917640:KY917640 US917640:UU917640 AEO917640:AEQ917640 AOK917640:AOM917640 AYG917640:AYI917640 BIC917640:BIE917640 BRY917640:BSA917640 CBU917640:CBW917640 CLQ917640:CLS917640 CVM917640:CVO917640 DFI917640:DFK917640 DPE917640:DPG917640 DZA917640:DZC917640 EIW917640:EIY917640 ESS917640:ESU917640 FCO917640:FCQ917640 FMK917640:FMM917640 FWG917640:FWI917640 GGC917640:GGE917640 GPY917640:GQA917640 GZU917640:GZW917640 HJQ917640:HJS917640 HTM917640:HTO917640 IDI917640:IDK917640 INE917640:ING917640 IXA917640:IXC917640 JGW917640:JGY917640 JQS917640:JQU917640 KAO917640:KAQ917640 KKK917640:KKM917640 KUG917640:KUI917640 LEC917640:LEE917640 LNY917640:LOA917640 LXU917640:LXW917640 MHQ917640:MHS917640 MRM917640:MRO917640 NBI917640:NBK917640 NLE917640:NLG917640 NVA917640:NVC917640 OEW917640:OEY917640 OOS917640:OOU917640 OYO917640:OYQ917640 PIK917640:PIM917640 PSG917640:PSI917640 QCC917640:QCE917640 QLY917640:QMA917640 QVU917640:QVW917640 RFQ917640:RFS917640 RPM917640:RPO917640 RZI917640:RZK917640 SJE917640:SJG917640 STA917640:STC917640 TCW917640:TCY917640 TMS917640:TMU917640 TWO917640:TWQ917640 UGK917640:UGM917640 UQG917640:UQI917640 VAC917640:VAE917640 VJY917640:VKA917640 VTU917640:VTW917640 WDQ917640:WDS917640 WNM917640:WNO917640 WXI917640:WXK917640 BA983176:BC983176 KW983176:KY983176 US983176:UU983176 AEO983176:AEQ983176 AOK983176:AOM983176 AYG983176:AYI983176 BIC983176:BIE983176 BRY983176:BSA983176 CBU983176:CBW983176 CLQ983176:CLS983176 CVM983176:CVO983176 DFI983176:DFK983176 DPE983176:DPG983176 DZA983176:DZC983176 EIW983176:EIY983176 ESS983176:ESU983176 FCO983176:FCQ983176 FMK983176:FMM983176 FWG983176:FWI983176 GGC983176:GGE983176 GPY983176:GQA983176 GZU983176:GZW983176 HJQ983176:HJS983176 HTM983176:HTO983176 IDI983176:IDK983176 INE983176:ING983176 IXA983176:IXC983176 JGW983176:JGY983176 JQS983176:JQU983176 KAO983176:KAQ983176 KKK983176:KKM983176 KUG983176:KUI983176 LEC983176:LEE983176 LNY983176:LOA983176 LXU983176:LXW983176 MHQ983176:MHS983176 MRM983176:MRO983176 NBI983176:NBK983176 NLE983176:NLG983176 NVA983176:NVC983176 OEW983176:OEY983176 OOS983176:OOU983176 OYO983176:OYQ983176 PIK983176:PIM983176 PSG983176:PSI983176 QCC983176:QCE983176 QLY983176:QMA983176 QVU983176:QVW983176 RFQ983176:RFS983176 RPM983176:RPO983176 RZI983176:RZK983176 SJE983176:SJG983176 STA983176:STC983176 TCW983176:TCY983176 TMS983176:TMU983176 TWO983176:TWQ983176 UGK983176:UGM983176 UQG983176:UQI983176 VAC983176:VAE983176 VJY983176:VKA983176 VTU983176:VTW983176 WDQ983176:WDS983176 WNM983176:WNO983176 WXI983176:WXK983176">
      <formula1>$B$212:$B$213</formula1>
    </dataValidation>
    <dataValidation type="list" allowBlank="1" showInputMessage="1" showErrorMessage="1" error="Motivo não listado. Escolher &quot;Outro&quot; e especificar." prompt="Escolha a opção para o não lançar efluente líquido no ano base." sqref="WVP983218:WWE983218 F65714:U65714 JD65714:JS65714 SZ65714:TO65714 ACV65714:ADK65714 AMR65714:ANG65714 AWN65714:AXC65714 BGJ65714:BGY65714 BQF65714:BQU65714 CAB65714:CAQ65714 CJX65714:CKM65714 CTT65714:CUI65714 DDP65714:DEE65714 DNL65714:DOA65714 DXH65714:DXW65714 EHD65714:EHS65714 EQZ65714:ERO65714 FAV65714:FBK65714 FKR65714:FLG65714 FUN65714:FVC65714 GEJ65714:GEY65714 GOF65714:GOU65714 GYB65714:GYQ65714 HHX65714:HIM65714 HRT65714:HSI65714 IBP65714:ICE65714 ILL65714:IMA65714 IVH65714:IVW65714 JFD65714:JFS65714 JOZ65714:JPO65714 JYV65714:JZK65714 KIR65714:KJG65714 KSN65714:KTC65714 LCJ65714:LCY65714 LMF65714:LMU65714 LWB65714:LWQ65714 MFX65714:MGM65714 MPT65714:MQI65714 MZP65714:NAE65714 NJL65714:NKA65714 NTH65714:NTW65714 ODD65714:ODS65714 OMZ65714:ONO65714 OWV65714:OXK65714 PGR65714:PHG65714 PQN65714:PRC65714 QAJ65714:QAY65714 QKF65714:QKU65714 QUB65714:QUQ65714 RDX65714:REM65714 RNT65714:ROI65714 RXP65714:RYE65714 SHL65714:SIA65714 SRH65714:SRW65714 TBD65714:TBS65714 TKZ65714:TLO65714 TUV65714:TVK65714 UER65714:UFG65714 UON65714:UPC65714 UYJ65714:UYY65714 VIF65714:VIU65714 VSB65714:VSQ65714 WBX65714:WCM65714 WLT65714:WMI65714 WVP65714:WWE65714 F131250:U131250 JD131250:JS131250 SZ131250:TO131250 ACV131250:ADK131250 AMR131250:ANG131250 AWN131250:AXC131250 BGJ131250:BGY131250 BQF131250:BQU131250 CAB131250:CAQ131250 CJX131250:CKM131250 CTT131250:CUI131250 DDP131250:DEE131250 DNL131250:DOA131250 DXH131250:DXW131250 EHD131250:EHS131250 EQZ131250:ERO131250 FAV131250:FBK131250 FKR131250:FLG131250 FUN131250:FVC131250 GEJ131250:GEY131250 GOF131250:GOU131250 GYB131250:GYQ131250 HHX131250:HIM131250 HRT131250:HSI131250 IBP131250:ICE131250 ILL131250:IMA131250 IVH131250:IVW131250 JFD131250:JFS131250 JOZ131250:JPO131250 JYV131250:JZK131250 KIR131250:KJG131250 KSN131250:KTC131250 LCJ131250:LCY131250 LMF131250:LMU131250 LWB131250:LWQ131250 MFX131250:MGM131250 MPT131250:MQI131250 MZP131250:NAE131250 NJL131250:NKA131250 NTH131250:NTW131250 ODD131250:ODS131250 OMZ131250:ONO131250 OWV131250:OXK131250 PGR131250:PHG131250 PQN131250:PRC131250 QAJ131250:QAY131250 QKF131250:QKU131250 QUB131250:QUQ131250 RDX131250:REM131250 RNT131250:ROI131250 RXP131250:RYE131250 SHL131250:SIA131250 SRH131250:SRW131250 TBD131250:TBS131250 TKZ131250:TLO131250 TUV131250:TVK131250 UER131250:UFG131250 UON131250:UPC131250 UYJ131250:UYY131250 VIF131250:VIU131250 VSB131250:VSQ131250 WBX131250:WCM131250 WLT131250:WMI131250 WVP131250:WWE131250 F196786:U196786 JD196786:JS196786 SZ196786:TO196786 ACV196786:ADK196786 AMR196786:ANG196786 AWN196786:AXC196786 BGJ196786:BGY196786 BQF196786:BQU196786 CAB196786:CAQ196786 CJX196786:CKM196786 CTT196786:CUI196786 DDP196786:DEE196786 DNL196786:DOA196786 DXH196786:DXW196786 EHD196786:EHS196786 EQZ196786:ERO196786 FAV196786:FBK196786 FKR196786:FLG196786 FUN196786:FVC196786 GEJ196786:GEY196786 GOF196786:GOU196786 GYB196786:GYQ196786 HHX196786:HIM196786 HRT196786:HSI196786 IBP196786:ICE196786 ILL196786:IMA196786 IVH196786:IVW196786 JFD196786:JFS196786 JOZ196786:JPO196786 JYV196786:JZK196786 KIR196786:KJG196786 KSN196786:KTC196786 LCJ196786:LCY196786 LMF196786:LMU196786 LWB196786:LWQ196786 MFX196786:MGM196786 MPT196786:MQI196786 MZP196786:NAE196786 NJL196786:NKA196786 NTH196786:NTW196786 ODD196786:ODS196786 OMZ196786:ONO196786 OWV196786:OXK196786 PGR196786:PHG196786 PQN196786:PRC196786 QAJ196786:QAY196786 QKF196786:QKU196786 QUB196786:QUQ196786 RDX196786:REM196786 RNT196786:ROI196786 RXP196786:RYE196786 SHL196786:SIA196786 SRH196786:SRW196786 TBD196786:TBS196786 TKZ196786:TLO196786 TUV196786:TVK196786 UER196786:UFG196786 UON196786:UPC196786 UYJ196786:UYY196786 VIF196786:VIU196786 VSB196786:VSQ196786 WBX196786:WCM196786 WLT196786:WMI196786 WVP196786:WWE196786 F262322:U262322 JD262322:JS262322 SZ262322:TO262322 ACV262322:ADK262322 AMR262322:ANG262322 AWN262322:AXC262322 BGJ262322:BGY262322 BQF262322:BQU262322 CAB262322:CAQ262322 CJX262322:CKM262322 CTT262322:CUI262322 DDP262322:DEE262322 DNL262322:DOA262322 DXH262322:DXW262322 EHD262322:EHS262322 EQZ262322:ERO262322 FAV262322:FBK262322 FKR262322:FLG262322 FUN262322:FVC262322 GEJ262322:GEY262322 GOF262322:GOU262322 GYB262322:GYQ262322 HHX262322:HIM262322 HRT262322:HSI262322 IBP262322:ICE262322 ILL262322:IMA262322 IVH262322:IVW262322 JFD262322:JFS262322 JOZ262322:JPO262322 JYV262322:JZK262322 KIR262322:KJG262322 KSN262322:KTC262322 LCJ262322:LCY262322 LMF262322:LMU262322 LWB262322:LWQ262322 MFX262322:MGM262322 MPT262322:MQI262322 MZP262322:NAE262322 NJL262322:NKA262322 NTH262322:NTW262322 ODD262322:ODS262322 OMZ262322:ONO262322 OWV262322:OXK262322 PGR262322:PHG262322 PQN262322:PRC262322 QAJ262322:QAY262322 QKF262322:QKU262322 QUB262322:QUQ262322 RDX262322:REM262322 RNT262322:ROI262322 RXP262322:RYE262322 SHL262322:SIA262322 SRH262322:SRW262322 TBD262322:TBS262322 TKZ262322:TLO262322 TUV262322:TVK262322 UER262322:UFG262322 UON262322:UPC262322 UYJ262322:UYY262322 VIF262322:VIU262322 VSB262322:VSQ262322 WBX262322:WCM262322 WLT262322:WMI262322 WVP262322:WWE262322 F327858:U327858 JD327858:JS327858 SZ327858:TO327858 ACV327858:ADK327858 AMR327858:ANG327858 AWN327858:AXC327858 BGJ327858:BGY327858 BQF327858:BQU327858 CAB327858:CAQ327858 CJX327858:CKM327858 CTT327858:CUI327858 DDP327858:DEE327858 DNL327858:DOA327858 DXH327858:DXW327858 EHD327858:EHS327858 EQZ327858:ERO327858 FAV327858:FBK327858 FKR327858:FLG327858 FUN327858:FVC327858 GEJ327858:GEY327858 GOF327858:GOU327858 GYB327858:GYQ327858 HHX327858:HIM327858 HRT327858:HSI327858 IBP327858:ICE327858 ILL327858:IMA327858 IVH327858:IVW327858 JFD327858:JFS327858 JOZ327858:JPO327858 JYV327858:JZK327858 KIR327858:KJG327858 KSN327858:KTC327858 LCJ327858:LCY327858 LMF327858:LMU327858 LWB327858:LWQ327858 MFX327858:MGM327858 MPT327858:MQI327858 MZP327858:NAE327858 NJL327858:NKA327858 NTH327858:NTW327858 ODD327858:ODS327858 OMZ327858:ONO327858 OWV327858:OXK327858 PGR327858:PHG327858 PQN327858:PRC327858 QAJ327858:QAY327858 QKF327858:QKU327858 QUB327858:QUQ327858 RDX327858:REM327858 RNT327858:ROI327858 RXP327858:RYE327858 SHL327858:SIA327858 SRH327858:SRW327858 TBD327858:TBS327858 TKZ327858:TLO327858 TUV327858:TVK327858 UER327858:UFG327858 UON327858:UPC327858 UYJ327858:UYY327858 VIF327858:VIU327858 VSB327858:VSQ327858 WBX327858:WCM327858 WLT327858:WMI327858 WVP327858:WWE327858 F393394:U393394 JD393394:JS393394 SZ393394:TO393394 ACV393394:ADK393394 AMR393394:ANG393394 AWN393394:AXC393394 BGJ393394:BGY393394 BQF393394:BQU393394 CAB393394:CAQ393394 CJX393394:CKM393394 CTT393394:CUI393394 DDP393394:DEE393394 DNL393394:DOA393394 DXH393394:DXW393394 EHD393394:EHS393394 EQZ393394:ERO393394 FAV393394:FBK393394 FKR393394:FLG393394 FUN393394:FVC393394 GEJ393394:GEY393394 GOF393394:GOU393394 GYB393394:GYQ393394 HHX393394:HIM393394 HRT393394:HSI393394 IBP393394:ICE393394 ILL393394:IMA393394 IVH393394:IVW393394 JFD393394:JFS393394 JOZ393394:JPO393394 JYV393394:JZK393394 KIR393394:KJG393394 KSN393394:KTC393394 LCJ393394:LCY393394 LMF393394:LMU393394 LWB393394:LWQ393394 MFX393394:MGM393394 MPT393394:MQI393394 MZP393394:NAE393394 NJL393394:NKA393394 NTH393394:NTW393394 ODD393394:ODS393394 OMZ393394:ONO393394 OWV393394:OXK393394 PGR393394:PHG393394 PQN393394:PRC393394 QAJ393394:QAY393394 QKF393394:QKU393394 QUB393394:QUQ393394 RDX393394:REM393394 RNT393394:ROI393394 RXP393394:RYE393394 SHL393394:SIA393394 SRH393394:SRW393394 TBD393394:TBS393394 TKZ393394:TLO393394 TUV393394:TVK393394 UER393394:UFG393394 UON393394:UPC393394 UYJ393394:UYY393394 VIF393394:VIU393394 VSB393394:VSQ393394 WBX393394:WCM393394 WLT393394:WMI393394 WVP393394:WWE393394 F458930:U458930 JD458930:JS458930 SZ458930:TO458930 ACV458930:ADK458930 AMR458930:ANG458930 AWN458930:AXC458930 BGJ458930:BGY458930 BQF458930:BQU458930 CAB458930:CAQ458930 CJX458930:CKM458930 CTT458930:CUI458930 DDP458930:DEE458930 DNL458930:DOA458930 DXH458930:DXW458930 EHD458930:EHS458930 EQZ458930:ERO458930 FAV458930:FBK458930 FKR458930:FLG458930 FUN458930:FVC458930 GEJ458930:GEY458930 GOF458930:GOU458930 GYB458930:GYQ458930 HHX458930:HIM458930 HRT458930:HSI458930 IBP458930:ICE458930 ILL458930:IMA458930 IVH458930:IVW458930 JFD458930:JFS458930 JOZ458930:JPO458930 JYV458930:JZK458930 KIR458930:KJG458930 KSN458930:KTC458930 LCJ458930:LCY458930 LMF458930:LMU458930 LWB458930:LWQ458930 MFX458930:MGM458930 MPT458930:MQI458930 MZP458930:NAE458930 NJL458930:NKA458930 NTH458930:NTW458930 ODD458930:ODS458930 OMZ458930:ONO458930 OWV458930:OXK458930 PGR458930:PHG458930 PQN458930:PRC458930 QAJ458930:QAY458930 QKF458930:QKU458930 QUB458930:QUQ458930 RDX458930:REM458930 RNT458930:ROI458930 RXP458930:RYE458930 SHL458930:SIA458930 SRH458930:SRW458930 TBD458930:TBS458930 TKZ458930:TLO458930 TUV458930:TVK458930 UER458930:UFG458930 UON458930:UPC458930 UYJ458930:UYY458930 VIF458930:VIU458930 VSB458930:VSQ458930 WBX458930:WCM458930 WLT458930:WMI458930 WVP458930:WWE458930 F524466:U524466 JD524466:JS524466 SZ524466:TO524466 ACV524466:ADK524466 AMR524466:ANG524466 AWN524466:AXC524466 BGJ524466:BGY524466 BQF524466:BQU524466 CAB524466:CAQ524466 CJX524466:CKM524466 CTT524466:CUI524466 DDP524466:DEE524466 DNL524466:DOA524466 DXH524466:DXW524466 EHD524466:EHS524466 EQZ524466:ERO524466 FAV524466:FBK524466 FKR524466:FLG524466 FUN524466:FVC524466 GEJ524466:GEY524466 GOF524466:GOU524466 GYB524466:GYQ524466 HHX524466:HIM524466 HRT524466:HSI524466 IBP524466:ICE524466 ILL524466:IMA524466 IVH524466:IVW524466 JFD524466:JFS524466 JOZ524466:JPO524466 JYV524466:JZK524466 KIR524466:KJG524466 KSN524466:KTC524466 LCJ524466:LCY524466 LMF524466:LMU524466 LWB524466:LWQ524466 MFX524466:MGM524466 MPT524466:MQI524466 MZP524466:NAE524466 NJL524466:NKA524466 NTH524466:NTW524466 ODD524466:ODS524466 OMZ524466:ONO524466 OWV524466:OXK524466 PGR524466:PHG524466 PQN524466:PRC524466 QAJ524466:QAY524466 QKF524466:QKU524466 QUB524466:QUQ524466 RDX524466:REM524466 RNT524466:ROI524466 RXP524466:RYE524466 SHL524466:SIA524466 SRH524466:SRW524466 TBD524466:TBS524466 TKZ524466:TLO524466 TUV524466:TVK524466 UER524466:UFG524466 UON524466:UPC524466 UYJ524466:UYY524466 VIF524466:VIU524466 VSB524466:VSQ524466 WBX524466:WCM524466 WLT524466:WMI524466 WVP524466:WWE524466 F590002:U590002 JD590002:JS590002 SZ590002:TO590002 ACV590002:ADK590002 AMR590002:ANG590002 AWN590002:AXC590002 BGJ590002:BGY590002 BQF590002:BQU590002 CAB590002:CAQ590002 CJX590002:CKM590002 CTT590002:CUI590002 DDP590002:DEE590002 DNL590002:DOA590002 DXH590002:DXW590002 EHD590002:EHS590002 EQZ590002:ERO590002 FAV590002:FBK590002 FKR590002:FLG590002 FUN590002:FVC590002 GEJ590002:GEY590002 GOF590002:GOU590002 GYB590002:GYQ590002 HHX590002:HIM590002 HRT590002:HSI590002 IBP590002:ICE590002 ILL590002:IMA590002 IVH590002:IVW590002 JFD590002:JFS590002 JOZ590002:JPO590002 JYV590002:JZK590002 KIR590002:KJG590002 KSN590002:KTC590002 LCJ590002:LCY590002 LMF590002:LMU590002 LWB590002:LWQ590002 MFX590002:MGM590002 MPT590002:MQI590002 MZP590002:NAE590002 NJL590002:NKA590002 NTH590002:NTW590002 ODD590002:ODS590002 OMZ590002:ONO590002 OWV590002:OXK590002 PGR590002:PHG590002 PQN590002:PRC590002 QAJ590002:QAY590002 QKF590002:QKU590002 QUB590002:QUQ590002 RDX590002:REM590002 RNT590002:ROI590002 RXP590002:RYE590002 SHL590002:SIA590002 SRH590002:SRW590002 TBD590002:TBS590002 TKZ590002:TLO590002 TUV590002:TVK590002 UER590002:UFG590002 UON590002:UPC590002 UYJ590002:UYY590002 VIF590002:VIU590002 VSB590002:VSQ590002 WBX590002:WCM590002 WLT590002:WMI590002 WVP590002:WWE590002 F655538:U655538 JD655538:JS655538 SZ655538:TO655538 ACV655538:ADK655538 AMR655538:ANG655538 AWN655538:AXC655538 BGJ655538:BGY655538 BQF655538:BQU655538 CAB655538:CAQ655538 CJX655538:CKM655538 CTT655538:CUI655538 DDP655538:DEE655538 DNL655538:DOA655538 DXH655538:DXW655538 EHD655538:EHS655538 EQZ655538:ERO655538 FAV655538:FBK655538 FKR655538:FLG655538 FUN655538:FVC655538 GEJ655538:GEY655538 GOF655538:GOU655538 GYB655538:GYQ655538 HHX655538:HIM655538 HRT655538:HSI655538 IBP655538:ICE655538 ILL655538:IMA655538 IVH655538:IVW655538 JFD655538:JFS655538 JOZ655538:JPO655538 JYV655538:JZK655538 KIR655538:KJG655538 KSN655538:KTC655538 LCJ655538:LCY655538 LMF655538:LMU655538 LWB655538:LWQ655538 MFX655538:MGM655538 MPT655538:MQI655538 MZP655538:NAE655538 NJL655538:NKA655538 NTH655538:NTW655538 ODD655538:ODS655538 OMZ655538:ONO655538 OWV655538:OXK655538 PGR655538:PHG655538 PQN655538:PRC655538 QAJ655538:QAY655538 QKF655538:QKU655538 QUB655538:QUQ655538 RDX655538:REM655538 RNT655538:ROI655538 RXP655538:RYE655538 SHL655538:SIA655538 SRH655538:SRW655538 TBD655538:TBS655538 TKZ655538:TLO655538 TUV655538:TVK655538 UER655538:UFG655538 UON655538:UPC655538 UYJ655538:UYY655538 VIF655538:VIU655538 VSB655538:VSQ655538 WBX655538:WCM655538 WLT655538:WMI655538 WVP655538:WWE655538 F721074:U721074 JD721074:JS721074 SZ721074:TO721074 ACV721074:ADK721074 AMR721074:ANG721074 AWN721074:AXC721074 BGJ721074:BGY721074 BQF721074:BQU721074 CAB721074:CAQ721074 CJX721074:CKM721074 CTT721074:CUI721074 DDP721074:DEE721074 DNL721074:DOA721074 DXH721074:DXW721074 EHD721074:EHS721074 EQZ721074:ERO721074 FAV721074:FBK721074 FKR721074:FLG721074 FUN721074:FVC721074 GEJ721074:GEY721074 GOF721074:GOU721074 GYB721074:GYQ721074 HHX721074:HIM721074 HRT721074:HSI721074 IBP721074:ICE721074 ILL721074:IMA721074 IVH721074:IVW721074 JFD721074:JFS721074 JOZ721074:JPO721074 JYV721074:JZK721074 KIR721074:KJG721074 KSN721074:KTC721074 LCJ721074:LCY721074 LMF721074:LMU721074 LWB721074:LWQ721074 MFX721074:MGM721074 MPT721074:MQI721074 MZP721074:NAE721074 NJL721074:NKA721074 NTH721074:NTW721074 ODD721074:ODS721074 OMZ721074:ONO721074 OWV721074:OXK721074 PGR721074:PHG721074 PQN721074:PRC721074 QAJ721074:QAY721074 QKF721074:QKU721074 QUB721074:QUQ721074 RDX721074:REM721074 RNT721074:ROI721074 RXP721074:RYE721074 SHL721074:SIA721074 SRH721074:SRW721074 TBD721074:TBS721074 TKZ721074:TLO721074 TUV721074:TVK721074 UER721074:UFG721074 UON721074:UPC721074 UYJ721074:UYY721074 VIF721074:VIU721074 VSB721074:VSQ721074 WBX721074:WCM721074 WLT721074:WMI721074 WVP721074:WWE721074 F786610:U786610 JD786610:JS786610 SZ786610:TO786610 ACV786610:ADK786610 AMR786610:ANG786610 AWN786610:AXC786610 BGJ786610:BGY786610 BQF786610:BQU786610 CAB786610:CAQ786610 CJX786610:CKM786610 CTT786610:CUI786610 DDP786610:DEE786610 DNL786610:DOA786610 DXH786610:DXW786610 EHD786610:EHS786610 EQZ786610:ERO786610 FAV786610:FBK786610 FKR786610:FLG786610 FUN786610:FVC786610 GEJ786610:GEY786610 GOF786610:GOU786610 GYB786610:GYQ786610 HHX786610:HIM786610 HRT786610:HSI786610 IBP786610:ICE786610 ILL786610:IMA786610 IVH786610:IVW786610 JFD786610:JFS786610 JOZ786610:JPO786610 JYV786610:JZK786610 KIR786610:KJG786610 KSN786610:KTC786610 LCJ786610:LCY786610 LMF786610:LMU786610 LWB786610:LWQ786610 MFX786610:MGM786610 MPT786610:MQI786610 MZP786610:NAE786610 NJL786610:NKA786610 NTH786610:NTW786610 ODD786610:ODS786610 OMZ786610:ONO786610 OWV786610:OXK786610 PGR786610:PHG786610 PQN786610:PRC786610 QAJ786610:QAY786610 QKF786610:QKU786610 QUB786610:QUQ786610 RDX786610:REM786610 RNT786610:ROI786610 RXP786610:RYE786610 SHL786610:SIA786610 SRH786610:SRW786610 TBD786610:TBS786610 TKZ786610:TLO786610 TUV786610:TVK786610 UER786610:UFG786610 UON786610:UPC786610 UYJ786610:UYY786610 VIF786610:VIU786610 VSB786610:VSQ786610 WBX786610:WCM786610 WLT786610:WMI786610 WVP786610:WWE786610 F852146:U852146 JD852146:JS852146 SZ852146:TO852146 ACV852146:ADK852146 AMR852146:ANG852146 AWN852146:AXC852146 BGJ852146:BGY852146 BQF852146:BQU852146 CAB852146:CAQ852146 CJX852146:CKM852146 CTT852146:CUI852146 DDP852146:DEE852146 DNL852146:DOA852146 DXH852146:DXW852146 EHD852146:EHS852146 EQZ852146:ERO852146 FAV852146:FBK852146 FKR852146:FLG852146 FUN852146:FVC852146 GEJ852146:GEY852146 GOF852146:GOU852146 GYB852146:GYQ852146 HHX852146:HIM852146 HRT852146:HSI852146 IBP852146:ICE852146 ILL852146:IMA852146 IVH852146:IVW852146 JFD852146:JFS852146 JOZ852146:JPO852146 JYV852146:JZK852146 KIR852146:KJG852146 KSN852146:KTC852146 LCJ852146:LCY852146 LMF852146:LMU852146 LWB852146:LWQ852146 MFX852146:MGM852146 MPT852146:MQI852146 MZP852146:NAE852146 NJL852146:NKA852146 NTH852146:NTW852146 ODD852146:ODS852146 OMZ852146:ONO852146 OWV852146:OXK852146 PGR852146:PHG852146 PQN852146:PRC852146 QAJ852146:QAY852146 QKF852146:QKU852146 QUB852146:QUQ852146 RDX852146:REM852146 RNT852146:ROI852146 RXP852146:RYE852146 SHL852146:SIA852146 SRH852146:SRW852146 TBD852146:TBS852146 TKZ852146:TLO852146 TUV852146:TVK852146 UER852146:UFG852146 UON852146:UPC852146 UYJ852146:UYY852146 VIF852146:VIU852146 VSB852146:VSQ852146 WBX852146:WCM852146 WLT852146:WMI852146 WVP852146:WWE852146 F917682:U917682 JD917682:JS917682 SZ917682:TO917682 ACV917682:ADK917682 AMR917682:ANG917682 AWN917682:AXC917682 BGJ917682:BGY917682 BQF917682:BQU917682 CAB917682:CAQ917682 CJX917682:CKM917682 CTT917682:CUI917682 DDP917682:DEE917682 DNL917682:DOA917682 DXH917682:DXW917682 EHD917682:EHS917682 EQZ917682:ERO917682 FAV917682:FBK917682 FKR917682:FLG917682 FUN917682:FVC917682 GEJ917682:GEY917682 GOF917682:GOU917682 GYB917682:GYQ917682 HHX917682:HIM917682 HRT917682:HSI917682 IBP917682:ICE917682 ILL917682:IMA917682 IVH917682:IVW917682 JFD917682:JFS917682 JOZ917682:JPO917682 JYV917682:JZK917682 KIR917682:KJG917682 KSN917682:KTC917682 LCJ917682:LCY917682 LMF917682:LMU917682 LWB917682:LWQ917682 MFX917682:MGM917682 MPT917682:MQI917682 MZP917682:NAE917682 NJL917682:NKA917682 NTH917682:NTW917682 ODD917682:ODS917682 OMZ917682:ONO917682 OWV917682:OXK917682 PGR917682:PHG917682 PQN917682:PRC917682 QAJ917682:QAY917682 QKF917682:QKU917682 QUB917682:QUQ917682 RDX917682:REM917682 RNT917682:ROI917682 RXP917682:RYE917682 SHL917682:SIA917682 SRH917682:SRW917682 TBD917682:TBS917682 TKZ917682:TLO917682 TUV917682:TVK917682 UER917682:UFG917682 UON917682:UPC917682 UYJ917682:UYY917682 VIF917682:VIU917682 VSB917682:VSQ917682 WBX917682:WCM917682 WLT917682:WMI917682 WVP917682:WWE917682 F983218:U983218 JD983218:JS983218 SZ983218:TO983218 ACV983218:ADK983218 AMR983218:ANG983218 AWN983218:AXC983218 BGJ983218:BGY983218 BQF983218:BQU983218 CAB983218:CAQ983218 CJX983218:CKM983218 CTT983218:CUI983218 DDP983218:DEE983218 DNL983218:DOA983218 DXH983218:DXW983218 EHD983218:EHS983218 EQZ983218:ERO983218 FAV983218:FBK983218 FKR983218:FLG983218 FUN983218:FVC983218 GEJ983218:GEY983218 GOF983218:GOU983218 GYB983218:GYQ983218 HHX983218:HIM983218 HRT983218:HSI983218 IBP983218:ICE983218 ILL983218:IMA983218 IVH983218:IVW983218 JFD983218:JFS983218 JOZ983218:JPO983218 JYV983218:JZK983218 KIR983218:KJG983218 KSN983218:KTC983218 LCJ983218:LCY983218 LMF983218:LMU983218 LWB983218:LWQ983218 MFX983218:MGM983218 MPT983218:MQI983218 MZP983218:NAE983218 NJL983218:NKA983218 NTH983218:NTW983218 ODD983218:ODS983218 OMZ983218:ONO983218 OWV983218:OXK983218 PGR983218:PHG983218 PQN983218:PRC983218 QAJ983218:QAY983218 QKF983218:QKU983218 QUB983218:QUQ983218 RDX983218:REM983218 RNT983218:ROI983218 RXP983218:RYE983218 SHL983218:SIA983218 SRH983218:SRW983218 TBD983218:TBS983218 TKZ983218:TLO983218 TUV983218:TVK983218 UER983218:UFG983218 UON983218:UPC983218 UYJ983218:UYY983218 VIF983218:VIU983218 VSB983218:VSQ983218 WBX983218:WCM983218 WLT983218:WMI983218">
      <formula1>$B$201:$B$209</formula1>
    </dataValidation>
    <dataValidation allowBlank="1" showInputMessage="1" showErrorMessage="1" error="SOMENTE NUMEROS INTEIROS DE 0 A 59" sqref="N65695:O65695 JL65695:JM65695 TH65695:TI65695 ADD65695:ADE65695 AMZ65695:ANA65695 AWV65695:AWW65695 BGR65695:BGS65695 BQN65695:BQO65695 CAJ65695:CAK65695 CKF65695:CKG65695 CUB65695:CUC65695 DDX65695:DDY65695 DNT65695:DNU65695 DXP65695:DXQ65695 EHL65695:EHM65695 ERH65695:ERI65695 FBD65695:FBE65695 FKZ65695:FLA65695 FUV65695:FUW65695 GER65695:GES65695 GON65695:GOO65695 GYJ65695:GYK65695 HIF65695:HIG65695 HSB65695:HSC65695 IBX65695:IBY65695 ILT65695:ILU65695 IVP65695:IVQ65695 JFL65695:JFM65695 JPH65695:JPI65695 JZD65695:JZE65695 KIZ65695:KJA65695 KSV65695:KSW65695 LCR65695:LCS65695 LMN65695:LMO65695 LWJ65695:LWK65695 MGF65695:MGG65695 MQB65695:MQC65695 MZX65695:MZY65695 NJT65695:NJU65695 NTP65695:NTQ65695 ODL65695:ODM65695 ONH65695:ONI65695 OXD65695:OXE65695 PGZ65695:PHA65695 PQV65695:PQW65695 QAR65695:QAS65695 QKN65695:QKO65695 QUJ65695:QUK65695 REF65695:REG65695 ROB65695:ROC65695 RXX65695:RXY65695 SHT65695:SHU65695 SRP65695:SRQ65695 TBL65695:TBM65695 TLH65695:TLI65695 TVD65695:TVE65695 UEZ65695:UFA65695 UOV65695:UOW65695 UYR65695:UYS65695 VIN65695:VIO65695 VSJ65695:VSK65695 WCF65695:WCG65695 WMB65695:WMC65695 WVX65695:WVY65695 N131231:O131231 JL131231:JM131231 TH131231:TI131231 ADD131231:ADE131231 AMZ131231:ANA131231 AWV131231:AWW131231 BGR131231:BGS131231 BQN131231:BQO131231 CAJ131231:CAK131231 CKF131231:CKG131231 CUB131231:CUC131231 DDX131231:DDY131231 DNT131231:DNU131231 DXP131231:DXQ131231 EHL131231:EHM131231 ERH131231:ERI131231 FBD131231:FBE131231 FKZ131231:FLA131231 FUV131231:FUW131231 GER131231:GES131231 GON131231:GOO131231 GYJ131231:GYK131231 HIF131231:HIG131231 HSB131231:HSC131231 IBX131231:IBY131231 ILT131231:ILU131231 IVP131231:IVQ131231 JFL131231:JFM131231 JPH131231:JPI131231 JZD131231:JZE131231 KIZ131231:KJA131231 KSV131231:KSW131231 LCR131231:LCS131231 LMN131231:LMO131231 LWJ131231:LWK131231 MGF131231:MGG131231 MQB131231:MQC131231 MZX131231:MZY131231 NJT131231:NJU131231 NTP131231:NTQ131231 ODL131231:ODM131231 ONH131231:ONI131231 OXD131231:OXE131231 PGZ131231:PHA131231 PQV131231:PQW131231 QAR131231:QAS131231 QKN131231:QKO131231 QUJ131231:QUK131231 REF131231:REG131231 ROB131231:ROC131231 RXX131231:RXY131231 SHT131231:SHU131231 SRP131231:SRQ131231 TBL131231:TBM131231 TLH131231:TLI131231 TVD131231:TVE131231 UEZ131231:UFA131231 UOV131231:UOW131231 UYR131231:UYS131231 VIN131231:VIO131231 VSJ131231:VSK131231 WCF131231:WCG131231 WMB131231:WMC131231 WVX131231:WVY131231 N196767:O196767 JL196767:JM196767 TH196767:TI196767 ADD196767:ADE196767 AMZ196767:ANA196767 AWV196767:AWW196767 BGR196767:BGS196767 BQN196767:BQO196767 CAJ196767:CAK196767 CKF196767:CKG196767 CUB196767:CUC196767 DDX196767:DDY196767 DNT196767:DNU196767 DXP196767:DXQ196767 EHL196767:EHM196767 ERH196767:ERI196767 FBD196767:FBE196767 FKZ196767:FLA196767 FUV196767:FUW196767 GER196767:GES196767 GON196767:GOO196767 GYJ196767:GYK196767 HIF196767:HIG196767 HSB196767:HSC196767 IBX196767:IBY196767 ILT196767:ILU196767 IVP196767:IVQ196767 JFL196767:JFM196767 JPH196767:JPI196767 JZD196767:JZE196767 KIZ196767:KJA196767 KSV196767:KSW196767 LCR196767:LCS196767 LMN196767:LMO196767 LWJ196767:LWK196767 MGF196767:MGG196767 MQB196767:MQC196767 MZX196767:MZY196767 NJT196767:NJU196767 NTP196767:NTQ196767 ODL196767:ODM196767 ONH196767:ONI196767 OXD196767:OXE196767 PGZ196767:PHA196767 PQV196767:PQW196767 QAR196767:QAS196767 QKN196767:QKO196767 QUJ196767:QUK196767 REF196767:REG196767 ROB196767:ROC196767 RXX196767:RXY196767 SHT196767:SHU196767 SRP196767:SRQ196767 TBL196767:TBM196767 TLH196767:TLI196767 TVD196767:TVE196767 UEZ196767:UFA196767 UOV196767:UOW196767 UYR196767:UYS196767 VIN196767:VIO196767 VSJ196767:VSK196767 WCF196767:WCG196767 WMB196767:WMC196767 WVX196767:WVY196767 N262303:O262303 JL262303:JM262303 TH262303:TI262303 ADD262303:ADE262303 AMZ262303:ANA262303 AWV262303:AWW262303 BGR262303:BGS262303 BQN262303:BQO262303 CAJ262303:CAK262303 CKF262303:CKG262303 CUB262303:CUC262303 DDX262303:DDY262303 DNT262303:DNU262303 DXP262303:DXQ262303 EHL262303:EHM262303 ERH262303:ERI262303 FBD262303:FBE262303 FKZ262303:FLA262303 FUV262303:FUW262303 GER262303:GES262303 GON262303:GOO262303 GYJ262303:GYK262303 HIF262303:HIG262303 HSB262303:HSC262303 IBX262303:IBY262303 ILT262303:ILU262303 IVP262303:IVQ262303 JFL262303:JFM262303 JPH262303:JPI262303 JZD262303:JZE262303 KIZ262303:KJA262303 KSV262303:KSW262303 LCR262303:LCS262303 LMN262303:LMO262303 LWJ262303:LWK262303 MGF262303:MGG262303 MQB262303:MQC262303 MZX262303:MZY262303 NJT262303:NJU262303 NTP262303:NTQ262303 ODL262303:ODM262303 ONH262303:ONI262303 OXD262303:OXE262303 PGZ262303:PHA262303 PQV262303:PQW262303 QAR262303:QAS262303 QKN262303:QKO262303 QUJ262303:QUK262303 REF262303:REG262303 ROB262303:ROC262303 RXX262303:RXY262303 SHT262303:SHU262303 SRP262303:SRQ262303 TBL262303:TBM262303 TLH262303:TLI262303 TVD262303:TVE262303 UEZ262303:UFA262303 UOV262303:UOW262303 UYR262303:UYS262303 VIN262303:VIO262303 VSJ262303:VSK262303 WCF262303:WCG262303 WMB262303:WMC262303 WVX262303:WVY262303 N327839:O327839 JL327839:JM327839 TH327839:TI327839 ADD327839:ADE327839 AMZ327839:ANA327839 AWV327839:AWW327839 BGR327839:BGS327839 BQN327839:BQO327839 CAJ327839:CAK327839 CKF327839:CKG327839 CUB327839:CUC327839 DDX327839:DDY327839 DNT327839:DNU327839 DXP327839:DXQ327839 EHL327839:EHM327839 ERH327839:ERI327839 FBD327839:FBE327839 FKZ327839:FLA327839 FUV327839:FUW327839 GER327839:GES327839 GON327839:GOO327839 GYJ327839:GYK327839 HIF327839:HIG327839 HSB327839:HSC327839 IBX327839:IBY327839 ILT327839:ILU327839 IVP327839:IVQ327839 JFL327839:JFM327839 JPH327839:JPI327839 JZD327839:JZE327839 KIZ327839:KJA327839 KSV327839:KSW327839 LCR327839:LCS327839 LMN327839:LMO327839 LWJ327839:LWK327839 MGF327839:MGG327839 MQB327839:MQC327839 MZX327839:MZY327839 NJT327839:NJU327839 NTP327839:NTQ327839 ODL327839:ODM327839 ONH327839:ONI327839 OXD327839:OXE327839 PGZ327839:PHA327839 PQV327839:PQW327839 QAR327839:QAS327839 QKN327839:QKO327839 QUJ327839:QUK327839 REF327839:REG327839 ROB327839:ROC327839 RXX327839:RXY327839 SHT327839:SHU327839 SRP327839:SRQ327839 TBL327839:TBM327839 TLH327839:TLI327839 TVD327839:TVE327839 UEZ327839:UFA327839 UOV327839:UOW327839 UYR327839:UYS327839 VIN327839:VIO327839 VSJ327839:VSK327839 WCF327839:WCG327839 WMB327839:WMC327839 WVX327839:WVY327839 N393375:O393375 JL393375:JM393375 TH393375:TI393375 ADD393375:ADE393375 AMZ393375:ANA393375 AWV393375:AWW393375 BGR393375:BGS393375 BQN393375:BQO393375 CAJ393375:CAK393375 CKF393375:CKG393375 CUB393375:CUC393375 DDX393375:DDY393375 DNT393375:DNU393375 DXP393375:DXQ393375 EHL393375:EHM393375 ERH393375:ERI393375 FBD393375:FBE393375 FKZ393375:FLA393375 FUV393375:FUW393375 GER393375:GES393375 GON393375:GOO393375 GYJ393375:GYK393375 HIF393375:HIG393375 HSB393375:HSC393375 IBX393375:IBY393375 ILT393375:ILU393375 IVP393375:IVQ393375 JFL393375:JFM393375 JPH393375:JPI393375 JZD393375:JZE393375 KIZ393375:KJA393375 KSV393375:KSW393375 LCR393375:LCS393375 LMN393375:LMO393375 LWJ393375:LWK393375 MGF393375:MGG393375 MQB393375:MQC393375 MZX393375:MZY393375 NJT393375:NJU393375 NTP393375:NTQ393375 ODL393375:ODM393375 ONH393375:ONI393375 OXD393375:OXE393375 PGZ393375:PHA393375 PQV393375:PQW393375 QAR393375:QAS393375 QKN393375:QKO393375 QUJ393375:QUK393375 REF393375:REG393375 ROB393375:ROC393375 RXX393375:RXY393375 SHT393375:SHU393375 SRP393375:SRQ393375 TBL393375:TBM393375 TLH393375:TLI393375 TVD393375:TVE393375 UEZ393375:UFA393375 UOV393375:UOW393375 UYR393375:UYS393375 VIN393375:VIO393375 VSJ393375:VSK393375 WCF393375:WCG393375 WMB393375:WMC393375 WVX393375:WVY393375 N458911:O458911 JL458911:JM458911 TH458911:TI458911 ADD458911:ADE458911 AMZ458911:ANA458911 AWV458911:AWW458911 BGR458911:BGS458911 BQN458911:BQO458911 CAJ458911:CAK458911 CKF458911:CKG458911 CUB458911:CUC458911 DDX458911:DDY458911 DNT458911:DNU458911 DXP458911:DXQ458911 EHL458911:EHM458911 ERH458911:ERI458911 FBD458911:FBE458911 FKZ458911:FLA458911 FUV458911:FUW458911 GER458911:GES458911 GON458911:GOO458911 GYJ458911:GYK458911 HIF458911:HIG458911 HSB458911:HSC458911 IBX458911:IBY458911 ILT458911:ILU458911 IVP458911:IVQ458911 JFL458911:JFM458911 JPH458911:JPI458911 JZD458911:JZE458911 KIZ458911:KJA458911 KSV458911:KSW458911 LCR458911:LCS458911 LMN458911:LMO458911 LWJ458911:LWK458911 MGF458911:MGG458911 MQB458911:MQC458911 MZX458911:MZY458911 NJT458911:NJU458911 NTP458911:NTQ458911 ODL458911:ODM458911 ONH458911:ONI458911 OXD458911:OXE458911 PGZ458911:PHA458911 PQV458911:PQW458911 QAR458911:QAS458911 QKN458911:QKO458911 QUJ458911:QUK458911 REF458911:REG458911 ROB458911:ROC458911 RXX458911:RXY458911 SHT458911:SHU458911 SRP458911:SRQ458911 TBL458911:TBM458911 TLH458911:TLI458911 TVD458911:TVE458911 UEZ458911:UFA458911 UOV458911:UOW458911 UYR458911:UYS458911 VIN458911:VIO458911 VSJ458911:VSK458911 WCF458911:WCG458911 WMB458911:WMC458911 WVX458911:WVY458911 N524447:O524447 JL524447:JM524447 TH524447:TI524447 ADD524447:ADE524447 AMZ524447:ANA524447 AWV524447:AWW524447 BGR524447:BGS524447 BQN524447:BQO524447 CAJ524447:CAK524447 CKF524447:CKG524447 CUB524447:CUC524447 DDX524447:DDY524447 DNT524447:DNU524447 DXP524447:DXQ524447 EHL524447:EHM524447 ERH524447:ERI524447 FBD524447:FBE524447 FKZ524447:FLA524447 FUV524447:FUW524447 GER524447:GES524447 GON524447:GOO524447 GYJ524447:GYK524447 HIF524447:HIG524447 HSB524447:HSC524447 IBX524447:IBY524447 ILT524447:ILU524447 IVP524447:IVQ524447 JFL524447:JFM524447 JPH524447:JPI524447 JZD524447:JZE524447 KIZ524447:KJA524447 KSV524447:KSW524447 LCR524447:LCS524447 LMN524447:LMO524447 LWJ524447:LWK524447 MGF524447:MGG524447 MQB524447:MQC524447 MZX524447:MZY524447 NJT524447:NJU524447 NTP524447:NTQ524447 ODL524447:ODM524447 ONH524447:ONI524447 OXD524447:OXE524447 PGZ524447:PHA524447 PQV524447:PQW524447 QAR524447:QAS524447 QKN524447:QKO524447 QUJ524447:QUK524447 REF524447:REG524447 ROB524447:ROC524447 RXX524447:RXY524447 SHT524447:SHU524447 SRP524447:SRQ524447 TBL524447:TBM524447 TLH524447:TLI524447 TVD524447:TVE524447 UEZ524447:UFA524447 UOV524447:UOW524447 UYR524447:UYS524447 VIN524447:VIO524447 VSJ524447:VSK524447 WCF524447:WCG524447 WMB524447:WMC524447 WVX524447:WVY524447 N589983:O589983 JL589983:JM589983 TH589983:TI589983 ADD589983:ADE589983 AMZ589983:ANA589983 AWV589983:AWW589983 BGR589983:BGS589983 BQN589983:BQO589983 CAJ589983:CAK589983 CKF589983:CKG589983 CUB589983:CUC589983 DDX589983:DDY589983 DNT589983:DNU589983 DXP589983:DXQ589983 EHL589983:EHM589983 ERH589983:ERI589983 FBD589983:FBE589983 FKZ589983:FLA589983 FUV589983:FUW589983 GER589983:GES589983 GON589983:GOO589983 GYJ589983:GYK589983 HIF589983:HIG589983 HSB589983:HSC589983 IBX589983:IBY589983 ILT589983:ILU589983 IVP589983:IVQ589983 JFL589983:JFM589983 JPH589983:JPI589983 JZD589983:JZE589983 KIZ589983:KJA589983 KSV589983:KSW589983 LCR589983:LCS589983 LMN589983:LMO589983 LWJ589983:LWK589983 MGF589983:MGG589983 MQB589983:MQC589983 MZX589983:MZY589983 NJT589983:NJU589983 NTP589983:NTQ589983 ODL589983:ODM589983 ONH589983:ONI589983 OXD589983:OXE589983 PGZ589983:PHA589983 PQV589983:PQW589983 QAR589983:QAS589983 QKN589983:QKO589983 QUJ589983:QUK589983 REF589983:REG589983 ROB589983:ROC589983 RXX589983:RXY589983 SHT589983:SHU589983 SRP589983:SRQ589983 TBL589983:TBM589983 TLH589983:TLI589983 TVD589983:TVE589983 UEZ589983:UFA589983 UOV589983:UOW589983 UYR589983:UYS589983 VIN589983:VIO589983 VSJ589983:VSK589983 WCF589983:WCG589983 WMB589983:WMC589983 WVX589983:WVY589983 N655519:O655519 JL655519:JM655519 TH655519:TI655519 ADD655519:ADE655519 AMZ655519:ANA655519 AWV655519:AWW655519 BGR655519:BGS655519 BQN655519:BQO655519 CAJ655519:CAK655519 CKF655519:CKG655519 CUB655519:CUC655519 DDX655519:DDY655519 DNT655519:DNU655519 DXP655519:DXQ655519 EHL655519:EHM655519 ERH655519:ERI655519 FBD655519:FBE655519 FKZ655519:FLA655519 FUV655519:FUW655519 GER655519:GES655519 GON655519:GOO655519 GYJ655519:GYK655519 HIF655519:HIG655519 HSB655519:HSC655519 IBX655519:IBY655519 ILT655519:ILU655519 IVP655519:IVQ655519 JFL655519:JFM655519 JPH655519:JPI655519 JZD655519:JZE655519 KIZ655519:KJA655519 KSV655519:KSW655519 LCR655519:LCS655519 LMN655519:LMO655519 LWJ655519:LWK655519 MGF655519:MGG655519 MQB655519:MQC655519 MZX655519:MZY655519 NJT655519:NJU655519 NTP655519:NTQ655519 ODL655519:ODM655519 ONH655519:ONI655519 OXD655519:OXE655519 PGZ655519:PHA655519 PQV655519:PQW655519 QAR655519:QAS655519 QKN655519:QKO655519 QUJ655519:QUK655519 REF655519:REG655519 ROB655519:ROC655519 RXX655519:RXY655519 SHT655519:SHU655519 SRP655519:SRQ655519 TBL655519:TBM655519 TLH655519:TLI655519 TVD655519:TVE655519 UEZ655519:UFA655519 UOV655519:UOW655519 UYR655519:UYS655519 VIN655519:VIO655519 VSJ655519:VSK655519 WCF655519:WCG655519 WMB655519:WMC655519 WVX655519:WVY655519 N721055:O721055 JL721055:JM721055 TH721055:TI721055 ADD721055:ADE721055 AMZ721055:ANA721055 AWV721055:AWW721055 BGR721055:BGS721055 BQN721055:BQO721055 CAJ721055:CAK721055 CKF721055:CKG721055 CUB721055:CUC721055 DDX721055:DDY721055 DNT721055:DNU721055 DXP721055:DXQ721055 EHL721055:EHM721055 ERH721055:ERI721055 FBD721055:FBE721055 FKZ721055:FLA721055 FUV721055:FUW721055 GER721055:GES721055 GON721055:GOO721055 GYJ721055:GYK721055 HIF721055:HIG721055 HSB721055:HSC721055 IBX721055:IBY721055 ILT721055:ILU721055 IVP721055:IVQ721055 JFL721055:JFM721055 JPH721055:JPI721055 JZD721055:JZE721055 KIZ721055:KJA721055 KSV721055:KSW721055 LCR721055:LCS721055 LMN721055:LMO721055 LWJ721055:LWK721055 MGF721055:MGG721055 MQB721055:MQC721055 MZX721055:MZY721055 NJT721055:NJU721055 NTP721055:NTQ721055 ODL721055:ODM721055 ONH721055:ONI721055 OXD721055:OXE721055 PGZ721055:PHA721055 PQV721055:PQW721055 QAR721055:QAS721055 QKN721055:QKO721055 QUJ721055:QUK721055 REF721055:REG721055 ROB721055:ROC721055 RXX721055:RXY721055 SHT721055:SHU721055 SRP721055:SRQ721055 TBL721055:TBM721055 TLH721055:TLI721055 TVD721055:TVE721055 UEZ721055:UFA721055 UOV721055:UOW721055 UYR721055:UYS721055 VIN721055:VIO721055 VSJ721055:VSK721055 WCF721055:WCG721055 WMB721055:WMC721055 WVX721055:WVY721055 N786591:O786591 JL786591:JM786591 TH786591:TI786591 ADD786591:ADE786591 AMZ786591:ANA786591 AWV786591:AWW786591 BGR786591:BGS786591 BQN786591:BQO786591 CAJ786591:CAK786591 CKF786591:CKG786591 CUB786591:CUC786591 DDX786591:DDY786591 DNT786591:DNU786591 DXP786591:DXQ786591 EHL786591:EHM786591 ERH786591:ERI786591 FBD786591:FBE786591 FKZ786591:FLA786591 FUV786591:FUW786591 GER786591:GES786591 GON786591:GOO786591 GYJ786591:GYK786591 HIF786591:HIG786591 HSB786591:HSC786591 IBX786591:IBY786591 ILT786591:ILU786591 IVP786591:IVQ786591 JFL786591:JFM786591 JPH786591:JPI786591 JZD786591:JZE786591 KIZ786591:KJA786591 KSV786591:KSW786591 LCR786591:LCS786591 LMN786591:LMO786591 LWJ786591:LWK786591 MGF786591:MGG786591 MQB786591:MQC786591 MZX786591:MZY786591 NJT786591:NJU786591 NTP786591:NTQ786591 ODL786591:ODM786591 ONH786591:ONI786591 OXD786591:OXE786591 PGZ786591:PHA786591 PQV786591:PQW786591 QAR786591:QAS786591 QKN786591:QKO786591 QUJ786591:QUK786591 REF786591:REG786591 ROB786591:ROC786591 RXX786591:RXY786591 SHT786591:SHU786591 SRP786591:SRQ786591 TBL786591:TBM786591 TLH786591:TLI786591 TVD786591:TVE786591 UEZ786591:UFA786591 UOV786591:UOW786591 UYR786591:UYS786591 VIN786591:VIO786591 VSJ786591:VSK786591 WCF786591:WCG786591 WMB786591:WMC786591 WVX786591:WVY786591 N852127:O852127 JL852127:JM852127 TH852127:TI852127 ADD852127:ADE852127 AMZ852127:ANA852127 AWV852127:AWW852127 BGR852127:BGS852127 BQN852127:BQO852127 CAJ852127:CAK852127 CKF852127:CKG852127 CUB852127:CUC852127 DDX852127:DDY852127 DNT852127:DNU852127 DXP852127:DXQ852127 EHL852127:EHM852127 ERH852127:ERI852127 FBD852127:FBE852127 FKZ852127:FLA852127 FUV852127:FUW852127 GER852127:GES852127 GON852127:GOO852127 GYJ852127:GYK852127 HIF852127:HIG852127 HSB852127:HSC852127 IBX852127:IBY852127 ILT852127:ILU852127 IVP852127:IVQ852127 JFL852127:JFM852127 JPH852127:JPI852127 JZD852127:JZE852127 KIZ852127:KJA852127 KSV852127:KSW852127 LCR852127:LCS852127 LMN852127:LMO852127 LWJ852127:LWK852127 MGF852127:MGG852127 MQB852127:MQC852127 MZX852127:MZY852127 NJT852127:NJU852127 NTP852127:NTQ852127 ODL852127:ODM852127 ONH852127:ONI852127 OXD852127:OXE852127 PGZ852127:PHA852127 PQV852127:PQW852127 QAR852127:QAS852127 QKN852127:QKO852127 QUJ852127:QUK852127 REF852127:REG852127 ROB852127:ROC852127 RXX852127:RXY852127 SHT852127:SHU852127 SRP852127:SRQ852127 TBL852127:TBM852127 TLH852127:TLI852127 TVD852127:TVE852127 UEZ852127:UFA852127 UOV852127:UOW852127 UYR852127:UYS852127 VIN852127:VIO852127 VSJ852127:VSK852127 WCF852127:WCG852127 WMB852127:WMC852127 WVX852127:WVY852127 N917663:O917663 JL917663:JM917663 TH917663:TI917663 ADD917663:ADE917663 AMZ917663:ANA917663 AWV917663:AWW917663 BGR917663:BGS917663 BQN917663:BQO917663 CAJ917663:CAK917663 CKF917663:CKG917663 CUB917663:CUC917663 DDX917663:DDY917663 DNT917663:DNU917663 DXP917663:DXQ917663 EHL917663:EHM917663 ERH917663:ERI917663 FBD917663:FBE917663 FKZ917663:FLA917663 FUV917663:FUW917663 GER917663:GES917663 GON917663:GOO917663 GYJ917663:GYK917663 HIF917663:HIG917663 HSB917663:HSC917663 IBX917663:IBY917663 ILT917663:ILU917663 IVP917663:IVQ917663 JFL917663:JFM917663 JPH917663:JPI917663 JZD917663:JZE917663 KIZ917663:KJA917663 KSV917663:KSW917663 LCR917663:LCS917663 LMN917663:LMO917663 LWJ917663:LWK917663 MGF917663:MGG917663 MQB917663:MQC917663 MZX917663:MZY917663 NJT917663:NJU917663 NTP917663:NTQ917663 ODL917663:ODM917663 ONH917663:ONI917663 OXD917663:OXE917663 PGZ917663:PHA917663 PQV917663:PQW917663 QAR917663:QAS917663 QKN917663:QKO917663 QUJ917663:QUK917663 REF917663:REG917663 ROB917663:ROC917663 RXX917663:RXY917663 SHT917663:SHU917663 SRP917663:SRQ917663 TBL917663:TBM917663 TLH917663:TLI917663 TVD917663:TVE917663 UEZ917663:UFA917663 UOV917663:UOW917663 UYR917663:UYS917663 VIN917663:VIO917663 VSJ917663:VSK917663 WCF917663:WCG917663 WMB917663:WMC917663 WVX917663:WVY917663 N983199:O983199 JL983199:JM983199 TH983199:TI983199 ADD983199:ADE983199 AMZ983199:ANA983199 AWV983199:AWW983199 BGR983199:BGS983199 BQN983199:BQO983199 CAJ983199:CAK983199 CKF983199:CKG983199 CUB983199:CUC983199 DDX983199:DDY983199 DNT983199:DNU983199 DXP983199:DXQ983199 EHL983199:EHM983199 ERH983199:ERI983199 FBD983199:FBE983199 FKZ983199:FLA983199 FUV983199:FUW983199 GER983199:GES983199 GON983199:GOO983199 GYJ983199:GYK983199 HIF983199:HIG983199 HSB983199:HSC983199 IBX983199:IBY983199 ILT983199:ILU983199 IVP983199:IVQ983199 JFL983199:JFM983199 JPH983199:JPI983199 JZD983199:JZE983199 KIZ983199:KJA983199 KSV983199:KSW983199 LCR983199:LCS983199 LMN983199:LMO983199 LWJ983199:LWK983199 MGF983199:MGG983199 MQB983199:MQC983199 MZX983199:MZY983199 NJT983199:NJU983199 NTP983199:NTQ983199 ODL983199:ODM983199 ONH983199:ONI983199 OXD983199:OXE983199 PGZ983199:PHA983199 PQV983199:PQW983199 QAR983199:QAS983199 QKN983199:QKO983199 QUJ983199:QUK983199 REF983199:REG983199 ROB983199:ROC983199 RXX983199:RXY983199 SHT983199:SHU983199 SRP983199:SRQ983199 TBL983199:TBM983199 TLH983199:TLI983199 TVD983199:TVE983199 UEZ983199:UFA983199 UOV983199:UOW983199 UYR983199:UYS983199 VIN983199:VIO983199 VSJ983199:VSK983199 WCF983199:WCG983199 WMB983199:WMC983199 WVX983199:WVY983199 AA65695:AB65695 JY65695:JZ65695 TU65695:TV65695 ADQ65695:ADR65695 ANM65695:ANN65695 AXI65695:AXJ65695 BHE65695:BHF65695 BRA65695:BRB65695 CAW65695:CAX65695 CKS65695:CKT65695 CUO65695:CUP65695 DEK65695:DEL65695 DOG65695:DOH65695 DYC65695:DYD65695 EHY65695:EHZ65695 ERU65695:ERV65695 FBQ65695:FBR65695 FLM65695:FLN65695 FVI65695:FVJ65695 GFE65695:GFF65695 GPA65695:GPB65695 GYW65695:GYX65695 HIS65695:HIT65695 HSO65695:HSP65695 ICK65695:ICL65695 IMG65695:IMH65695 IWC65695:IWD65695 JFY65695:JFZ65695 JPU65695:JPV65695 JZQ65695:JZR65695 KJM65695:KJN65695 KTI65695:KTJ65695 LDE65695:LDF65695 LNA65695:LNB65695 LWW65695:LWX65695 MGS65695:MGT65695 MQO65695:MQP65695 NAK65695:NAL65695 NKG65695:NKH65695 NUC65695:NUD65695 ODY65695:ODZ65695 ONU65695:ONV65695 OXQ65695:OXR65695 PHM65695:PHN65695 PRI65695:PRJ65695 QBE65695:QBF65695 QLA65695:QLB65695 QUW65695:QUX65695 RES65695:RET65695 ROO65695:ROP65695 RYK65695:RYL65695 SIG65695:SIH65695 SSC65695:SSD65695 TBY65695:TBZ65695 TLU65695:TLV65695 TVQ65695:TVR65695 UFM65695:UFN65695 UPI65695:UPJ65695 UZE65695:UZF65695 VJA65695:VJB65695 VSW65695:VSX65695 WCS65695:WCT65695 WMO65695:WMP65695 WWK65695:WWL65695 AA131231:AB131231 JY131231:JZ131231 TU131231:TV131231 ADQ131231:ADR131231 ANM131231:ANN131231 AXI131231:AXJ131231 BHE131231:BHF131231 BRA131231:BRB131231 CAW131231:CAX131231 CKS131231:CKT131231 CUO131231:CUP131231 DEK131231:DEL131231 DOG131231:DOH131231 DYC131231:DYD131231 EHY131231:EHZ131231 ERU131231:ERV131231 FBQ131231:FBR131231 FLM131231:FLN131231 FVI131231:FVJ131231 GFE131231:GFF131231 GPA131231:GPB131231 GYW131231:GYX131231 HIS131231:HIT131231 HSO131231:HSP131231 ICK131231:ICL131231 IMG131231:IMH131231 IWC131231:IWD131231 JFY131231:JFZ131231 JPU131231:JPV131231 JZQ131231:JZR131231 KJM131231:KJN131231 KTI131231:KTJ131231 LDE131231:LDF131231 LNA131231:LNB131231 LWW131231:LWX131231 MGS131231:MGT131231 MQO131231:MQP131231 NAK131231:NAL131231 NKG131231:NKH131231 NUC131231:NUD131231 ODY131231:ODZ131231 ONU131231:ONV131231 OXQ131231:OXR131231 PHM131231:PHN131231 PRI131231:PRJ131231 QBE131231:QBF131231 QLA131231:QLB131231 QUW131231:QUX131231 RES131231:RET131231 ROO131231:ROP131231 RYK131231:RYL131231 SIG131231:SIH131231 SSC131231:SSD131231 TBY131231:TBZ131231 TLU131231:TLV131231 TVQ131231:TVR131231 UFM131231:UFN131231 UPI131231:UPJ131231 UZE131231:UZF131231 VJA131231:VJB131231 VSW131231:VSX131231 WCS131231:WCT131231 WMO131231:WMP131231 WWK131231:WWL131231 AA196767:AB196767 JY196767:JZ196767 TU196767:TV196767 ADQ196767:ADR196767 ANM196767:ANN196767 AXI196767:AXJ196767 BHE196767:BHF196767 BRA196767:BRB196767 CAW196767:CAX196767 CKS196767:CKT196767 CUO196767:CUP196767 DEK196767:DEL196767 DOG196767:DOH196767 DYC196767:DYD196767 EHY196767:EHZ196767 ERU196767:ERV196767 FBQ196767:FBR196767 FLM196767:FLN196767 FVI196767:FVJ196767 GFE196767:GFF196767 GPA196767:GPB196767 GYW196767:GYX196767 HIS196767:HIT196767 HSO196767:HSP196767 ICK196767:ICL196767 IMG196767:IMH196767 IWC196767:IWD196767 JFY196767:JFZ196767 JPU196767:JPV196767 JZQ196767:JZR196767 KJM196767:KJN196767 KTI196767:KTJ196767 LDE196767:LDF196767 LNA196767:LNB196767 LWW196767:LWX196767 MGS196767:MGT196767 MQO196767:MQP196767 NAK196767:NAL196767 NKG196767:NKH196767 NUC196767:NUD196767 ODY196767:ODZ196767 ONU196767:ONV196767 OXQ196767:OXR196767 PHM196767:PHN196767 PRI196767:PRJ196767 QBE196767:QBF196767 QLA196767:QLB196767 QUW196767:QUX196767 RES196767:RET196767 ROO196767:ROP196767 RYK196767:RYL196767 SIG196767:SIH196767 SSC196767:SSD196767 TBY196767:TBZ196767 TLU196767:TLV196767 TVQ196767:TVR196767 UFM196767:UFN196767 UPI196767:UPJ196767 UZE196767:UZF196767 VJA196767:VJB196767 VSW196767:VSX196767 WCS196767:WCT196767 WMO196767:WMP196767 WWK196767:WWL196767 AA262303:AB262303 JY262303:JZ262303 TU262303:TV262303 ADQ262303:ADR262303 ANM262303:ANN262303 AXI262303:AXJ262303 BHE262303:BHF262303 BRA262303:BRB262303 CAW262303:CAX262303 CKS262303:CKT262303 CUO262303:CUP262303 DEK262303:DEL262303 DOG262303:DOH262303 DYC262303:DYD262303 EHY262303:EHZ262303 ERU262303:ERV262303 FBQ262303:FBR262303 FLM262303:FLN262303 FVI262303:FVJ262303 GFE262303:GFF262303 GPA262303:GPB262303 GYW262303:GYX262303 HIS262303:HIT262303 HSO262303:HSP262303 ICK262303:ICL262303 IMG262303:IMH262303 IWC262303:IWD262303 JFY262303:JFZ262303 JPU262303:JPV262303 JZQ262303:JZR262303 KJM262303:KJN262303 KTI262303:KTJ262303 LDE262303:LDF262303 LNA262303:LNB262303 LWW262303:LWX262303 MGS262303:MGT262303 MQO262303:MQP262303 NAK262303:NAL262303 NKG262303:NKH262303 NUC262303:NUD262303 ODY262303:ODZ262303 ONU262303:ONV262303 OXQ262303:OXR262303 PHM262303:PHN262303 PRI262303:PRJ262303 QBE262303:QBF262303 QLA262303:QLB262303 QUW262303:QUX262303 RES262303:RET262303 ROO262303:ROP262303 RYK262303:RYL262303 SIG262303:SIH262303 SSC262303:SSD262303 TBY262303:TBZ262303 TLU262303:TLV262303 TVQ262303:TVR262303 UFM262303:UFN262303 UPI262303:UPJ262303 UZE262303:UZF262303 VJA262303:VJB262303 VSW262303:VSX262303 WCS262303:WCT262303 WMO262303:WMP262303 WWK262303:WWL262303 AA327839:AB327839 JY327839:JZ327839 TU327839:TV327839 ADQ327839:ADR327839 ANM327839:ANN327839 AXI327839:AXJ327839 BHE327839:BHF327839 BRA327839:BRB327839 CAW327839:CAX327839 CKS327839:CKT327839 CUO327839:CUP327839 DEK327839:DEL327839 DOG327839:DOH327839 DYC327839:DYD327839 EHY327839:EHZ327839 ERU327839:ERV327839 FBQ327839:FBR327839 FLM327839:FLN327839 FVI327839:FVJ327839 GFE327839:GFF327839 GPA327839:GPB327839 GYW327839:GYX327839 HIS327839:HIT327839 HSO327839:HSP327839 ICK327839:ICL327839 IMG327839:IMH327839 IWC327839:IWD327839 JFY327839:JFZ327839 JPU327839:JPV327839 JZQ327839:JZR327839 KJM327839:KJN327839 KTI327839:KTJ327839 LDE327839:LDF327839 LNA327839:LNB327839 LWW327839:LWX327839 MGS327839:MGT327839 MQO327839:MQP327839 NAK327839:NAL327839 NKG327839:NKH327839 NUC327839:NUD327839 ODY327839:ODZ327839 ONU327839:ONV327839 OXQ327839:OXR327839 PHM327839:PHN327839 PRI327839:PRJ327839 QBE327839:QBF327839 QLA327839:QLB327839 QUW327839:QUX327839 RES327839:RET327839 ROO327839:ROP327839 RYK327839:RYL327839 SIG327839:SIH327839 SSC327839:SSD327839 TBY327839:TBZ327839 TLU327839:TLV327839 TVQ327839:TVR327839 UFM327839:UFN327839 UPI327839:UPJ327839 UZE327839:UZF327839 VJA327839:VJB327839 VSW327839:VSX327839 WCS327839:WCT327839 WMO327839:WMP327839 WWK327839:WWL327839 AA393375:AB393375 JY393375:JZ393375 TU393375:TV393375 ADQ393375:ADR393375 ANM393375:ANN393375 AXI393375:AXJ393375 BHE393375:BHF393375 BRA393375:BRB393375 CAW393375:CAX393375 CKS393375:CKT393375 CUO393375:CUP393375 DEK393375:DEL393375 DOG393375:DOH393375 DYC393375:DYD393375 EHY393375:EHZ393375 ERU393375:ERV393375 FBQ393375:FBR393375 FLM393375:FLN393375 FVI393375:FVJ393375 GFE393375:GFF393375 GPA393375:GPB393375 GYW393375:GYX393375 HIS393375:HIT393375 HSO393375:HSP393375 ICK393375:ICL393375 IMG393375:IMH393375 IWC393375:IWD393375 JFY393375:JFZ393375 JPU393375:JPV393375 JZQ393375:JZR393375 KJM393375:KJN393375 KTI393375:KTJ393375 LDE393375:LDF393375 LNA393375:LNB393375 LWW393375:LWX393375 MGS393375:MGT393375 MQO393375:MQP393375 NAK393375:NAL393375 NKG393375:NKH393375 NUC393375:NUD393375 ODY393375:ODZ393375 ONU393375:ONV393375 OXQ393375:OXR393375 PHM393375:PHN393375 PRI393375:PRJ393375 QBE393375:QBF393375 QLA393375:QLB393375 QUW393375:QUX393375 RES393375:RET393375 ROO393375:ROP393375 RYK393375:RYL393375 SIG393375:SIH393375 SSC393375:SSD393375 TBY393375:TBZ393375 TLU393375:TLV393375 TVQ393375:TVR393375 UFM393375:UFN393375 UPI393375:UPJ393375 UZE393375:UZF393375 VJA393375:VJB393375 VSW393375:VSX393375 WCS393375:WCT393375 WMO393375:WMP393375 WWK393375:WWL393375 AA458911:AB458911 JY458911:JZ458911 TU458911:TV458911 ADQ458911:ADR458911 ANM458911:ANN458911 AXI458911:AXJ458911 BHE458911:BHF458911 BRA458911:BRB458911 CAW458911:CAX458911 CKS458911:CKT458911 CUO458911:CUP458911 DEK458911:DEL458911 DOG458911:DOH458911 DYC458911:DYD458911 EHY458911:EHZ458911 ERU458911:ERV458911 FBQ458911:FBR458911 FLM458911:FLN458911 FVI458911:FVJ458911 GFE458911:GFF458911 GPA458911:GPB458911 GYW458911:GYX458911 HIS458911:HIT458911 HSO458911:HSP458911 ICK458911:ICL458911 IMG458911:IMH458911 IWC458911:IWD458911 JFY458911:JFZ458911 JPU458911:JPV458911 JZQ458911:JZR458911 KJM458911:KJN458911 KTI458911:KTJ458911 LDE458911:LDF458911 LNA458911:LNB458911 LWW458911:LWX458911 MGS458911:MGT458911 MQO458911:MQP458911 NAK458911:NAL458911 NKG458911:NKH458911 NUC458911:NUD458911 ODY458911:ODZ458911 ONU458911:ONV458911 OXQ458911:OXR458911 PHM458911:PHN458911 PRI458911:PRJ458911 QBE458911:QBF458911 QLA458911:QLB458911 QUW458911:QUX458911 RES458911:RET458911 ROO458911:ROP458911 RYK458911:RYL458911 SIG458911:SIH458911 SSC458911:SSD458911 TBY458911:TBZ458911 TLU458911:TLV458911 TVQ458911:TVR458911 UFM458911:UFN458911 UPI458911:UPJ458911 UZE458911:UZF458911 VJA458911:VJB458911 VSW458911:VSX458911 WCS458911:WCT458911 WMO458911:WMP458911 WWK458911:WWL458911 AA524447:AB524447 JY524447:JZ524447 TU524447:TV524447 ADQ524447:ADR524447 ANM524447:ANN524447 AXI524447:AXJ524447 BHE524447:BHF524447 BRA524447:BRB524447 CAW524447:CAX524447 CKS524447:CKT524447 CUO524447:CUP524447 DEK524447:DEL524447 DOG524447:DOH524447 DYC524447:DYD524447 EHY524447:EHZ524447 ERU524447:ERV524447 FBQ524447:FBR524447 FLM524447:FLN524447 FVI524447:FVJ524447 GFE524447:GFF524447 GPA524447:GPB524447 GYW524447:GYX524447 HIS524447:HIT524447 HSO524447:HSP524447 ICK524447:ICL524447 IMG524447:IMH524447 IWC524447:IWD524447 JFY524447:JFZ524447 JPU524447:JPV524447 JZQ524447:JZR524447 KJM524447:KJN524447 KTI524447:KTJ524447 LDE524447:LDF524447 LNA524447:LNB524447 LWW524447:LWX524447 MGS524447:MGT524447 MQO524447:MQP524447 NAK524447:NAL524447 NKG524447:NKH524447 NUC524447:NUD524447 ODY524447:ODZ524447 ONU524447:ONV524447 OXQ524447:OXR524447 PHM524447:PHN524447 PRI524447:PRJ524447 QBE524447:QBF524447 QLA524447:QLB524447 QUW524447:QUX524447 RES524447:RET524447 ROO524447:ROP524447 RYK524447:RYL524447 SIG524447:SIH524447 SSC524447:SSD524447 TBY524447:TBZ524447 TLU524447:TLV524447 TVQ524447:TVR524447 UFM524447:UFN524447 UPI524447:UPJ524447 UZE524447:UZF524447 VJA524447:VJB524447 VSW524447:VSX524447 WCS524447:WCT524447 WMO524447:WMP524447 WWK524447:WWL524447 AA589983:AB589983 JY589983:JZ589983 TU589983:TV589983 ADQ589983:ADR589983 ANM589983:ANN589983 AXI589983:AXJ589983 BHE589983:BHF589983 BRA589983:BRB589983 CAW589983:CAX589983 CKS589983:CKT589983 CUO589983:CUP589983 DEK589983:DEL589983 DOG589983:DOH589983 DYC589983:DYD589983 EHY589983:EHZ589983 ERU589983:ERV589983 FBQ589983:FBR589983 FLM589983:FLN589983 FVI589983:FVJ589983 GFE589983:GFF589983 GPA589983:GPB589983 GYW589983:GYX589983 HIS589983:HIT589983 HSO589983:HSP589983 ICK589983:ICL589983 IMG589983:IMH589983 IWC589983:IWD589983 JFY589983:JFZ589983 JPU589983:JPV589983 JZQ589983:JZR589983 KJM589983:KJN589983 KTI589983:KTJ589983 LDE589983:LDF589983 LNA589983:LNB589983 LWW589983:LWX589983 MGS589983:MGT589983 MQO589983:MQP589983 NAK589983:NAL589983 NKG589983:NKH589983 NUC589983:NUD589983 ODY589983:ODZ589983 ONU589983:ONV589983 OXQ589983:OXR589983 PHM589983:PHN589983 PRI589983:PRJ589983 QBE589983:QBF589983 QLA589983:QLB589983 QUW589983:QUX589983 RES589983:RET589983 ROO589983:ROP589983 RYK589983:RYL589983 SIG589983:SIH589983 SSC589983:SSD589983 TBY589983:TBZ589983 TLU589983:TLV589983 TVQ589983:TVR589983 UFM589983:UFN589983 UPI589983:UPJ589983 UZE589983:UZF589983 VJA589983:VJB589983 VSW589983:VSX589983 WCS589983:WCT589983 WMO589983:WMP589983 WWK589983:WWL589983 AA655519:AB655519 JY655519:JZ655519 TU655519:TV655519 ADQ655519:ADR655519 ANM655519:ANN655519 AXI655519:AXJ655519 BHE655519:BHF655519 BRA655519:BRB655519 CAW655519:CAX655519 CKS655519:CKT655519 CUO655519:CUP655519 DEK655519:DEL655519 DOG655519:DOH655519 DYC655519:DYD655519 EHY655519:EHZ655519 ERU655519:ERV655519 FBQ655519:FBR655519 FLM655519:FLN655519 FVI655519:FVJ655519 GFE655519:GFF655519 GPA655519:GPB655519 GYW655519:GYX655519 HIS655519:HIT655519 HSO655519:HSP655519 ICK655519:ICL655519 IMG655519:IMH655519 IWC655519:IWD655519 JFY655519:JFZ655519 JPU655519:JPV655519 JZQ655519:JZR655519 KJM655519:KJN655519 KTI655519:KTJ655519 LDE655519:LDF655519 LNA655519:LNB655519 LWW655519:LWX655519 MGS655519:MGT655519 MQO655519:MQP655519 NAK655519:NAL655519 NKG655519:NKH655519 NUC655519:NUD655519 ODY655519:ODZ655519 ONU655519:ONV655519 OXQ655519:OXR655519 PHM655519:PHN655519 PRI655519:PRJ655519 QBE655519:QBF655519 QLA655519:QLB655519 QUW655519:QUX655519 RES655519:RET655519 ROO655519:ROP655519 RYK655519:RYL655519 SIG655519:SIH655519 SSC655519:SSD655519 TBY655519:TBZ655519 TLU655519:TLV655519 TVQ655519:TVR655519 UFM655519:UFN655519 UPI655519:UPJ655519 UZE655519:UZF655519 VJA655519:VJB655519 VSW655519:VSX655519 WCS655519:WCT655519 WMO655519:WMP655519 WWK655519:WWL655519 AA721055:AB721055 JY721055:JZ721055 TU721055:TV721055 ADQ721055:ADR721055 ANM721055:ANN721055 AXI721055:AXJ721055 BHE721055:BHF721055 BRA721055:BRB721055 CAW721055:CAX721055 CKS721055:CKT721055 CUO721055:CUP721055 DEK721055:DEL721055 DOG721055:DOH721055 DYC721055:DYD721055 EHY721055:EHZ721055 ERU721055:ERV721055 FBQ721055:FBR721055 FLM721055:FLN721055 FVI721055:FVJ721055 GFE721055:GFF721055 GPA721055:GPB721055 GYW721055:GYX721055 HIS721055:HIT721055 HSO721055:HSP721055 ICK721055:ICL721055 IMG721055:IMH721055 IWC721055:IWD721055 JFY721055:JFZ721055 JPU721055:JPV721055 JZQ721055:JZR721055 KJM721055:KJN721055 KTI721055:KTJ721055 LDE721055:LDF721055 LNA721055:LNB721055 LWW721055:LWX721055 MGS721055:MGT721055 MQO721055:MQP721055 NAK721055:NAL721055 NKG721055:NKH721055 NUC721055:NUD721055 ODY721055:ODZ721055 ONU721055:ONV721055 OXQ721055:OXR721055 PHM721055:PHN721055 PRI721055:PRJ721055 QBE721055:QBF721055 QLA721055:QLB721055 QUW721055:QUX721055 RES721055:RET721055 ROO721055:ROP721055 RYK721055:RYL721055 SIG721055:SIH721055 SSC721055:SSD721055 TBY721055:TBZ721055 TLU721055:TLV721055 TVQ721055:TVR721055 UFM721055:UFN721055 UPI721055:UPJ721055 UZE721055:UZF721055 VJA721055:VJB721055 VSW721055:VSX721055 WCS721055:WCT721055 WMO721055:WMP721055 WWK721055:WWL721055 AA786591:AB786591 JY786591:JZ786591 TU786591:TV786591 ADQ786591:ADR786591 ANM786591:ANN786591 AXI786591:AXJ786591 BHE786591:BHF786591 BRA786591:BRB786591 CAW786591:CAX786591 CKS786591:CKT786591 CUO786591:CUP786591 DEK786591:DEL786591 DOG786591:DOH786591 DYC786591:DYD786591 EHY786591:EHZ786591 ERU786591:ERV786591 FBQ786591:FBR786591 FLM786591:FLN786591 FVI786591:FVJ786591 GFE786591:GFF786591 GPA786591:GPB786591 GYW786591:GYX786591 HIS786591:HIT786591 HSO786591:HSP786591 ICK786591:ICL786591 IMG786591:IMH786591 IWC786591:IWD786591 JFY786591:JFZ786591 JPU786591:JPV786591 JZQ786591:JZR786591 KJM786591:KJN786591 KTI786591:KTJ786591 LDE786591:LDF786591 LNA786591:LNB786591 LWW786591:LWX786591 MGS786591:MGT786591 MQO786591:MQP786591 NAK786591:NAL786591 NKG786591:NKH786591 NUC786591:NUD786591 ODY786591:ODZ786591 ONU786591:ONV786591 OXQ786591:OXR786591 PHM786591:PHN786591 PRI786591:PRJ786591 QBE786591:QBF786591 QLA786591:QLB786591 QUW786591:QUX786591 RES786591:RET786591 ROO786591:ROP786591 RYK786591:RYL786591 SIG786591:SIH786591 SSC786591:SSD786591 TBY786591:TBZ786591 TLU786591:TLV786591 TVQ786591:TVR786591 UFM786591:UFN786591 UPI786591:UPJ786591 UZE786591:UZF786591 VJA786591:VJB786591 VSW786591:VSX786591 WCS786591:WCT786591 WMO786591:WMP786591 WWK786591:WWL786591 AA852127:AB852127 JY852127:JZ852127 TU852127:TV852127 ADQ852127:ADR852127 ANM852127:ANN852127 AXI852127:AXJ852127 BHE852127:BHF852127 BRA852127:BRB852127 CAW852127:CAX852127 CKS852127:CKT852127 CUO852127:CUP852127 DEK852127:DEL852127 DOG852127:DOH852127 DYC852127:DYD852127 EHY852127:EHZ852127 ERU852127:ERV852127 FBQ852127:FBR852127 FLM852127:FLN852127 FVI852127:FVJ852127 GFE852127:GFF852127 GPA852127:GPB852127 GYW852127:GYX852127 HIS852127:HIT852127 HSO852127:HSP852127 ICK852127:ICL852127 IMG852127:IMH852127 IWC852127:IWD852127 JFY852127:JFZ852127 JPU852127:JPV852127 JZQ852127:JZR852127 KJM852127:KJN852127 KTI852127:KTJ852127 LDE852127:LDF852127 LNA852127:LNB852127 LWW852127:LWX852127 MGS852127:MGT852127 MQO852127:MQP852127 NAK852127:NAL852127 NKG852127:NKH852127 NUC852127:NUD852127 ODY852127:ODZ852127 ONU852127:ONV852127 OXQ852127:OXR852127 PHM852127:PHN852127 PRI852127:PRJ852127 QBE852127:QBF852127 QLA852127:QLB852127 QUW852127:QUX852127 RES852127:RET852127 ROO852127:ROP852127 RYK852127:RYL852127 SIG852127:SIH852127 SSC852127:SSD852127 TBY852127:TBZ852127 TLU852127:TLV852127 TVQ852127:TVR852127 UFM852127:UFN852127 UPI852127:UPJ852127 UZE852127:UZF852127 VJA852127:VJB852127 VSW852127:VSX852127 WCS852127:WCT852127 WMO852127:WMP852127 WWK852127:WWL852127 AA917663:AB917663 JY917663:JZ917663 TU917663:TV917663 ADQ917663:ADR917663 ANM917663:ANN917663 AXI917663:AXJ917663 BHE917663:BHF917663 BRA917663:BRB917663 CAW917663:CAX917663 CKS917663:CKT917663 CUO917663:CUP917663 DEK917663:DEL917663 DOG917663:DOH917663 DYC917663:DYD917663 EHY917663:EHZ917663 ERU917663:ERV917663 FBQ917663:FBR917663 FLM917663:FLN917663 FVI917663:FVJ917663 GFE917663:GFF917663 GPA917663:GPB917663 GYW917663:GYX917663 HIS917663:HIT917663 HSO917663:HSP917663 ICK917663:ICL917663 IMG917663:IMH917663 IWC917663:IWD917663 JFY917663:JFZ917663 JPU917663:JPV917663 JZQ917663:JZR917663 KJM917663:KJN917663 KTI917663:KTJ917663 LDE917663:LDF917663 LNA917663:LNB917663 LWW917663:LWX917663 MGS917663:MGT917663 MQO917663:MQP917663 NAK917663:NAL917663 NKG917663:NKH917663 NUC917663:NUD917663 ODY917663:ODZ917663 ONU917663:ONV917663 OXQ917663:OXR917663 PHM917663:PHN917663 PRI917663:PRJ917663 QBE917663:QBF917663 QLA917663:QLB917663 QUW917663:QUX917663 RES917663:RET917663 ROO917663:ROP917663 RYK917663:RYL917663 SIG917663:SIH917663 SSC917663:SSD917663 TBY917663:TBZ917663 TLU917663:TLV917663 TVQ917663:TVR917663 UFM917663:UFN917663 UPI917663:UPJ917663 UZE917663:UZF917663 VJA917663:VJB917663 VSW917663:VSX917663 WCS917663:WCT917663 WMO917663:WMP917663 WWK917663:WWL917663 AA983199:AB983199 JY983199:JZ983199 TU983199:TV983199 ADQ983199:ADR983199 ANM983199:ANN983199 AXI983199:AXJ983199 BHE983199:BHF983199 BRA983199:BRB983199 CAW983199:CAX983199 CKS983199:CKT983199 CUO983199:CUP983199 DEK983199:DEL983199 DOG983199:DOH983199 DYC983199:DYD983199 EHY983199:EHZ983199 ERU983199:ERV983199 FBQ983199:FBR983199 FLM983199:FLN983199 FVI983199:FVJ983199 GFE983199:GFF983199 GPA983199:GPB983199 GYW983199:GYX983199 HIS983199:HIT983199 HSO983199:HSP983199 ICK983199:ICL983199 IMG983199:IMH983199 IWC983199:IWD983199 JFY983199:JFZ983199 JPU983199:JPV983199 JZQ983199:JZR983199 KJM983199:KJN983199 KTI983199:KTJ983199 LDE983199:LDF983199 LNA983199:LNB983199 LWW983199:LWX983199 MGS983199:MGT983199 MQO983199:MQP983199 NAK983199:NAL983199 NKG983199:NKH983199 NUC983199:NUD983199 ODY983199:ODZ983199 ONU983199:ONV983199 OXQ983199:OXR983199 PHM983199:PHN983199 PRI983199:PRJ983199 QBE983199:QBF983199 QLA983199:QLB983199 QUW983199:QUX983199 RES983199:RET983199 ROO983199:ROP983199 RYK983199:RYL983199 SIG983199:SIH983199 SSC983199:SSD983199 TBY983199:TBZ983199 TLU983199:TLV983199 TVQ983199:TVR983199 UFM983199:UFN983199 UPI983199:UPJ983199 UZE983199:UZF983199 VJA983199:VJB983199 VSW983199:VSX983199 WCS983199:WCT983199 WMO983199:WMP983199 WWK983199:WWL983199"/>
    <dataValidation type="list" allowBlank="1" showInputMessage="1" showErrorMessage="1" error="Selecionar!" prompt="Selecionar código DN 74/2004" sqref="WVQ983210:WVT983210 G65706:J65706 JE65706:JH65706 TA65706:TD65706 ACW65706:ACZ65706 AMS65706:AMV65706 AWO65706:AWR65706 BGK65706:BGN65706 BQG65706:BQJ65706 CAC65706:CAF65706 CJY65706:CKB65706 CTU65706:CTX65706 DDQ65706:DDT65706 DNM65706:DNP65706 DXI65706:DXL65706 EHE65706:EHH65706 ERA65706:ERD65706 FAW65706:FAZ65706 FKS65706:FKV65706 FUO65706:FUR65706 GEK65706:GEN65706 GOG65706:GOJ65706 GYC65706:GYF65706 HHY65706:HIB65706 HRU65706:HRX65706 IBQ65706:IBT65706 ILM65706:ILP65706 IVI65706:IVL65706 JFE65706:JFH65706 JPA65706:JPD65706 JYW65706:JYZ65706 KIS65706:KIV65706 KSO65706:KSR65706 LCK65706:LCN65706 LMG65706:LMJ65706 LWC65706:LWF65706 MFY65706:MGB65706 MPU65706:MPX65706 MZQ65706:MZT65706 NJM65706:NJP65706 NTI65706:NTL65706 ODE65706:ODH65706 ONA65706:OND65706 OWW65706:OWZ65706 PGS65706:PGV65706 PQO65706:PQR65706 QAK65706:QAN65706 QKG65706:QKJ65706 QUC65706:QUF65706 RDY65706:REB65706 RNU65706:RNX65706 RXQ65706:RXT65706 SHM65706:SHP65706 SRI65706:SRL65706 TBE65706:TBH65706 TLA65706:TLD65706 TUW65706:TUZ65706 UES65706:UEV65706 UOO65706:UOR65706 UYK65706:UYN65706 VIG65706:VIJ65706 VSC65706:VSF65706 WBY65706:WCB65706 WLU65706:WLX65706 WVQ65706:WVT65706 G131242:J131242 JE131242:JH131242 TA131242:TD131242 ACW131242:ACZ131242 AMS131242:AMV131242 AWO131242:AWR131242 BGK131242:BGN131242 BQG131242:BQJ131242 CAC131242:CAF131242 CJY131242:CKB131242 CTU131242:CTX131242 DDQ131242:DDT131242 DNM131242:DNP131242 DXI131242:DXL131242 EHE131242:EHH131242 ERA131242:ERD131242 FAW131242:FAZ131242 FKS131242:FKV131242 FUO131242:FUR131242 GEK131242:GEN131242 GOG131242:GOJ131242 GYC131242:GYF131242 HHY131242:HIB131242 HRU131242:HRX131242 IBQ131242:IBT131242 ILM131242:ILP131242 IVI131242:IVL131242 JFE131242:JFH131242 JPA131242:JPD131242 JYW131242:JYZ131242 KIS131242:KIV131242 KSO131242:KSR131242 LCK131242:LCN131242 LMG131242:LMJ131242 LWC131242:LWF131242 MFY131242:MGB131242 MPU131242:MPX131242 MZQ131242:MZT131242 NJM131242:NJP131242 NTI131242:NTL131242 ODE131242:ODH131242 ONA131242:OND131242 OWW131242:OWZ131242 PGS131242:PGV131242 PQO131242:PQR131242 QAK131242:QAN131242 QKG131242:QKJ131242 QUC131242:QUF131242 RDY131242:REB131242 RNU131242:RNX131242 RXQ131242:RXT131242 SHM131242:SHP131242 SRI131242:SRL131242 TBE131242:TBH131242 TLA131242:TLD131242 TUW131242:TUZ131242 UES131242:UEV131242 UOO131242:UOR131242 UYK131242:UYN131242 VIG131242:VIJ131242 VSC131242:VSF131242 WBY131242:WCB131242 WLU131242:WLX131242 WVQ131242:WVT131242 G196778:J196778 JE196778:JH196778 TA196778:TD196778 ACW196778:ACZ196778 AMS196778:AMV196778 AWO196778:AWR196778 BGK196778:BGN196778 BQG196778:BQJ196778 CAC196778:CAF196778 CJY196778:CKB196778 CTU196778:CTX196778 DDQ196778:DDT196778 DNM196778:DNP196778 DXI196778:DXL196778 EHE196778:EHH196778 ERA196778:ERD196778 FAW196778:FAZ196778 FKS196778:FKV196778 FUO196778:FUR196778 GEK196778:GEN196778 GOG196778:GOJ196778 GYC196778:GYF196778 HHY196778:HIB196778 HRU196778:HRX196778 IBQ196778:IBT196778 ILM196778:ILP196778 IVI196778:IVL196778 JFE196778:JFH196778 JPA196778:JPD196778 JYW196778:JYZ196778 KIS196778:KIV196778 KSO196778:KSR196778 LCK196778:LCN196778 LMG196778:LMJ196778 LWC196778:LWF196778 MFY196778:MGB196778 MPU196778:MPX196778 MZQ196778:MZT196778 NJM196778:NJP196778 NTI196778:NTL196778 ODE196778:ODH196778 ONA196778:OND196778 OWW196778:OWZ196778 PGS196778:PGV196778 PQO196778:PQR196778 QAK196778:QAN196778 QKG196778:QKJ196778 QUC196778:QUF196778 RDY196778:REB196778 RNU196778:RNX196778 RXQ196778:RXT196778 SHM196778:SHP196778 SRI196778:SRL196778 TBE196778:TBH196778 TLA196778:TLD196778 TUW196778:TUZ196778 UES196778:UEV196778 UOO196778:UOR196778 UYK196778:UYN196778 VIG196778:VIJ196778 VSC196778:VSF196778 WBY196778:WCB196778 WLU196778:WLX196778 WVQ196778:WVT196778 G262314:J262314 JE262314:JH262314 TA262314:TD262314 ACW262314:ACZ262314 AMS262314:AMV262314 AWO262314:AWR262314 BGK262314:BGN262314 BQG262314:BQJ262314 CAC262314:CAF262314 CJY262314:CKB262314 CTU262314:CTX262314 DDQ262314:DDT262314 DNM262314:DNP262314 DXI262314:DXL262314 EHE262314:EHH262314 ERA262314:ERD262314 FAW262314:FAZ262314 FKS262314:FKV262314 FUO262314:FUR262314 GEK262314:GEN262314 GOG262314:GOJ262314 GYC262314:GYF262314 HHY262314:HIB262314 HRU262314:HRX262314 IBQ262314:IBT262314 ILM262314:ILP262314 IVI262314:IVL262314 JFE262314:JFH262314 JPA262314:JPD262314 JYW262314:JYZ262314 KIS262314:KIV262314 KSO262314:KSR262314 LCK262314:LCN262314 LMG262314:LMJ262314 LWC262314:LWF262314 MFY262314:MGB262314 MPU262314:MPX262314 MZQ262314:MZT262314 NJM262314:NJP262314 NTI262314:NTL262314 ODE262314:ODH262314 ONA262314:OND262314 OWW262314:OWZ262314 PGS262314:PGV262314 PQO262314:PQR262314 QAK262314:QAN262314 QKG262314:QKJ262314 QUC262314:QUF262314 RDY262314:REB262314 RNU262314:RNX262314 RXQ262314:RXT262314 SHM262314:SHP262314 SRI262314:SRL262314 TBE262314:TBH262314 TLA262314:TLD262314 TUW262314:TUZ262314 UES262314:UEV262314 UOO262314:UOR262314 UYK262314:UYN262314 VIG262314:VIJ262314 VSC262314:VSF262314 WBY262314:WCB262314 WLU262314:WLX262314 WVQ262314:WVT262314 G327850:J327850 JE327850:JH327850 TA327850:TD327850 ACW327850:ACZ327850 AMS327850:AMV327850 AWO327850:AWR327850 BGK327850:BGN327850 BQG327850:BQJ327850 CAC327850:CAF327850 CJY327850:CKB327850 CTU327850:CTX327850 DDQ327850:DDT327850 DNM327850:DNP327850 DXI327850:DXL327850 EHE327850:EHH327850 ERA327850:ERD327850 FAW327850:FAZ327850 FKS327850:FKV327850 FUO327850:FUR327850 GEK327850:GEN327850 GOG327850:GOJ327850 GYC327850:GYF327850 HHY327850:HIB327850 HRU327850:HRX327850 IBQ327850:IBT327850 ILM327850:ILP327850 IVI327850:IVL327850 JFE327850:JFH327850 JPA327850:JPD327850 JYW327850:JYZ327850 KIS327850:KIV327850 KSO327850:KSR327850 LCK327850:LCN327850 LMG327850:LMJ327850 LWC327850:LWF327850 MFY327850:MGB327850 MPU327850:MPX327850 MZQ327850:MZT327850 NJM327850:NJP327850 NTI327850:NTL327850 ODE327850:ODH327850 ONA327850:OND327850 OWW327850:OWZ327850 PGS327850:PGV327850 PQO327850:PQR327850 QAK327850:QAN327850 QKG327850:QKJ327850 QUC327850:QUF327850 RDY327850:REB327850 RNU327850:RNX327850 RXQ327850:RXT327850 SHM327850:SHP327850 SRI327850:SRL327850 TBE327850:TBH327850 TLA327850:TLD327850 TUW327850:TUZ327850 UES327850:UEV327850 UOO327850:UOR327850 UYK327850:UYN327850 VIG327850:VIJ327850 VSC327850:VSF327850 WBY327850:WCB327850 WLU327850:WLX327850 WVQ327850:WVT327850 G393386:J393386 JE393386:JH393386 TA393386:TD393386 ACW393386:ACZ393386 AMS393386:AMV393386 AWO393386:AWR393386 BGK393386:BGN393386 BQG393386:BQJ393386 CAC393386:CAF393386 CJY393386:CKB393386 CTU393386:CTX393386 DDQ393386:DDT393386 DNM393386:DNP393386 DXI393386:DXL393386 EHE393386:EHH393386 ERA393386:ERD393386 FAW393386:FAZ393386 FKS393386:FKV393386 FUO393386:FUR393386 GEK393386:GEN393386 GOG393386:GOJ393386 GYC393386:GYF393386 HHY393386:HIB393386 HRU393386:HRX393386 IBQ393386:IBT393386 ILM393386:ILP393386 IVI393386:IVL393386 JFE393386:JFH393386 JPA393386:JPD393386 JYW393386:JYZ393386 KIS393386:KIV393386 KSO393386:KSR393386 LCK393386:LCN393386 LMG393386:LMJ393386 LWC393386:LWF393386 MFY393386:MGB393386 MPU393386:MPX393386 MZQ393386:MZT393386 NJM393386:NJP393386 NTI393386:NTL393386 ODE393386:ODH393386 ONA393386:OND393386 OWW393386:OWZ393386 PGS393386:PGV393386 PQO393386:PQR393386 QAK393386:QAN393386 QKG393386:QKJ393386 QUC393386:QUF393386 RDY393386:REB393386 RNU393386:RNX393386 RXQ393386:RXT393386 SHM393386:SHP393386 SRI393386:SRL393386 TBE393386:TBH393386 TLA393386:TLD393386 TUW393386:TUZ393386 UES393386:UEV393386 UOO393386:UOR393386 UYK393386:UYN393386 VIG393386:VIJ393386 VSC393386:VSF393386 WBY393386:WCB393386 WLU393386:WLX393386 WVQ393386:WVT393386 G458922:J458922 JE458922:JH458922 TA458922:TD458922 ACW458922:ACZ458922 AMS458922:AMV458922 AWO458922:AWR458922 BGK458922:BGN458922 BQG458922:BQJ458922 CAC458922:CAF458922 CJY458922:CKB458922 CTU458922:CTX458922 DDQ458922:DDT458922 DNM458922:DNP458922 DXI458922:DXL458922 EHE458922:EHH458922 ERA458922:ERD458922 FAW458922:FAZ458922 FKS458922:FKV458922 FUO458922:FUR458922 GEK458922:GEN458922 GOG458922:GOJ458922 GYC458922:GYF458922 HHY458922:HIB458922 HRU458922:HRX458922 IBQ458922:IBT458922 ILM458922:ILP458922 IVI458922:IVL458922 JFE458922:JFH458922 JPA458922:JPD458922 JYW458922:JYZ458922 KIS458922:KIV458922 KSO458922:KSR458922 LCK458922:LCN458922 LMG458922:LMJ458922 LWC458922:LWF458922 MFY458922:MGB458922 MPU458922:MPX458922 MZQ458922:MZT458922 NJM458922:NJP458922 NTI458922:NTL458922 ODE458922:ODH458922 ONA458922:OND458922 OWW458922:OWZ458922 PGS458922:PGV458922 PQO458922:PQR458922 QAK458922:QAN458922 QKG458922:QKJ458922 QUC458922:QUF458922 RDY458922:REB458922 RNU458922:RNX458922 RXQ458922:RXT458922 SHM458922:SHP458922 SRI458922:SRL458922 TBE458922:TBH458922 TLA458922:TLD458922 TUW458922:TUZ458922 UES458922:UEV458922 UOO458922:UOR458922 UYK458922:UYN458922 VIG458922:VIJ458922 VSC458922:VSF458922 WBY458922:WCB458922 WLU458922:WLX458922 WVQ458922:WVT458922 G524458:J524458 JE524458:JH524458 TA524458:TD524458 ACW524458:ACZ524458 AMS524458:AMV524458 AWO524458:AWR524458 BGK524458:BGN524458 BQG524458:BQJ524458 CAC524458:CAF524458 CJY524458:CKB524458 CTU524458:CTX524458 DDQ524458:DDT524458 DNM524458:DNP524458 DXI524458:DXL524458 EHE524458:EHH524458 ERA524458:ERD524458 FAW524458:FAZ524458 FKS524458:FKV524458 FUO524458:FUR524458 GEK524458:GEN524458 GOG524458:GOJ524458 GYC524458:GYF524458 HHY524458:HIB524458 HRU524458:HRX524458 IBQ524458:IBT524458 ILM524458:ILP524458 IVI524458:IVL524458 JFE524458:JFH524458 JPA524458:JPD524458 JYW524458:JYZ524458 KIS524458:KIV524458 KSO524458:KSR524458 LCK524458:LCN524458 LMG524458:LMJ524458 LWC524458:LWF524458 MFY524458:MGB524458 MPU524458:MPX524458 MZQ524458:MZT524458 NJM524458:NJP524458 NTI524458:NTL524458 ODE524458:ODH524458 ONA524458:OND524458 OWW524458:OWZ524458 PGS524458:PGV524458 PQO524458:PQR524458 QAK524458:QAN524458 QKG524458:QKJ524458 QUC524458:QUF524458 RDY524458:REB524458 RNU524458:RNX524458 RXQ524458:RXT524458 SHM524458:SHP524458 SRI524458:SRL524458 TBE524458:TBH524458 TLA524458:TLD524458 TUW524458:TUZ524458 UES524458:UEV524458 UOO524458:UOR524458 UYK524458:UYN524458 VIG524458:VIJ524458 VSC524458:VSF524458 WBY524458:WCB524458 WLU524458:WLX524458 WVQ524458:WVT524458 G589994:J589994 JE589994:JH589994 TA589994:TD589994 ACW589994:ACZ589994 AMS589994:AMV589994 AWO589994:AWR589994 BGK589994:BGN589994 BQG589994:BQJ589994 CAC589994:CAF589994 CJY589994:CKB589994 CTU589994:CTX589994 DDQ589994:DDT589994 DNM589994:DNP589994 DXI589994:DXL589994 EHE589994:EHH589994 ERA589994:ERD589994 FAW589994:FAZ589994 FKS589994:FKV589994 FUO589994:FUR589994 GEK589994:GEN589994 GOG589994:GOJ589994 GYC589994:GYF589994 HHY589994:HIB589994 HRU589994:HRX589994 IBQ589994:IBT589994 ILM589994:ILP589994 IVI589994:IVL589994 JFE589994:JFH589994 JPA589994:JPD589994 JYW589994:JYZ589994 KIS589994:KIV589994 KSO589994:KSR589994 LCK589994:LCN589994 LMG589994:LMJ589994 LWC589994:LWF589994 MFY589994:MGB589994 MPU589994:MPX589994 MZQ589994:MZT589994 NJM589994:NJP589994 NTI589994:NTL589994 ODE589994:ODH589994 ONA589994:OND589994 OWW589994:OWZ589994 PGS589994:PGV589994 PQO589994:PQR589994 QAK589994:QAN589994 QKG589994:QKJ589994 QUC589994:QUF589994 RDY589994:REB589994 RNU589994:RNX589994 RXQ589994:RXT589994 SHM589994:SHP589994 SRI589994:SRL589994 TBE589994:TBH589994 TLA589994:TLD589994 TUW589994:TUZ589994 UES589994:UEV589994 UOO589994:UOR589994 UYK589994:UYN589994 VIG589994:VIJ589994 VSC589994:VSF589994 WBY589994:WCB589994 WLU589994:WLX589994 WVQ589994:WVT589994 G655530:J655530 JE655530:JH655530 TA655530:TD655530 ACW655530:ACZ655530 AMS655530:AMV655530 AWO655530:AWR655530 BGK655530:BGN655530 BQG655530:BQJ655530 CAC655530:CAF655530 CJY655530:CKB655530 CTU655530:CTX655530 DDQ655530:DDT655530 DNM655530:DNP655530 DXI655530:DXL655530 EHE655530:EHH655530 ERA655530:ERD655530 FAW655530:FAZ655530 FKS655530:FKV655530 FUO655530:FUR655530 GEK655530:GEN655530 GOG655530:GOJ655530 GYC655530:GYF655530 HHY655530:HIB655530 HRU655530:HRX655530 IBQ655530:IBT655530 ILM655530:ILP655530 IVI655530:IVL655530 JFE655530:JFH655530 JPA655530:JPD655530 JYW655530:JYZ655530 KIS655530:KIV655530 KSO655530:KSR655530 LCK655530:LCN655530 LMG655530:LMJ655530 LWC655530:LWF655530 MFY655530:MGB655530 MPU655530:MPX655530 MZQ655530:MZT655530 NJM655530:NJP655530 NTI655530:NTL655530 ODE655530:ODH655530 ONA655530:OND655530 OWW655530:OWZ655530 PGS655530:PGV655530 PQO655530:PQR655530 QAK655530:QAN655530 QKG655530:QKJ655530 QUC655530:QUF655530 RDY655530:REB655530 RNU655530:RNX655530 RXQ655530:RXT655530 SHM655530:SHP655530 SRI655530:SRL655530 TBE655530:TBH655530 TLA655530:TLD655530 TUW655530:TUZ655530 UES655530:UEV655530 UOO655530:UOR655530 UYK655530:UYN655530 VIG655530:VIJ655530 VSC655530:VSF655530 WBY655530:WCB655530 WLU655530:WLX655530 WVQ655530:WVT655530 G721066:J721066 JE721066:JH721066 TA721066:TD721066 ACW721066:ACZ721066 AMS721066:AMV721066 AWO721066:AWR721066 BGK721066:BGN721066 BQG721066:BQJ721066 CAC721066:CAF721066 CJY721066:CKB721066 CTU721066:CTX721066 DDQ721066:DDT721066 DNM721066:DNP721066 DXI721066:DXL721066 EHE721066:EHH721066 ERA721066:ERD721066 FAW721066:FAZ721066 FKS721066:FKV721066 FUO721066:FUR721066 GEK721066:GEN721066 GOG721066:GOJ721066 GYC721066:GYF721066 HHY721066:HIB721066 HRU721066:HRX721066 IBQ721066:IBT721066 ILM721066:ILP721066 IVI721066:IVL721066 JFE721066:JFH721066 JPA721066:JPD721066 JYW721066:JYZ721066 KIS721066:KIV721066 KSO721066:KSR721066 LCK721066:LCN721066 LMG721066:LMJ721066 LWC721066:LWF721066 MFY721066:MGB721066 MPU721066:MPX721066 MZQ721066:MZT721066 NJM721066:NJP721066 NTI721066:NTL721066 ODE721066:ODH721066 ONA721066:OND721066 OWW721066:OWZ721066 PGS721066:PGV721066 PQO721066:PQR721066 QAK721066:QAN721066 QKG721066:QKJ721066 QUC721066:QUF721066 RDY721066:REB721066 RNU721066:RNX721066 RXQ721066:RXT721066 SHM721066:SHP721066 SRI721066:SRL721066 TBE721066:TBH721066 TLA721066:TLD721066 TUW721066:TUZ721066 UES721066:UEV721066 UOO721066:UOR721066 UYK721066:UYN721066 VIG721066:VIJ721066 VSC721066:VSF721066 WBY721066:WCB721066 WLU721066:WLX721066 WVQ721066:WVT721066 G786602:J786602 JE786602:JH786602 TA786602:TD786602 ACW786602:ACZ786602 AMS786602:AMV786602 AWO786602:AWR786602 BGK786602:BGN786602 BQG786602:BQJ786602 CAC786602:CAF786602 CJY786602:CKB786602 CTU786602:CTX786602 DDQ786602:DDT786602 DNM786602:DNP786602 DXI786602:DXL786602 EHE786602:EHH786602 ERA786602:ERD786602 FAW786602:FAZ786602 FKS786602:FKV786602 FUO786602:FUR786602 GEK786602:GEN786602 GOG786602:GOJ786602 GYC786602:GYF786602 HHY786602:HIB786602 HRU786602:HRX786602 IBQ786602:IBT786602 ILM786602:ILP786602 IVI786602:IVL786602 JFE786602:JFH786602 JPA786602:JPD786602 JYW786602:JYZ786602 KIS786602:KIV786602 KSO786602:KSR786602 LCK786602:LCN786602 LMG786602:LMJ786602 LWC786602:LWF786602 MFY786602:MGB786602 MPU786602:MPX786602 MZQ786602:MZT786602 NJM786602:NJP786602 NTI786602:NTL786602 ODE786602:ODH786602 ONA786602:OND786602 OWW786602:OWZ786602 PGS786602:PGV786602 PQO786602:PQR786602 QAK786602:QAN786602 QKG786602:QKJ786602 QUC786602:QUF786602 RDY786602:REB786602 RNU786602:RNX786602 RXQ786602:RXT786602 SHM786602:SHP786602 SRI786602:SRL786602 TBE786602:TBH786602 TLA786602:TLD786602 TUW786602:TUZ786602 UES786602:UEV786602 UOO786602:UOR786602 UYK786602:UYN786602 VIG786602:VIJ786602 VSC786602:VSF786602 WBY786602:WCB786602 WLU786602:WLX786602 WVQ786602:WVT786602 G852138:J852138 JE852138:JH852138 TA852138:TD852138 ACW852138:ACZ852138 AMS852138:AMV852138 AWO852138:AWR852138 BGK852138:BGN852138 BQG852138:BQJ852138 CAC852138:CAF852138 CJY852138:CKB852138 CTU852138:CTX852138 DDQ852138:DDT852138 DNM852138:DNP852138 DXI852138:DXL852138 EHE852138:EHH852138 ERA852138:ERD852138 FAW852138:FAZ852138 FKS852138:FKV852138 FUO852138:FUR852138 GEK852138:GEN852138 GOG852138:GOJ852138 GYC852138:GYF852138 HHY852138:HIB852138 HRU852138:HRX852138 IBQ852138:IBT852138 ILM852138:ILP852138 IVI852138:IVL852138 JFE852138:JFH852138 JPA852138:JPD852138 JYW852138:JYZ852138 KIS852138:KIV852138 KSO852138:KSR852138 LCK852138:LCN852138 LMG852138:LMJ852138 LWC852138:LWF852138 MFY852138:MGB852138 MPU852138:MPX852138 MZQ852138:MZT852138 NJM852138:NJP852138 NTI852138:NTL852138 ODE852138:ODH852138 ONA852138:OND852138 OWW852138:OWZ852138 PGS852138:PGV852138 PQO852138:PQR852138 QAK852138:QAN852138 QKG852138:QKJ852138 QUC852138:QUF852138 RDY852138:REB852138 RNU852138:RNX852138 RXQ852138:RXT852138 SHM852138:SHP852138 SRI852138:SRL852138 TBE852138:TBH852138 TLA852138:TLD852138 TUW852138:TUZ852138 UES852138:UEV852138 UOO852138:UOR852138 UYK852138:UYN852138 VIG852138:VIJ852138 VSC852138:VSF852138 WBY852138:WCB852138 WLU852138:WLX852138 WVQ852138:WVT852138 G917674:J917674 JE917674:JH917674 TA917674:TD917674 ACW917674:ACZ917674 AMS917674:AMV917674 AWO917674:AWR917674 BGK917674:BGN917674 BQG917674:BQJ917674 CAC917674:CAF917674 CJY917674:CKB917674 CTU917674:CTX917674 DDQ917674:DDT917674 DNM917674:DNP917674 DXI917674:DXL917674 EHE917674:EHH917674 ERA917674:ERD917674 FAW917674:FAZ917674 FKS917674:FKV917674 FUO917674:FUR917674 GEK917674:GEN917674 GOG917674:GOJ917674 GYC917674:GYF917674 HHY917674:HIB917674 HRU917674:HRX917674 IBQ917674:IBT917674 ILM917674:ILP917674 IVI917674:IVL917674 JFE917674:JFH917674 JPA917674:JPD917674 JYW917674:JYZ917674 KIS917674:KIV917674 KSO917674:KSR917674 LCK917674:LCN917674 LMG917674:LMJ917674 LWC917674:LWF917674 MFY917674:MGB917674 MPU917674:MPX917674 MZQ917674:MZT917674 NJM917674:NJP917674 NTI917674:NTL917674 ODE917674:ODH917674 ONA917674:OND917674 OWW917674:OWZ917674 PGS917674:PGV917674 PQO917674:PQR917674 QAK917674:QAN917674 QKG917674:QKJ917674 QUC917674:QUF917674 RDY917674:REB917674 RNU917674:RNX917674 RXQ917674:RXT917674 SHM917674:SHP917674 SRI917674:SRL917674 TBE917674:TBH917674 TLA917674:TLD917674 TUW917674:TUZ917674 UES917674:UEV917674 UOO917674:UOR917674 UYK917674:UYN917674 VIG917674:VIJ917674 VSC917674:VSF917674 WBY917674:WCB917674 WLU917674:WLX917674 WVQ917674:WVT917674 G983210:J983210 JE983210:JH983210 TA983210:TD983210 ACW983210:ACZ983210 AMS983210:AMV983210 AWO983210:AWR983210 BGK983210:BGN983210 BQG983210:BQJ983210 CAC983210:CAF983210 CJY983210:CKB983210 CTU983210:CTX983210 DDQ983210:DDT983210 DNM983210:DNP983210 DXI983210:DXL983210 EHE983210:EHH983210 ERA983210:ERD983210 FAW983210:FAZ983210 FKS983210:FKV983210 FUO983210:FUR983210 GEK983210:GEN983210 GOG983210:GOJ983210 GYC983210:GYF983210 HHY983210:HIB983210 HRU983210:HRX983210 IBQ983210:IBT983210 ILM983210:ILP983210 IVI983210:IVL983210 JFE983210:JFH983210 JPA983210:JPD983210 JYW983210:JYZ983210 KIS983210:KIV983210 KSO983210:KSR983210 LCK983210:LCN983210 LMG983210:LMJ983210 LWC983210:LWF983210 MFY983210:MGB983210 MPU983210:MPX983210 MZQ983210:MZT983210 NJM983210:NJP983210 NTI983210:NTL983210 ODE983210:ODH983210 ONA983210:OND983210 OWW983210:OWZ983210 PGS983210:PGV983210 PQO983210:PQR983210 QAK983210:QAN983210 QKG983210:QKJ983210 QUC983210:QUF983210 RDY983210:REB983210 RNU983210:RNX983210 RXQ983210:RXT983210 SHM983210:SHP983210 SRI983210:SRL983210 TBE983210:TBH983210 TLA983210:TLD983210 TUW983210:TUZ983210 UES983210:UEV983210 UOO983210:UOR983210 UYK983210:UYN983210 VIG983210:VIJ983210 VSC983210:VSF983210 WBY983210:WCB983210 WLU983210:WLX983210">
      <formula1>$AP$7:$AP$467</formula1>
    </dataValidation>
    <dataValidation type="list" allowBlank="1" showInputMessage="1" showErrorMessage="1" sqref="H113:K114">
      <formula1>$I$197:$I$200</formula1>
    </dataValidation>
  </dataValidations>
  <hyperlinks>
    <hyperlink ref="C190:AI190" location="'Tela 9 - Documentos'!Area_de_impressao" display="Os documentos listados na Tela 9 tem caráter orientativo e a listagem definitiva será encaminhada pela Supram responsável para o e-mail informado no sistema de requerimento."/>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2.xml><?xml version="1.0" encoding="utf-8"?>
<worksheet xmlns="http://schemas.openxmlformats.org/spreadsheetml/2006/main" xmlns:r="http://schemas.openxmlformats.org/officeDocument/2006/relationships">
  <sheetPr codeName="Planilha12"/>
  <dimension ref="A1:JU1686"/>
  <sheetViews>
    <sheetView showGridLines="0" topLeftCell="A2" workbookViewId="0">
      <selection activeCell="G8" sqref="G8:AI8"/>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06" t="s">
        <v>2088</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706" t="s">
        <v>2326</v>
      </c>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6" t="s">
        <v>1188</v>
      </c>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8"/>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242"/>
      <c r="AK7" s="239"/>
      <c r="AL7" s="240"/>
      <c r="AM7" s="241"/>
      <c r="AN7" s="241"/>
      <c r="AO7" s="241"/>
      <c r="AP7" s="243"/>
      <c r="AQ7" s="243"/>
      <c r="AR7" s="243"/>
      <c r="AS7" s="243"/>
      <c r="AT7" s="244"/>
      <c r="AU7" s="26"/>
      <c r="AV7" s="159"/>
      <c r="AW7" s="26"/>
      <c r="AX7" s="26"/>
      <c r="AY7" s="26"/>
      <c r="AZ7" s="26"/>
      <c r="BA7" s="918"/>
      <c r="BB7" s="918"/>
      <c r="BC7" s="91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919"/>
      <c r="H8" s="919"/>
      <c r="I8" s="919"/>
      <c r="J8" s="919"/>
      <c r="K8" s="919"/>
      <c r="L8" s="919"/>
      <c r="M8" s="919"/>
      <c r="N8" s="919"/>
      <c r="O8" s="919"/>
      <c r="P8" s="919"/>
      <c r="Q8" s="919"/>
      <c r="R8" s="919"/>
      <c r="S8" s="919"/>
      <c r="T8" s="919"/>
      <c r="U8" s="919"/>
      <c r="V8" s="919"/>
      <c r="W8" s="919"/>
      <c r="X8" s="919"/>
      <c r="Y8" s="919"/>
      <c r="Z8" s="919"/>
      <c r="AA8" s="919"/>
      <c r="AB8" s="919"/>
      <c r="AC8" s="919"/>
      <c r="AD8" s="919"/>
      <c r="AE8" s="919"/>
      <c r="AF8" s="919"/>
      <c r="AG8" s="919"/>
      <c r="AH8" s="919"/>
      <c r="AI8" s="919"/>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911"/>
      <c r="H9" s="911"/>
      <c r="I9" s="911"/>
      <c r="J9" s="911"/>
      <c r="K9" s="911"/>
      <c r="L9" s="911"/>
      <c r="M9" s="911"/>
      <c r="N9" s="911"/>
      <c r="O9" s="911"/>
      <c r="P9" s="911"/>
      <c r="Q9" s="911"/>
      <c r="R9" s="911"/>
      <c r="S9" s="911"/>
      <c r="T9" s="911"/>
      <c r="U9" s="911"/>
      <c r="V9" s="911"/>
      <c r="W9" s="911"/>
      <c r="X9" s="911"/>
      <c r="Y9" s="911"/>
      <c r="Z9" s="911"/>
      <c r="AA9" s="911"/>
      <c r="AB9" s="911"/>
      <c r="AC9" s="247" t="s">
        <v>2011</v>
      </c>
      <c r="AD9" s="313"/>
      <c r="AE9" s="911"/>
      <c r="AF9" s="911"/>
      <c r="AG9" s="911"/>
      <c r="AH9" s="911"/>
      <c r="AI9" s="91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911"/>
      <c r="I10" s="911"/>
      <c r="J10" s="911"/>
      <c r="K10" s="911"/>
      <c r="L10" s="911"/>
      <c r="M10" s="911"/>
      <c r="N10" s="911"/>
      <c r="O10" s="911"/>
      <c r="P10" s="911"/>
      <c r="Q10" s="911"/>
      <c r="R10" s="911"/>
      <c r="S10" s="911"/>
      <c r="T10" s="160"/>
      <c r="U10" s="247"/>
      <c r="V10" s="249" t="s">
        <v>2013</v>
      </c>
      <c r="W10" s="882"/>
      <c r="X10" s="882"/>
      <c r="Y10" s="882"/>
      <c r="Z10" s="882"/>
      <c r="AA10" s="882"/>
      <c r="AB10" s="882"/>
      <c r="AC10" s="882"/>
      <c r="AD10" s="882"/>
      <c r="AE10" s="882"/>
      <c r="AF10" s="882"/>
      <c r="AG10" s="882"/>
      <c r="AH10" s="882"/>
      <c r="AI10" s="88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911"/>
      <c r="I11" s="911"/>
      <c r="J11" s="306"/>
      <c r="K11" s="250"/>
      <c r="L11" s="251" t="s">
        <v>2015</v>
      </c>
      <c r="M11" s="920"/>
      <c r="N11" s="920"/>
      <c r="O11" s="920"/>
      <c r="P11" s="920"/>
      <c r="Q11" s="308"/>
      <c r="R11" s="252"/>
      <c r="S11" s="160"/>
      <c r="T11" s="160"/>
      <c r="U11" s="249" t="s">
        <v>2016</v>
      </c>
      <c r="V11" s="882"/>
      <c r="W11" s="882"/>
      <c r="X11" s="882"/>
      <c r="Y11" s="882"/>
      <c r="Z11" s="882"/>
      <c r="AA11" s="882"/>
      <c r="AB11" s="882"/>
      <c r="AC11" s="882"/>
      <c r="AD11" s="247" t="s">
        <v>2017</v>
      </c>
      <c r="AE11" s="313"/>
      <c r="AF11" s="313"/>
      <c r="AG11" s="911"/>
      <c r="AH11" s="911"/>
      <c r="AI11" s="91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882"/>
      <c r="H12" s="882"/>
      <c r="I12" s="882"/>
      <c r="J12" s="882"/>
      <c r="K12" s="882"/>
      <c r="L12" s="882"/>
      <c r="M12" s="882"/>
      <c r="N12" s="160" t="s">
        <v>2019</v>
      </c>
      <c r="O12" s="160"/>
      <c r="P12" s="253"/>
      <c r="Q12" s="307"/>
      <c r="R12" s="931"/>
      <c r="S12" s="931"/>
      <c r="T12" s="931"/>
      <c r="U12" s="931"/>
      <c r="V12" s="931"/>
      <c r="W12" s="931"/>
      <c r="X12" s="931"/>
      <c r="Y12" s="931"/>
      <c r="Z12" s="931"/>
      <c r="AA12" s="931"/>
      <c r="AB12" s="931"/>
      <c r="AC12" s="931"/>
      <c r="AD12" s="931"/>
      <c r="AE12" s="931"/>
      <c r="AF12" s="931"/>
      <c r="AG12" s="931"/>
      <c r="AH12" s="931"/>
      <c r="AI12" s="93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160" t="s">
        <v>1688</v>
      </c>
      <c r="F15" s="255"/>
      <c r="G15" s="255"/>
      <c r="H15" s="254"/>
      <c r="I15" s="254"/>
      <c r="J15" s="254"/>
      <c r="K15" s="438"/>
      <c r="L15" s="160" t="s">
        <v>1689</v>
      </c>
      <c r="M15" s="255"/>
      <c r="N15" s="255"/>
      <c r="O15" s="255"/>
      <c r="P15" s="255"/>
      <c r="Q15" s="255"/>
      <c r="R15" s="921"/>
      <c r="S15" s="921"/>
      <c r="T15" s="921"/>
      <c r="U15" s="921"/>
      <c r="V15" s="921"/>
      <c r="W15" s="921"/>
      <c r="X15" s="921"/>
      <c r="Y15" s="921"/>
      <c r="Z15" s="921"/>
      <c r="AA15" s="921"/>
      <c r="AB15" s="921"/>
      <c r="AC15" s="921"/>
      <c r="AD15" s="921"/>
      <c r="AE15" s="921"/>
      <c r="AF15" s="921"/>
      <c r="AG15" s="921"/>
      <c r="AH15" s="921"/>
      <c r="AI15" s="92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6" t="s">
        <v>1189</v>
      </c>
      <c r="D17" s="897"/>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8"/>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1075" t="s">
        <v>302</v>
      </c>
      <c r="E18" s="1075"/>
      <c r="F18" s="1075"/>
      <c r="G18" s="1075"/>
      <c r="H18" s="1075"/>
      <c r="I18" s="1075"/>
      <c r="J18" s="1075"/>
      <c r="K18" s="1075"/>
      <c r="L18" s="1075"/>
      <c r="M18" s="1075"/>
      <c r="N18" s="1075"/>
      <c r="O18" s="1075"/>
      <c r="P18" s="1075"/>
      <c r="Q18" s="1075"/>
      <c r="R18" s="1075"/>
      <c r="S18" s="1075"/>
      <c r="T18" s="1075"/>
      <c r="U18" s="1075"/>
      <c r="V18" s="1076"/>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27" t="str">
        <f>IF($W$18="X",G8,"")</f>
        <v/>
      </c>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12" t="s">
        <v>1913</v>
      </c>
      <c r="D21" s="912"/>
      <c r="E21" s="912"/>
      <c r="F21" s="912"/>
      <c r="G21" s="912"/>
      <c r="H21" s="912"/>
      <c r="I21" s="912"/>
      <c r="J21" s="915" t="str">
        <f>IF($W$18="X","Informar","")</f>
        <v/>
      </c>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13" t="str">
        <f>IF($W$18="X",G9,"")</f>
        <v/>
      </c>
      <c r="H22" s="913"/>
      <c r="I22" s="913"/>
      <c r="J22" s="915"/>
      <c r="K22" s="915"/>
      <c r="L22" s="915"/>
      <c r="M22" s="915"/>
      <c r="N22" s="915"/>
      <c r="O22" s="915"/>
      <c r="P22" s="915"/>
      <c r="Q22" s="915"/>
      <c r="R22" s="915"/>
      <c r="S22" s="915"/>
      <c r="T22" s="915"/>
      <c r="U22" s="915"/>
      <c r="V22" s="915"/>
      <c r="W22" s="915"/>
      <c r="X22" s="915"/>
      <c r="Y22" s="915"/>
      <c r="Z22" s="915"/>
      <c r="AA22" s="915"/>
      <c r="AB22" s="915"/>
      <c r="AC22" s="247" t="s">
        <v>2020</v>
      </c>
      <c r="AD22" s="313"/>
      <c r="AE22" s="915" t="str">
        <f>IF($W$18="x",AE9,"")</f>
        <v/>
      </c>
      <c r="AF22" s="915"/>
      <c r="AG22" s="915"/>
      <c r="AH22" s="915"/>
      <c r="AI22" s="915"/>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15" t="str">
        <f>IF($W$18="X",H10,"")</f>
        <v/>
      </c>
      <c r="I23" s="915"/>
      <c r="J23" s="915"/>
      <c r="K23" s="915"/>
      <c r="L23" s="915"/>
      <c r="M23" s="915"/>
      <c r="N23" s="915"/>
      <c r="O23" s="915"/>
      <c r="P23" s="915"/>
      <c r="Q23" s="915"/>
      <c r="R23" s="915"/>
      <c r="S23" s="915"/>
      <c r="T23" s="160"/>
      <c r="U23" s="247"/>
      <c r="V23" s="249" t="s">
        <v>2022</v>
      </c>
      <c r="W23" s="913" t="str">
        <f>IF($W$18="x",W10,"")</f>
        <v/>
      </c>
      <c r="X23" s="913"/>
      <c r="Y23" s="913"/>
      <c r="Z23" s="913"/>
      <c r="AA23" s="913"/>
      <c r="AB23" s="913"/>
      <c r="AC23" s="913"/>
      <c r="AD23" s="913"/>
      <c r="AE23" s="913"/>
      <c r="AF23" s="913"/>
      <c r="AG23" s="913"/>
      <c r="AH23" s="913"/>
      <c r="AI23" s="913"/>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1010" t="str">
        <f>IF($W$18="X",H11,"")</f>
        <v/>
      </c>
      <c r="I24" s="1010"/>
      <c r="J24" s="309"/>
      <c r="K24" s="309"/>
      <c r="L24" s="251" t="s">
        <v>2024</v>
      </c>
      <c r="M24" s="1011" t="str">
        <f>IF($W$18="X",M11,"")</f>
        <v/>
      </c>
      <c r="N24" s="1011"/>
      <c r="O24" s="1011"/>
      <c r="P24" s="1011"/>
      <c r="Q24" s="308"/>
      <c r="R24" s="252"/>
      <c r="S24" s="160"/>
      <c r="T24" s="160"/>
      <c r="U24" s="249" t="s">
        <v>2025</v>
      </c>
      <c r="V24" s="913" t="str">
        <f>IF($W$18="x",V11,"")</f>
        <v/>
      </c>
      <c r="W24" s="913"/>
      <c r="X24" s="913"/>
      <c r="Y24" s="913"/>
      <c r="Z24" s="913"/>
      <c r="AA24" s="913"/>
      <c r="AB24" s="913"/>
      <c r="AC24" s="913"/>
      <c r="AD24" s="247" t="s">
        <v>2026</v>
      </c>
      <c r="AE24" s="313"/>
      <c r="AF24" s="313"/>
      <c r="AG24" s="915" t="str">
        <f>IF($W$18="x",AG11,"")</f>
        <v/>
      </c>
      <c r="AH24" s="915"/>
      <c r="AI24" s="915"/>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13" t="str">
        <f>IF($W$18="X",G12,"")</f>
        <v/>
      </c>
      <c r="H25" s="913"/>
      <c r="I25" s="913"/>
      <c r="J25" s="913"/>
      <c r="K25" s="913"/>
      <c r="L25" s="913"/>
      <c r="M25" s="913"/>
      <c r="N25" s="160" t="s">
        <v>2028</v>
      </c>
      <c r="O25" s="160"/>
      <c r="P25" s="253"/>
      <c r="Q25" s="307"/>
      <c r="R25" s="916" t="str">
        <f>IF($W$18="X",R12,"")</f>
        <v/>
      </c>
      <c r="S25" s="916"/>
      <c r="T25" s="916"/>
      <c r="U25" s="916"/>
      <c r="V25" s="916"/>
      <c r="W25" s="916"/>
      <c r="X25" s="916"/>
      <c r="Y25" s="916"/>
      <c r="Z25" s="916"/>
      <c r="AA25" s="916"/>
      <c r="AB25" s="916"/>
      <c r="AC25" s="916"/>
      <c r="AD25" s="916"/>
      <c r="AE25" s="916"/>
      <c r="AF25" s="916"/>
      <c r="AG25" s="916"/>
      <c r="AH25" s="916"/>
      <c r="AI25" s="916"/>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12" t="s">
        <v>2029</v>
      </c>
      <c r="D26" s="912"/>
      <c r="E26" s="912"/>
      <c r="F26" s="912"/>
      <c r="G26" s="912"/>
      <c r="H26" s="912"/>
      <c r="I26" s="912"/>
      <c r="J26" s="1074"/>
      <c r="K26" s="1074"/>
      <c r="L26" s="1074"/>
      <c r="M26" s="1074"/>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2034</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6" t="s">
        <v>1190</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8"/>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8"/>
      <c r="I34" s="247" t="s">
        <v>305</v>
      </c>
      <c r="J34" s="132"/>
      <c r="K34" s="247"/>
      <c r="L34" s="247"/>
      <c r="M34" s="247"/>
      <c r="N34" s="258" t="s">
        <v>306</v>
      </c>
      <c r="O34" s="438"/>
      <c r="P34" s="247" t="s">
        <v>307</v>
      </c>
      <c r="Q34" s="247"/>
      <c r="R34" s="247"/>
      <c r="S34" s="247"/>
      <c r="T34" s="247"/>
      <c r="U34" s="127"/>
      <c r="V34" s="438"/>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1742</v>
      </c>
      <c r="D35" s="160"/>
      <c r="E35" s="160"/>
      <c r="F35" s="160"/>
      <c r="G35" s="882"/>
      <c r="H35" s="882"/>
      <c r="I35" s="882"/>
      <c r="J35" s="882"/>
      <c r="K35" s="882"/>
      <c r="L35" s="882"/>
      <c r="M35" s="882"/>
      <c r="N35" s="882"/>
      <c r="O35" s="882"/>
      <c r="P35" s="882"/>
      <c r="Q35" s="882"/>
      <c r="R35" s="882"/>
      <c r="S35" s="882"/>
      <c r="T35" s="882"/>
      <c r="U35" s="882"/>
      <c r="V35" s="882"/>
      <c r="W35" s="882"/>
      <c r="X35" s="882"/>
      <c r="Y35" s="882"/>
      <c r="Z35" s="882"/>
      <c r="AA35" s="882"/>
      <c r="AB35" s="882"/>
      <c r="AC35" s="247" t="s">
        <v>297</v>
      </c>
      <c r="AD35" s="882"/>
      <c r="AE35" s="882"/>
      <c r="AF35" s="882"/>
      <c r="AG35" s="882"/>
      <c r="AH35" s="882"/>
      <c r="AI35" s="882"/>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160"/>
      <c r="H36" s="882"/>
      <c r="I36" s="882"/>
      <c r="J36" s="882"/>
      <c r="K36" s="882"/>
      <c r="L36" s="882"/>
      <c r="M36" s="882"/>
      <c r="N36" s="882"/>
      <c r="O36" s="882"/>
      <c r="P36" s="882"/>
      <c r="Q36" s="882"/>
      <c r="R36" s="882"/>
      <c r="S36" s="882"/>
      <c r="T36" s="160"/>
      <c r="U36" s="247"/>
      <c r="V36" s="249" t="s">
        <v>298</v>
      </c>
      <c r="W36" s="882"/>
      <c r="X36" s="882"/>
      <c r="Y36" s="882"/>
      <c r="Z36" s="882"/>
      <c r="AA36" s="882"/>
      <c r="AB36" s="882"/>
      <c r="AC36" s="882"/>
      <c r="AD36" s="882"/>
      <c r="AE36" s="882"/>
      <c r="AF36" s="882"/>
      <c r="AG36" s="882"/>
      <c r="AH36" s="882"/>
      <c r="AI36" s="882"/>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882"/>
      <c r="H37" s="882"/>
      <c r="I37" s="882"/>
      <c r="J37" s="280"/>
      <c r="K37" s="251" t="s">
        <v>300</v>
      </c>
      <c r="L37" s="900"/>
      <c r="M37" s="900"/>
      <c r="N37" s="900"/>
      <c r="O37" s="900"/>
      <c r="P37" s="900"/>
      <c r="Q37" s="290"/>
      <c r="R37" s="252"/>
      <c r="S37" s="160"/>
      <c r="T37" s="160"/>
      <c r="U37" s="249" t="s">
        <v>1743</v>
      </c>
      <c r="V37" s="882"/>
      <c r="W37" s="882"/>
      <c r="X37" s="882"/>
      <c r="Y37" s="882"/>
      <c r="Z37" s="882"/>
      <c r="AA37" s="882"/>
      <c r="AB37" s="882"/>
      <c r="AC37" s="882"/>
      <c r="AD37" s="247" t="s">
        <v>301</v>
      </c>
      <c r="AE37" s="911"/>
      <c r="AF37" s="911"/>
      <c r="AG37" s="911"/>
      <c r="AH37" s="911"/>
      <c r="AI37" s="911"/>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12" t="s">
        <v>1744</v>
      </c>
      <c r="D38" s="912"/>
      <c r="E38" s="912"/>
      <c r="F38" s="912"/>
      <c r="G38" s="882"/>
      <c r="H38" s="882"/>
      <c r="I38" s="882"/>
      <c r="J38" s="882"/>
      <c r="K38" s="882"/>
      <c r="L38" s="882"/>
      <c r="M38" s="882"/>
      <c r="N38" s="882"/>
      <c r="O38" s="1028" t="s">
        <v>2083</v>
      </c>
      <c r="P38" s="1028"/>
      <c r="Q38" s="1028"/>
      <c r="R38" s="931"/>
      <c r="S38" s="931"/>
      <c r="T38" s="931"/>
      <c r="U38" s="931"/>
      <c r="V38" s="931"/>
      <c r="W38" s="931"/>
      <c r="X38" s="931"/>
      <c r="Y38" s="931"/>
      <c r="Z38" s="931"/>
      <c r="AA38" s="931"/>
      <c r="AB38" s="931"/>
      <c r="AC38" s="931"/>
      <c r="AD38" s="931"/>
      <c r="AE38" s="931"/>
      <c r="AF38" s="931"/>
      <c r="AG38" s="931"/>
      <c r="AH38" s="931"/>
      <c r="AI38" s="93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6" t="s">
        <v>1907</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8"/>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077" t="s">
        <v>2347</v>
      </c>
      <c r="D41" s="1077"/>
      <c r="E41" s="1077"/>
      <c r="F41" s="1077"/>
      <c r="G41" s="1077"/>
      <c r="H41" s="1077"/>
      <c r="I41" s="1077"/>
      <c r="J41" s="1077"/>
      <c r="K41" s="1077"/>
      <c r="L41" s="1077"/>
      <c r="M41" s="1077"/>
      <c r="N41" s="1077"/>
      <c r="O41" s="1077"/>
      <c r="P41" s="1077"/>
      <c r="Q41" s="1077"/>
      <c r="R41" s="1077"/>
      <c r="S41" s="1077"/>
      <c r="T41" s="1077"/>
      <c r="U41" s="1078" t="s">
        <v>1908</v>
      </c>
      <c r="V41" s="1078"/>
      <c r="W41" s="1078"/>
      <c r="X41" s="1078"/>
      <c r="Y41" s="1078"/>
      <c r="Z41" s="1078"/>
      <c r="AA41" s="1078"/>
      <c r="AB41" s="1078"/>
      <c r="AC41" s="1078"/>
      <c r="AD41" s="1078"/>
      <c r="AE41" s="1078"/>
      <c r="AF41" s="1078"/>
      <c r="AG41" s="1078"/>
      <c r="AH41" s="1078"/>
      <c r="AI41" s="1078"/>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c r="B43" s="261"/>
      <c r="C43" s="902" t="s">
        <v>1154</v>
      </c>
      <c r="D43" s="902"/>
      <c r="E43" s="902"/>
      <c r="F43" s="902"/>
      <c r="G43" s="902"/>
      <c r="H43" s="901" t="s">
        <v>2089</v>
      </c>
      <c r="I43" s="901"/>
      <c r="J43" s="901"/>
      <c r="K43" s="901"/>
      <c r="L43" s="901"/>
      <c r="M43" s="901"/>
      <c r="N43" s="901"/>
      <c r="O43" s="901"/>
      <c r="P43" s="901"/>
      <c r="Q43" s="901"/>
      <c r="R43" s="901"/>
      <c r="S43" s="901"/>
      <c r="T43" s="901"/>
      <c r="U43" s="901"/>
      <c r="V43" s="901"/>
      <c r="W43" s="902" t="s">
        <v>151</v>
      </c>
      <c r="X43" s="902"/>
      <c r="Y43" s="902"/>
      <c r="Z43" s="902"/>
      <c r="AA43" s="902"/>
      <c r="AB43" s="902" t="s">
        <v>161</v>
      </c>
      <c r="AC43" s="902"/>
      <c r="AD43" s="902"/>
      <c r="AE43" s="902"/>
      <c r="AF43" s="902"/>
      <c r="AG43" s="902" t="s">
        <v>156</v>
      </c>
      <c r="AH43" s="902"/>
      <c r="AI43" s="902"/>
      <c r="AJ43" s="262"/>
      <c r="AL43" s="926"/>
      <c r="AM43" s="926"/>
      <c r="AN43" s="926"/>
      <c r="AO43" s="926"/>
      <c r="AP43" s="926"/>
      <c r="AQ43" s="926"/>
      <c r="AR43" s="926"/>
      <c r="AS43" s="926"/>
      <c r="AT43" s="926"/>
      <c r="AU43" s="926"/>
      <c r="AV43" s="926"/>
      <c r="AW43" s="926"/>
      <c r="AX43" s="926"/>
      <c r="AY43" s="926"/>
      <c r="AZ43" s="926"/>
      <c r="BA43" s="926"/>
      <c r="BB43" s="926"/>
      <c r="BC43" s="240"/>
      <c r="BD43" s="240"/>
      <c r="BE43" s="240"/>
      <c r="BF43" s="248"/>
      <c r="BH43" s="248"/>
    </row>
    <row r="44" spans="2:111" s="240" customFormat="1" ht="20.100000000000001" customHeight="1">
      <c r="B44" s="263"/>
      <c r="C44" s="1061" t="str">
        <f>IF('TELA 3'!C8="","",'TELA 3'!C8)</f>
        <v/>
      </c>
      <c r="D44" s="1062"/>
      <c r="E44" s="1062"/>
      <c r="F44" s="1062"/>
      <c r="G44" s="1063"/>
      <c r="H44" s="899"/>
      <c r="I44" s="899"/>
      <c r="J44" s="899"/>
      <c r="K44" s="899"/>
      <c r="L44" s="899"/>
      <c r="M44" s="899"/>
      <c r="N44" s="899"/>
      <c r="O44" s="899"/>
      <c r="P44" s="899"/>
      <c r="Q44" s="899"/>
      <c r="R44" s="899"/>
      <c r="S44" s="899"/>
      <c r="T44" s="899"/>
      <c r="U44" s="899"/>
      <c r="V44" s="899"/>
      <c r="W44" s="894" t="str">
        <f>'TELA 3'!T$8</f>
        <v>-</v>
      </c>
      <c r="X44" s="894"/>
      <c r="Y44" s="894"/>
      <c r="Z44" s="894"/>
      <c r="AA44" s="894"/>
      <c r="AB44" s="994" t="str">
        <f>IF('TELA 3'!Y$8="","",'TELA 3'!Y$8)</f>
        <v/>
      </c>
      <c r="AC44" s="994"/>
      <c r="AD44" s="994"/>
      <c r="AE44" s="994"/>
      <c r="AF44" s="994"/>
      <c r="AG44" s="894" t="str">
        <f>'TELA 3'!$AC$8</f>
        <v>-</v>
      </c>
      <c r="AH44" s="894"/>
      <c r="AI44" s="894"/>
      <c r="AJ44" s="264"/>
      <c r="AL44" s="926"/>
      <c r="AM44" s="926"/>
      <c r="AN44" s="926"/>
      <c r="AO44" s="926"/>
      <c r="AP44" s="926"/>
      <c r="AQ44" s="926"/>
      <c r="AR44" s="926"/>
      <c r="AS44" s="926"/>
      <c r="AT44" s="926"/>
      <c r="AU44" s="926"/>
      <c r="AV44" s="926"/>
      <c r="AW44" s="926"/>
      <c r="AX44" s="926"/>
      <c r="AY44" s="926"/>
      <c r="AZ44" s="926"/>
      <c r="BA44" s="926"/>
      <c r="BB44" s="926"/>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c r="B45" s="263"/>
      <c r="C45" s="1064"/>
      <c r="D45" s="1065"/>
      <c r="E45" s="1065"/>
      <c r="F45" s="1065"/>
      <c r="G45" s="1066"/>
      <c r="H45" s="899"/>
      <c r="I45" s="899"/>
      <c r="J45" s="899"/>
      <c r="K45" s="899"/>
      <c r="L45" s="899"/>
      <c r="M45" s="899"/>
      <c r="N45" s="899"/>
      <c r="O45" s="899"/>
      <c r="P45" s="899"/>
      <c r="Q45" s="899"/>
      <c r="R45" s="899"/>
      <c r="S45" s="899"/>
      <c r="T45" s="899"/>
      <c r="U45" s="899"/>
      <c r="V45" s="899"/>
      <c r="W45" s="1058" t="str">
        <f>'TELA 3'!$T$9</f>
        <v>-</v>
      </c>
      <c r="X45" s="1059"/>
      <c r="Y45" s="1059"/>
      <c r="Z45" s="1059"/>
      <c r="AA45" s="1060"/>
      <c r="AB45" s="994" t="str">
        <f>IF('TELA 3'!$Y$9="","",'TELA 3'!$Y$9)</f>
        <v/>
      </c>
      <c r="AC45" s="994"/>
      <c r="AD45" s="994"/>
      <c r="AE45" s="994"/>
      <c r="AF45" s="994"/>
      <c r="AG45" s="1058" t="str">
        <f>'TELA 3'!$AC$9</f>
        <v>-</v>
      </c>
      <c r="AH45" s="1059"/>
      <c r="AI45" s="1060"/>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61" t="str">
        <f>IF('TELA 3'!C10="","",'TELA 3'!C10)</f>
        <v/>
      </c>
      <c r="D46" s="1062"/>
      <c r="E46" s="1062"/>
      <c r="F46" s="1062"/>
      <c r="G46" s="1063"/>
      <c r="H46" s="899"/>
      <c r="I46" s="899"/>
      <c r="J46" s="899"/>
      <c r="K46" s="899"/>
      <c r="L46" s="899"/>
      <c r="M46" s="899"/>
      <c r="N46" s="899"/>
      <c r="O46" s="899"/>
      <c r="P46" s="899"/>
      <c r="Q46" s="899"/>
      <c r="R46" s="899"/>
      <c r="S46" s="899"/>
      <c r="T46" s="899"/>
      <c r="U46" s="899"/>
      <c r="V46" s="899"/>
      <c r="W46" s="1058" t="str">
        <f>'TELA 3'!T10</f>
        <v>-</v>
      </c>
      <c r="X46" s="1059"/>
      <c r="Y46" s="1059"/>
      <c r="Z46" s="1059"/>
      <c r="AA46" s="1060"/>
      <c r="AB46" s="994" t="str">
        <f>IF('TELA 3'!Y10="","",'TELA 3'!Y10)</f>
        <v/>
      </c>
      <c r="AC46" s="994"/>
      <c r="AD46" s="994"/>
      <c r="AE46" s="994"/>
      <c r="AF46" s="994"/>
      <c r="AG46" s="1058" t="str">
        <f>'TELA 3'!AC10</f>
        <v>-</v>
      </c>
      <c r="AH46" s="1059"/>
      <c r="AI46" s="1060"/>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64"/>
      <c r="D47" s="1065"/>
      <c r="E47" s="1065"/>
      <c r="F47" s="1065"/>
      <c r="G47" s="1066"/>
      <c r="H47" s="899"/>
      <c r="I47" s="899"/>
      <c r="J47" s="899"/>
      <c r="K47" s="899"/>
      <c r="L47" s="899"/>
      <c r="M47" s="899"/>
      <c r="N47" s="899"/>
      <c r="O47" s="899"/>
      <c r="P47" s="899"/>
      <c r="Q47" s="899"/>
      <c r="R47" s="899"/>
      <c r="S47" s="899"/>
      <c r="T47" s="899"/>
      <c r="U47" s="899"/>
      <c r="V47" s="899"/>
      <c r="W47" s="1058" t="str">
        <f>'TELA 3'!T11</f>
        <v>-</v>
      </c>
      <c r="X47" s="1059"/>
      <c r="Y47" s="1059"/>
      <c r="Z47" s="1059"/>
      <c r="AA47" s="1060"/>
      <c r="AB47" s="994" t="str">
        <f>IF('TELA 3'!Y11="","",'TELA 3'!Y11)</f>
        <v/>
      </c>
      <c r="AC47" s="994"/>
      <c r="AD47" s="994"/>
      <c r="AE47" s="994"/>
      <c r="AF47" s="994"/>
      <c r="AG47" s="1058" t="str">
        <f>'TELA 3'!AC11</f>
        <v>-</v>
      </c>
      <c r="AH47" s="1059"/>
      <c r="AI47" s="1060"/>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61" t="str">
        <f>IF('TELA 3'!C12="","",'TELA 3'!C12)</f>
        <v/>
      </c>
      <c r="D48" s="1062"/>
      <c r="E48" s="1062"/>
      <c r="F48" s="1062"/>
      <c r="G48" s="1063"/>
      <c r="H48" s="899"/>
      <c r="I48" s="899"/>
      <c r="J48" s="899"/>
      <c r="K48" s="899"/>
      <c r="L48" s="899"/>
      <c r="M48" s="899"/>
      <c r="N48" s="899"/>
      <c r="O48" s="899"/>
      <c r="P48" s="899"/>
      <c r="Q48" s="899"/>
      <c r="R48" s="899"/>
      <c r="S48" s="899"/>
      <c r="T48" s="899"/>
      <c r="U48" s="899"/>
      <c r="V48" s="899"/>
      <c r="W48" s="1058" t="str">
        <f>'TELA 3'!T12</f>
        <v>-</v>
      </c>
      <c r="X48" s="1059"/>
      <c r="Y48" s="1059"/>
      <c r="Z48" s="1059"/>
      <c r="AA48" s="1060"/>
      <c r="AB48" s="994" t="str">
        <f>IF('TELA 3'!Y12="","",'TELA 3'!Y12)</f>
        <v/>
      </c>
      <c r="AC48" s="994"/>
      <c r="AD48" s="994"/>
      <c r="AE48" s="994"/>
      <c r="AF48" s="994"/>
      <c r="AG48" s="1058" t="str">
        <f>'TELA 3'!AC12</f>
        <v>-</v>
      </c>
      <c r="AH48" s="1059"/>
      <c r="AI48" s="1060"/>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64"/>
      <c r="D49" s="1065"/>
      <c r="E49" s="1065"/>
      <c r="F49" s="1065"/>
      <c r="G49" s="1066"/>
      <c r="H49" s="899"/>
      <c r="I49" s="899"/>
      <c r="J49" s="899"/>
      <c r="K49" s="899"/>
      <c r="L49" s="899"/>
      <c r="M49" s="899"/>
      <c r="N49" s="899"/>
      <c r="O49" s="899"/>
      <c r="P49" s="899"/>
      <c r="Q49" s="899"/>
      <c r="R49" s="899"/>
      <c r="S49" s="899"/>
      <c r="T49" s="899"/>
      <c r="U49" s="899"/>
      <c r="V49" s="899"/>
      <c r="W49" s="1058" t="str">
        <f>'TELA 3'!T13</f>
        <v>-</v>
      </c>
      <c r="X49" s="1059"/>
      <c r="Y49" s="1059"/>
      <c r="Z49" s="1059"/>
      <c r="AA49" s="1060"/>
      <c r="AB49" s="994" t="str">
        <f>IF('TELA 3'!Y13="","",'TELA 3'!Y13)</f>
        <v/>
      </c>
      <c r="AC49" s="994"/>
      <c r="AD49" s="994"/>
      <c r="AE49" s="994"/>
      <c r="AF49" s="994"/>
      <c r="AG49" s="1058" t="str">
        <f>'TELA 3'!AC13</f>
        <v>-</v>
      </c>
      <c r="AH49" s="1059"/>
      <c r="AI49" s="1060"/>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61" t="str">
        <f>IF('TELA 3'!C14="","",'TELA 3'!C14)</f>
        <v/>
      </c>
      <c r="D50" s="1062"/>
      <c r="E50" s="1062"/>
      <c r="F50" s="1062"/>
      <c r="G50" s="1063"/>
      <c r="H50" s="899"/>
      <c r="I50" s="899"/>
      <c r="J50" s="899"/>
      <c r="K50" s="899"/>
      <c r="L50" s="899"/>
      <c r="M50" s="899"/>
      <c r="N50" s="899"/>
      <c r="O50" s="899"/>
      <c r="P50" s="899"/>
      <c r="Q50" s="899"/>
      <c r="R50" s="899"/>
      <c r="S50" s="899"/>
      <c r="T50" s="899"/>
      <c r="U50" s="899"/>
      <c r="V50" s="899"/>
      <c r="W50" s="1058" t="str">
        <f>'TELA 3'!T14</f>
        <v>-</v>
      </c>
      <c r="X50" s="1059"/>
      <c r="Y50" s="1059"/>
      <c r="Z50" s="1059"/>
      <c r="AA50" s="1060"/>
      <c r="AB50" s="994" t="str">
        <f>IF('TELA 3'!Y14="","",'TELA 3'!Y14)</f>
        <v/>
      </c>
      <c r="AC50" s="994"/>
      <c r="AD50" s="994"/>
      <c r="AE50" s="994"/>
      <c r="AF50" s="994"/>
      <c r="AG50" s="1058" t="str">
        <f>'TELA 3'!AC14</f>
        <v>-</v>
      </c>
      <c r="AH50" s="1059"/>
      <c r="AI50" s="1060"/>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64"/>
      <c r="D51" s="1065"/>
      <c r="E51" s="1065"/>
      <c r="F51" s="1065"/>
      <c r="G51" s="1066"/>
      <c r="H51" s="899"/>
      <c r="I51" s="899"/>
      <c r="J51" s="899"/>
      <c r="K51" s="899"/>
      <c r="L51" s="899"/>
      <c r="M51" s="899"/>
      <c r="N51" s="899"/>
      <c r="O51" s="899"/>
      <c r="P51" s="899"/>
      <c r="Q51" s="899"/>
      <c r="R51" s="899"/>
      <c r="S51" s="899"/>
      <c r="T51" s="899"/>
      <c r="U51" s="899"/>
      <c r="V51" s="899"/>
      <c r="W51" s="1058" t="str">
        <f>'TELA 3'!T15</f>
        <v>-</v>
      </c>
      <c r="X51" s="1059"/>
      <c r="Y51" s="1059"/>
      <c r="Z51" s="1059"/>
      <c r="AA51" s="1060"/>
      <c r="AB51" s="994" t="str">
        <f>IF('TELA 3'!Y15="","",'TELA 3'!Y15)</f>
        <v/>
      </c>
      <c r="AC51" s="994"/>
      <c r="AD51" s="994"/>
      <c r="AE51" s="994"/>
      <c r="AF51" s="994"/>
      <c r="AG51" s="1058" t="str">
        <f>'TELA 3'!AC15</f>
        <v>-</v>
      </c>
      <c r="AH51" s="1059"/>
      <c r="AI51" s="1060"/>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61" t="str">
        <f>IF('TELA 3'!C16="","",'TELA 3'!C16)</f>
        <v/>
      </c>
      <c r="D52" s="1062"/>
      <c r="E52" s="1062"/>
      <c r="F52" s="1062"/>
      <c r="G52" s="1063"/>
      <c r="H52" s="899"/>
      <c r="I52" s="899"/>
      <c r="J52" s="899"/>
      <c r="K52" s="899"/>
      <c r="L52" s="899"/>
      <c r="M52" s="899"/>
      <c r="N52" s="899"/>
      <c r="O52" s="899"/>
      <c r="P52" s="899"/>
      <c r="Q52" s="899"/>
      <c r="R52" s="899"/>
      <c r="S52" s="899"/>
      <c r="T52" s="899"/>
      <c r="U52" s="899"/>
      <c r="V52" s="899"/>
      <c r="W52" s="1058" t="str">
        <f>'TELA 3'!T16</f>
        <v>-</v>
      </c>
      <c r="X52" s="1059"/>
      <c r="Y52" s="1059"/>
      <c r="Z52" s="1059"/>
      <c r="AA52" s="1060"/>
      <c r="AB52" s="994" t="str">
        <f>IF('TELA 3'!Y16="","",'TELA 3'!Y16)</f>
        <v/>
      </c>
      <c r="AC52" s="994"/>
      <c r="AD52" s="994"/>
      <c r="AE52" s="994"/>
      <c r="AF52" s="994"/>
      <c r="AG52" s="1058" t="str">
        <f>'TELA 3'!AC16</f>
        <v>-</v>
      </c>
      <c r="AH52" s="1059"/>
      <c r="AI52" s="1060"/>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c r="B53" s="263"/>
      <c r="C53" s="1064"/>
      <c r="D53" s="1065"/>
      <c r="E53" s="1065"/>
      <c r="F53" s="1065"/>
      <c r="G53" s="1066"/>
      <c r="H53" s="899"/>
      <c r="I53" s="899"/>
      <c r="J53" s="899"/>
      <c r="K53" s="899"/>
      <c r="L53" s="899"/>
      <c r="M53" s="899"/>
      <c r="N53" s="899"/>
      <c r="O53" s="899"/>
      <c r="P53" s="899"/>
      <c r="Q53" s="899"/>
      <c r="R53" s="899"/>
      <c r="S53" s="899"/>
      <c r="T53" s="899"/>
      <c r="U53" s="899"/>
      <c r="V53" s="899"/>
      <c r="W53" s="1058" t="str">
        <f>'TELA 3'!T17</f>
        <v>-</v>
      </c>
      <c r="X53" s="1059"/>
      <c r="Y53" s="1059"/>
      <c r="Z53" s="1059"/>
      <c r="AA53" s="1060"/>
      <c r="AB53" s="994" t="str">
        <f>IF('TELA 3'!Y17="","",'TELA 3'!Y17)</f>
        <v/>
      </c>
      <c r="AC53" s="994"/>
      <c r="AD53" s="994"/>
      <c r="AE53" s="994"/>
      <c r="AF53" s="994"/>
      <c r="AG53" s="1058" t="str">
        <f>'TELA 3'!AC17</f>
        <v>-</v>
      </c>
      <c r="AH53" s="1059"/>
      <c r="AI53" s="1060"/>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c r="B55" s="263"/>
      <c r="C55" s="411" t="s">
        <v>2144</v>
      </c>
      <c r="D55" s="265"/>
      <c r="E55" s="265"/>
      <c r="F55" s="265"/>
      <c r="G55" s="265"/>
      <c r="H55" s="266"/>
      <c r="I55" s="266"/>
      <c r="J55" s="266"/>
      <c r="K55" s="266"/>
      <c r="L55" s="266"/>
      <c r="M55" s="266"/>
      <c r="N55" s="266"/>
      <c r="O55" s="266"/>
      <c r="P55" s="266"/>
      <c r="Q55" s="266"/>
      <c r="R55" s="266"/>
      <c r="S55" s="266"/>
      <c r="T55" s="266"/>
      <c r="U55" s="266"/>
      <c r="V55" s="265"/>
      <c r="W55" s="438"/>
      <c r="X55" s="247" t="s">
        <v>196</v>
      </c>
      <c r="Y55" s="247"/>
      <c r="Z55" s="438"/>
      <c r="AA55" s="995" t="s">
        <v>2267</v>
      </c>
      <c r="AB55" s="996"/>
      <c r="AC55" s="996"/>
      <c r="AD55" s="996"/>
      <c r="AE55" s="996"/>
      <c r="AF55" s="996"/>
      <c r="AG55" s="996"/>
      <c r="AH55" s="996"/>
      <c r="AI55" s="996"/>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c r="B57" s="263"/>
      <c r="C57" s="1032" t="s">
        <v>1917</v>
      </c>
      <c r="D57" s="1032"/>
      <c r="E57" s="1032"/>
      <c r="F57" s="1032"/>
      <c r="G57" s="1032"/>
      <c r="H57" s="1032"/>
      <c r="I57" s="1032"/>
      <c r="J57" s="1032"/>
      <c r="K57" s="1032"/>
      <c r="L57" s="1032"/>
      <c r="M57" s="1032"/>
      <c r="N57" s="1032"/>
      <c r="O57" s="1032"/>
      <c r="P57" s="1032"/>
      <c r="Q57" s="1032"/>
      <c r="R57" s="1032"/>
      <c r="S57" s="1032"/>
      <c r="T57" s="1032"/>
      <c r="U57" s="1072"/>
      <c r="V57" s="922" t="str">
        <f>'TELA 3'!N19</f>
        <v/>
      </c>
      <c r="W57" s="923"/>
      <c r="X57" s="923"/>
      <c r="Y57" s="923"/>
      <c r="Z57" s="923"/>
      <c r="AA57" s="923"/>
      <c r="AB57" s="923"/>
      <c r="AC57" s="923"/>
      <c r="AD57" s="923"/>
      <c r="AE57" s="923"/>
      <c r="AF57" s="923"/>
      <c r="AG57" s="923"/>
      <c r="AH57" s="923"/>
      <c r="AI57" s="924"/>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72"/>
      <c r="C58" s="1073" t="s">
        <v>1918</v>
      </c>
      <c r="D58" s="1073"/>
      <c r="E58" s="1073"/>
      <c r="F58" s="1073"/>
      <c r="G58" s="1073"/>
      <c r="H58" s="1073"/>
      <c r="I58" s="1073"/>
      <c r="J58" s="1073"/>
      <c r="K58" s="1073"/>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c r="B60" s="303"/>
      <c r="C60" s="908" t="s">
        <v>1150</v>
      </c>
      <c r="D60" s="908"/>
      <c r="E60" s="908"/>
      <c r="F60" s="908"/>
      <c r="G60" s="908"/>
      <c r="H60" s="908"/>
      <c r="I60" s="908"/>
      <c r="J60" s="909" t="s">
        <v>2328</v>
      </c>
      <c r="K60" s="909"/>
      <c r="L60" s="909"/>
      <c r="M60" s="909"/>
      <c r="N60" s="909"/>
      <c r="O60" s="909"/>
      <c r="P60" s="908" t="s">
        <v>1152</v>
      </c>
      <c r="Q60" s="908"/>
      <c r="R60" s="908"/>
      <c r="S60" s="908"/>
      <c r="T60" s="908"/>
      <c r="U60" s="908"/>
      <c r="V60" s="908" t="s">
        <v>1909</v>
      </c>
      <c r="W60" s="908"/>
      <c r="X60" s="908"/>
      <c r="Y60" s="908"/>
      <c r="Z60" s="908"/>
      <c r="AA60" s="908"/>
      <c r="AB60" s="909" t="s">
        <v>2145</v>
      </c>
      <c r="AC60" s="909"/>
      <c r="AD60" s="909"/>
      <c r="AE60" s="909"/>
      <c r="AF60" s="909"/>
      <c r="AG60" s="909"/>
      <c r="AH60" s="909"/>
      <c r="AI60" s="909"/>
      <c r="AJ60" s="304"/>
      <c r="AV60" s="111"/>
      <c r="AW60" s="111"/>
      <c r="AX60" s="111"/>
      <c r="AY60" s="111"/>
      <c r="AZ60" s="111"/>
      <c r="BA60" s="111"/>
      <c r="BB60" s="111"/>
      <c r="BC60" s="111"/>
    </row>
    <row r="61" spans="2:71" s="288" customFormat="1" ht="15" customHeight="1">
      <c r="B61" s="303"/>
      <c r="C61" s="1054"/>
      <c r="D61" s="1054"/>
      <c r="E61" s="1054"/>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6"/>
      <c r="AC61" s="1056"/>
      <c r="AD61" s="1056"/>
      <c r="AE61" s="1056"/>
      <c r="AF61" s="1056"/>
      <c r="AG61" s="1056"/>
      <c r="AH61" s="1056"/>
      <c r="AI61" s="1056"/>
      <c r="AJ61" s="304"/>
      <c r="AV61" s="111"/>
      <c r="AW61" s="111"/>
      <c r="AX61" s="111"/>
      <c r="AY61" s="111"/>
      <c r="AZ61" s="111"/>
      <c r="BA61" s="111"/>
      <c r="BB61" s="111"/>
      <c r="BC61" s="111"/>
    </row>
    <row r="62" spans="2:71" s="288" customFormat="1" ht="15" customHeight="1">
      <c r="B62" s="303"/>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6"/>
      <c r="AC62" s="1056"/>
      <c r="AD62" s="1056"/>
      <c r="AE62" s="1056"/>
      <c r="AF62" s="1056"/>
      <c r="AG62" s="1056"/>
      <c r="AH62" s="1056"/>
      <c r="AI62" s="1056"/>
      <c r="AJ62" s="304"/>
      <c r="AV62" s="111"/>
      <c r="AW62" s="111"/>
      <c r="AX62" s="111"/>
      <c r="AY62" s="111"/>
      <c r="AZ62" s="111"/>
      <c r="BA62" s="111"/>
      <c r="BB62" s="111"/>
      <c r="BC62" s="111"/>
    </row>
    <row r="63" spans="2:71" s="288" customFormat="1" ht="15" customHeight="1">
      <c r="B63" s="303"/>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054"/>
      <c r="AB63" s="1056"/>
      <c r="AC63" s="1056"/>
      <c r="AD63" s="1056"/>
      <c r="AE63" s="1056"/>
      <c r="AF63" s="1056"/>
      <c r="AG63" s="1056"/>
      <c r="AH63" s="1056"/>
      <c r="AI63" s="1056"/>
      <c r="AJ63" s="304"/>
      <c r="AV63" s="111"/>
      <c r="AW63" s="111"/>
      <c r="AX63" s="111"/>
      <c r="AY63" s="111"/>
      <c r="AZ63" s="111"/>
      <c r="BA63" s="111"/>
      <c r="BB63" s="111"/>
      <c r="BC63" s="111"/>
    </row>
    <row r="64" spans="2:71" s="288" customFormat="1" ht="15" customHeight="1">
      <c r="B64" s="303"/>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Y64" s="1054"/>
      <c r="Z64" s="1054"/>
      <c r="AA64" s="1054"/>
      <c r="AB64" s="1056"/>
      <c r="AC64" s="1056"/>
      <c r="AD64" s="1056"/>
      <c r="AE64" s="1056"/>
      <c r="AF64" s="1056"/>
      <c r="AG64" s="1056"/>
      <c r="AH64" s="1056"/>
      <c r="AI64" s="1056"/>
      <c r="AJ64" s="304"/>
      <c r="AV64" s="111"/>
      <c r="AW64" s="111"/>
      <c r="AX64" s="111"/>
      <c r="AY64" s="111"/>
      <c r="AZ64" s="111"/>
      <c r="BA64" s="111"/>
      <c r="BB64" s="111"/>
      <c r="BC64" s="111"/>
    </row>
    <row r="65" spans="2:55" s="288" customFormat="1" ht="15" customHeight="1">
      <c r="B65" s="303"/>
      <c r="C65" s="1054"/>
      <c r="D65" s="1054"/>
      <c r="E65" s="1054"/>
      <c r="F65" s="1054"/>
      <c r="G65" s="1054"/>
      <c r="H65" s="1054"/>
      <c r="I65" s="1054"/>
      <c r="J65" s="1054"/>
      <c r="K65" s="1054"/>
      <c r="L65" s="1054"/>
      <c r="M65" s="1054"/>
      <c r="N65" s="1054"/>
      <c r="O65" s="1054"/>
      <c r="P65" s="1054"/>
      <c r="Q65" s="1054"/>
      <c r="R65" s="1054"/>
      <c r="S65" s="1054"/>
      <c r="T65" s="1054"/>
      <c r="U65" s="1054"/>
      <c r="V65" s="1054"/>
      <c r="W65" s="1054"/>
      <c r="X65" s="1054"/>
      <c r="Y65" s="1054"/>
      <c r="Z65" s="1054"/>
      <c r="AA65" s="1054"/>
      <c r="AB65" s="1056"/>
      <c r="AC65" s="1056"/>
      <c r="AD65" s="1056"/>
      <c r="AE65" s="1056"/>
      <c r="AF65" s="1056"/>
      <c r="AG65" s="1056"/>
      <c r="AH65" s="1056"/>
      <c r="AI65" s="1056"/>
      <c r="AJ65" s="304"/>
      <c r="AV65" s="111"/>
      <c r="AW65" s="111"/>
      <c r="AX65" s="111"/>
      <c r="AY65" s="111"/>
      <c r="AZ65" s="111"/>
      <c r="BA65" s="111"/>
      <c r="BB65" s="111"/>
      <c r="BC65" s="111"/>
    </row>
    <row r="66" spans="2:55" s="288" customFormat="1" ht="15" customHeight="1">
      <c r="B66" s="303"/>
      <c r="C66" s="1054"/>
      <c r="D66" s="1054"/>
      <c r="E66" s="1054"/>
      <c r="F66" s="1054"/>
      <c r="G66" s="1054"/>
      <c r="H66" s="1054"/>
      <c r="I66" s="1054"/>
      <c r="J66" s="1054"/>
      <c r="K66" s="1054"/>
      <c r="L66" s="1054"/>
      <c r="M66" s="1054"/>
      <c r="N66" s="1054"/>
      <c r="O66" s="1054"/>
      <c r="P66" s="1054"/>
      <c r="Q66" s="1054"/>
      <c r="R66" s="1054"/>
      <c r="S66" s="1054"/>
      <c r="T66" s="1054"/>
      <c r="U66" s="1054"/>
      <c r="V66" s="1054"/>
      <c r="W66" s="1054"/>
      <c r="X66" s="1054"/>
      <c r="Y66" s="1054"/>
      <c r="Z66" s="1054"/>
      <c r="AA66" s="1054"/>
      <c r="AB66" s="1056"/>
      <c r="AC66" s="1056"/>
      <c r="AD66" s="1056"/>
      <c r="AE66" s="1056"/>
      <c r="AF66" s="1056"/>
      <c r="AG66" s="1056"/>
      <c r="AH66" s="1056"/>
      <c r="AI66" s="1056"/>
      <c r="AJ66" s="304"/>
      <c r="AV66" s="111"/>
      <c r="AW66" s="111"/>
      <c r="AX66" s="111"/>
      <c r="AY66" s="111"/>
      <c r="AZ66" s="111"/>
      <c r="BA66" s="111"/>
      <c r="BB66" s="111"/>
      <c r="BC66" s="111"/>
    </row>
    <row r="67" spans="2:55" s="288" customFormat="1" ht="5.0999999999999996" customHeight="1">
      <c r="B67" s="303"/>
      <c r="C67" s="528"/>
      <c r="D67" s="278"/>
      <c r="E67" s="128"/>
      <c r="F67" s="128"/>
      <c r="G67" s="128"/>
      <c r="H67" s="128"/>
      <c r="I67" s="128"/>
      <c r="J67" s="528"/>
      <c r="K67" s="278"/>
      <c r="L67" s="128"/>
      <c r="M67" s="128"/>
      <c r="N67" s="128"/>
      <c r="O67" s="528"/>
      <c r="P67" s="127"/>
      <c r="Q67" s="257"/>
      <c r="R67" s="257"/>
      <c r="S67" s="128"/>
      <c r="T67" s="521"/>
      <c r="U67" s="521"/>
      <c r="V67" s="521"/>
      <c r="W67" s="521"/>
      <c r="X67" s="521"/>
      <c r="Y67" s="526"/>
      <c r="Z67" s="526"/>
      <c r="AA67" s="528"/>
      <c r="AB67" s="278"/>
      <c r="AC67" s="128"/>
      <c r="AD67" s="128"/>
      <c r="AE67" s="527"/>
      <c r="AF67" s="527"/>
      <c r="AG67" s="527"/>
      <c r="AH67" s="527"/>
      <c r="AI67" s="527"/>
      <c r="AJ67" s="304"/>
      <c r="AV67" s="111"/>
      <c r="AW67" s="111"/>
      <c r="AX67" s="111"/>
      <c r="AY67" s="111"/>
      <c r="AZ67" s="111"/>
      <c r="BA67" s="111"/>
      <c r="BB67" s="111"/>
      <c r="BC67" s="111"/>
    </row>
    <row r="68" spans="2:55" s="288" customFormat="1" ht="15" customHeight="1">
      <c r="B68" s="303"/>
      <c r="C68" s="529" t="s">
        <v>2327</v>
      </c>
      <c r="D68" s="530"/>
      <c r="E68" s="530"/>
      <c r="F68" s="530"/>
      <c r="G68" s="530"/>
      <c r="H68" s="530"/>
      <c r="I68" s="530"/>
      <c r="J68" s="530"/>
      <c r="K68" s="530"/>
      <c r="L68" s="530"/>
      <c r="M68" s="530"/>
      <c r="N68" s="531"/>
      <c r="O68" s="532" t="s">
        <v>1904</v>
      </c>
      <c r="P68" s="240"/>
      <c r="Q68" s="240"/>
      <c r="R68" s="240"/>
      <c r="S68" s="240"/>
      <c r="T68" s="531"/>
      <c r="U68" s="532" t="s">
        <v>1156</v>
      </c>
      <c r="V68" s="240"/>
      <c r="W68" s="240"/>
      <c r="X68" s="240"/>
      <c r="Y68" s="531"/>
      <c r="Z68" s="230" t="s">
        <v>1905</v>
      </c>
      <c r="AA68" s="533"/>
      <c r="AB68" s="533"/>
      <c r="AC68" s="240"/>
      <c r="AD68" s="1055"/>
      <c r="AE68" s="1055"/>
      <c r="AF68" s="1055"/>
      <c r="AG68" s="1055"/>
      <c r="AH68" s="1055"/>
      <c r="AI68" s="1055"/>
      <c r="AJ68" s="304"/>
      <c r="AV68" s="111"/>
      <c r="AW68" s="111"/>
      <c r="AX68" s="111"/>
      <c r="AY68" s="111"/>
      <c r="AZ68" s="111"/>
      <c r="BA68" s="111"/>
      <c r="BB68" s="111"/>
      <c r="BC68" s="111"/>
    </row>
    <row r="69" spans="2:55" s="288" customFormat="1" ht="15" customHeight="1">
      <c r="B69" s="303"/>
      <c r="N69" s="531"/>
      <c r="O69" s="532" t="s">
        <v>1902</v>
      </c>
      <c r="P69" s="240"/>
      <c r="Q69" s="240"/>
      <c r="Y69" s="530"/>
      <c r="Z69" s="530"/>
      <c r="AE69" s="534"/>
      <c r="AF69" s="534"/>
      <c r="AG69" s="534"/>
      <c r="AH69" s="534"/>
      <c r="AI69" s="534"/>
      <c r="AJ69" s="304"/>
      <c r="AV69" s="111"/>
      <c r="AW69" s="111"/>
      <c r="AX69" s="111"/>
      <c r="AY69" s="111"/>
      <c r="AZ69" s="111"/>
      <c r="BA69" s="111"/>
      <c r="BB69" s="111"/>
      <c r="BC69" s="111"/>
    </row>
    <row r="70" spans="2:55" s="240" customFormat="1" ht="5.0999999999999996" customHeight="1">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c r="B71" s="263"/>
      <c r="C71" s="896" t="s">
        <v>2317</v>
      </c>
      <c r="D71" s="897"/>
      <c r="E71" s="897"/>
      <c r="F71" s="897"/>
      <c r="G71" s="897"/>
      <c r="H71" s="897"/>
      <c r="I71" s="897"/>
      <c r="J71" s="897"/>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7"/>
      <c r="AH71" s="897"/>
      <c r="AI71" s="898"/>
      <c r="AJ71" s="264"/>
      <c r="AP71" s="248"/>
      <c r="AT71" s="248"/>
      <c r="AV71" s="23"/>
      <c r="AW71" s="23"/>
      <c r="AX71" s="23"/>
      <c r="AY71" s="23"/>
      <c r="AZ71" s="23"/>
      <c r="BA71" s="23"/>
      <c r="BB71" s="23"/>
      <c r="BC71" s="23"/>
    </row>
    <row r="72" spans="2:55" s="240" customFormat="1" ht="15" customHeight="1">
      <c r="B72" s="263"/>
      <c r="C72" s="127" t="s">
        <v>1203</v>
      </c>
      <c r="D72" s="280"/>
      <c r="E72" s="280"/>
      <c r="F72" s="280"/>
      <c r="G72" s="280"/>
      <c r="H72" s="280"/>
      <c r="I72" s="280"/>
      <c r="J72" s="280"/>
      <c r="K72" s="280"/>
      <c r="L72" s="280"/>
      <c r="M72" s="280"/>
      <c r="N72" s="280"/>
      <c r="O72" s="280"/>
      <c r="P72" s="280"/>
      <c r="Q72" s="280"/>
      <c r="R72" s="280"/>
      <c r="S72" s="280"/>
      <c r="T72" s="280"/>
      <c r="U72" s="280"/>
      <c r="W72" s="438"/>
      <c r="X72" s="247" t="s">
        <v>197</v>
      </c>
      <c r="Y72" s="247"/>
      <c r="Z72" s="438"/>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c r="B73" s="263"/>
      <c r="C73" s="127" t="s">
        <v>1204</v>
      </c>
      <c r="D73" s="127"/>
      <c r="E73" s="127"/>
      <c r="F73" s="127"/>
      <c r="G73" s="280"/>
      <c r="H73" s="280"/>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264"/>
      <c r="AP73" s="248"/>
      <c r="AT73" s="248"/>
      <c r="AV73" s="23"/>
      <c r="AW73" s="23"/>
      <c r="AX73" s="23"/>
      <c r="AY73" s="23"/>
      <c r="AZ73" s="23"/>
      <c r="BA73" s="23"/>
      <c r="BB73" s="23"/>
      <c r="BC73" s="23"/>
    </row>
    <row r="74" spans="2:55" s="240" customFormat="1" ht="15" customHeight="1">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69" t="s">
        <v>303</v>
      </c>
      <c r="Y74" s="969"/>
      <c r="Z74" s="969"/>
      <c r="AA74" s="969"/>
      <c r="AB74" s="969"/>
      <c r="AC74" s="969"/>
      <c r="AD74" s="969"/>
      <c r="AE74" s="969"/>
      <c r="AF74" s="969"/>
      <c r="AG74" s="969"/>
      <c r="AH74" s="969"/>
      <c r="AI74" s="969"/>
      <c r="AJ74" s="264"/>
      <c r="AP74" s="248"/>
      <c r="AT74" s="248"/>
      <c r="AV74" s="23"/>
      <c r="AW74" s="23"/>
      <c r="AX74" s="23"/>
      <c r="AY74" s="23"/>
      <c r="AZ74" s="23"/>
      <c r="BA74" s="23"/>
      <c r="BB74" s="23"/>
      <c r="BC74" s="23"/>
    </row>
    <row r="75" spans="2:55" s="240" customFormat="1" ht="15" customHeight="1">
      <c r="B75" s="263"/>
      <c r="C75" s="970" t="s">
        <v>1206</v>
      </c>
      <c r="D75" s="970"/>
      <c r="E75" s="970"/>
      <c r="F75" s="970"/>
      <c r="G75" s="970"/>
      <c r="H75" s="970"/>
      <c r="I75" s="970"/>
      <c r="J75" s="970"/>
      <c r="K75" s="970"/>
      <c r="L75" s="970"/>
      <c r="M75" s="970"/>
      <c r="N75" s="970"/>
      <c r="O75" s="970"/>
      <c r="P75" s="970"/>
      <c r="Q75" s="970"/>
      <c r="R75" s="970"/>
      <c r="S75" s="970"/>
      <c r="T75" s="970"/>
      <c r="U75" s="970"/>
      <c r="V75" s="970"/>
      <c r="W75" s="127"/>
      <c r="X75" s="943" t="str">
        <f>IF(OR($X$74="",$X$74="Selecionar"),"",VLOOKUP(X74,U179:AP1031,9,FALSE))</f>
        <v/>
      </c>
      <c r="Y75" s="943"/>
      <c r="Z75" s="943"/>
      <c r="AA75" s="943"/>
      <c r="AB75" s="943"/>
      <c r="AC75" s="943"/>
      <c r="AD75" s="943"/>
      <c r="AE75" s="943"/>
      <c r="AF75" s="943"/>
      <c r="AG75" s="943"/>
      <c r="AH75" s="943"/>
      <c r="AI75" s="943"/>
      <c r="AJ75" s="264"/>
      <c r="AP75" s="248"/>
      <c r="AT75" s="248"/>
      <c r="AV75" s="23"/>
      <c r="AW75" s="23"/>
      <c r="AX75" s="23"/>
      <c r="AY75" s="23"/>
      <c r="AZ75" s="23"/>
      <c r="BA75" s="23"/>
      <c r="BB75" s="23"/>
      <c r="BC75" s="23"/>
    </row>
    <row r="76" spans="2:55" s="240" customFormat="1" ht="5.0999999999999996" customHeight="1">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c r="B77" s="263"/>
      <c r="C77" s="411" t="s">
        <v>1952</v>
      </c>
      <c r="D77" s="608"/>
      <c r="E77" s="608"/>
      <c r="F77" s="608"/>
      <c r="G77" s="608"/>
      <c r="H77" s="608"/>
      <c r="I77" s="608"/>
      <c r="J77" s="625"/>
      <c r="K77" s="625"/>
      <c r="L77" s="625"/>
      <c r="M77" s="625"/>
      <c r="N77" s="625"/>
      <c r="O77" s="625"/>
      <c r="P77" s="625"/>
      <c r="Q77" s="625"/>
      <c r="R77" s="625"/>
      <c r="S77" s="626"/>
      <c r="T77" s="411" t="s">
        <v>1158</v>
      </c>
      <c r="U77" s="625"/>
      <c r="V77" s="625"/>
      <c r="W77" s="626"/>
      <c r="X77" s="411" t="s">
        <v>1159</v>
      </c>
      <c r="Y77" s="627"/>
      <c r="Z77" s="625"/>
      <c r="AA77" s="625"/>
      <c r="AB77" s="625"/>
      <c r="AC77" s="626"/>
      <c r="AD77" s="411" t="s">
        <v>1160</v>
      </c>
      <c r="AE77" s="625"/>
      <c r="AF77" s="611"/>
      <c r="AG77" s="611"/>
      <c r="AH77" s="611"/>
      <c r="AI77" s="611"/>
      <c r="AJ77" s="264"/>
      <c r="AP77" s="248"/>
      <c r="AT77" s="248"/>
      <c r="AV77" s="23"/>
      <c r="AW77" s="23"/>
      <c r="AX77" s="23"/>
      <c r="AY77" s="23"/>
      <c r="AZ77" s="23"/>
      <c r="BA77" s="23"/>
      <c r="BB77" s="23"/>
      <c r="BC77" s="23"/>
    </row>
    <row r="78" spans="2:55" s="240" customFormat="1" ht="5.0999999999999996" customHeight="1">
      <c r="B78" s="263"/>
      <c r="C78" s="644"/>
      <c r="D78" s="644"/>
      <c r="E78" s="644"/>
      <c r="F78" s="644"/>
      <c r="G78" s="644"/>
      <c r="H78" s="644"/>
      <c r="I78" s="644"/>
      <c r="J78" s="644"/>
      <c r="K78" s="644"/>
      <c r="L78" s="644"/>
      <c r="M78" s="644"/>
      <c r="N78" s="644"/>
      <c r="O78" s="644"/>
      <c r="P78" s="644"/>
      <c r="Q78" s="644"/>
      <c r="R78" s="644"/>
      <c r="S78" s="644"/>
      <c r="T78" s="644"/>
      <c r="U78" s="644"/>
      <c r="V78" s="644"/>
      <c r="W78" s="411"/>
      <c r="X78" s="625"/>
      <c r="Y78" s="625"/>
      <c r="Z78" s="625"/>
      <c r="AA78" s="625"/>
      <c r="AB78" s="625"/>
      <c r="AC78" s="625"/>
      <c r="AD78" s="625"/>
      <c r="AE78" s="625"/>
      <c r="AF78" s="625"/>
      <c r="AG78" s="625"/>
      <c r="AH78" s="625"/>
      <c r="AI78" s="625"/>
      <c r="AJ78" s="264"/>
      <c r="AP78" s="248"/>
      <c r="AT78" s="248"/>
      <c r="AV78" s="23"/>
      <c r="AW78" s="23"/>
      <c r="AX78" s="23"/>
      <c r="AY78" s="23"/>
      <c r="AZ78" s="23"/>
      <c r="BA78" s="23"/>
      <c r="BB78" s="23"/>
      <c r="BC78" s="23"/>
    </row>
    <row r="79" spans="2:55" s="240" customFormat="1" ht="15" customHeight="1">
      <c r="B79" s="263"/>
      <c r="C79" s="624" t="s">
        <v>1749</v>
      </c>
      <c r="D79" s="608"/>
      <c r="E79" s="608"/>
      <c r="F79" s="608"/>
      <c r="G79" s="608"/>
      <c r="H79" s="608"/>
      <c r="I79" s="608"/>
      <c r="J79" s="625"/>
      <c r="K79" s="625"/>
      <c r="L79" s="625"/>
      <c r="M79" s="625"/>
      <c r="N79" s="625"/>
      <c r="O79" s="625"/>
      <c r="P79" s="625"/>
      <c r="Q79" s="626"/>
      <c r="R79" s="608" t="s">
        <v>1162</v>
      </c>
      <c r="S79" s="627"/>
      <c r="T79" s="627"/>
      <c r="U79" s="626"/>
      <c r="V79" s="608" t="s">
        <v>2430</v>
      </c>
      <c r="W79" s="627"/>
      <c r="X79" s="625"/>
      <c r="Y79" s="627"/>
      <c r="Z79" s="627"/>
      <c r="AA79" s="627"/>
      <c r="AB79" s="627"/>
      <c r="AC79" s="627"/>
      <c r="AD79" s="626"/>
      <c r="AE79" s="608" t="s">
        <v>1161</v>
      </c>
      <c r="AF79" s="611"/>
      <c r="AG79" s="611"/>
      <c r="AH79" s="611"/>
      <c r="AI79" s="611"/>
      <c r="AJ79" s="264"/>
      <c r="AP79" s="248"/>
      <c r="AT79" s="248"/>
      <c r="AV79" s="23"/>
      <c r="AW79" s="23"/>
      <c r="AX79" s="23"/>
      <c r="AY79" s="23"/>
      <c r="AZ79" s="23"/>
      <c r="BA79" s="23"/>
      <c r="BB79" s="23"/>
      <c r="BC79" s="23"/>
    </row>
    <row r="80" spans="2:55" s="240" customFormat="1" ht="5.0999999999999996" customHeight="1">
      <c r="B80" s="263"/>
      <c r="C80" s="608"/>
      <c r="D80" s="608"/>
      <c r="E80" s="608"/>
      <c r="F80" s="608"/>
      <c r="G80" s="608"/>
      <c r="H80" s="608"/>
      <c r="I80" s="608"/>
      <c r="J80" s="625"/>
      <c r="K80" s="625"/>
      <c r="L80" s="625"/>
      <c r="M80" s="625"/>
      <c r="N80" s="625"/>
      <c r="O80" s="625"/>
      <c r="P80" s="625"/>
      <c r="Q80" s="625"/>
      <c r="R80" s="625"/>
      <c r="S80" s="625"/>
      <c r="T80" s="625"/>
      <c r="U80" s="625"/>
      <c r="V80" s="625"/>
      <c r="W80" s="625"/>
      <c r="X80" s="625"/>
      <c r="Y80" s="625"/>
      <c r="Z80" s="625"/>
      <c r="AA80" s="625"/>
      <c r="AB80" s="625"/>
      <c r="AC80" s="625"/>
      <c r="AD80" s="625"/>
      <c r="AE80" s="611"/>
      <c r="AF80" s="611"/>
      <c r="AG80" s="611"/>
      <c r="AH80" s="611"/>
      <c r="AI80" s="611"/>
      <c r="AJ80" s="264"/>
      <c r="AP80" s="248"/>
      <c r="AT80" s="248"/>
      <c r="AV80" s="23"/>
      <c r="AW80" s="23"/>
      <c r="AX80" s="23"/>
      <c r="AY80" s="23"/>
      <c r="AZ80" s="23"/>
      <c r="BA80" s="23"/>
      <c r="BB80" s="23"/>
      <c r="BC80" s="23"/>
    </row>
    <row r="81" spans="2:55" s="240" customFormat="1" ht="15" customHeight="1">
      <c r="B81" s="263"/>
      <c r="C81" s="608"/>
      <c r="D81" s="608"/>
      <c r="E81" s="608"/>
      <c r="F81" s="627"/>
      <c r="G81" s="626"/>
      <c r="H81" s="608" t="s">
        <v>2415</v>
      </c>
      <c r="I81" s="625"/>
      <c r="J81" s="627"/>
      <c r="K81" s="627"/>
      <c r="L81" s="627"/>
      <c r="M81" s="627"/>
      <c r="N81" s="627"/>
      <c r="O81" s="627"/>
      <c r="P81" s="625"/>
      <c r="Q81" s="625"/>
      <c r="R81" s="627"/>
      <c r="S81" s="627"/>
      <c r="T81" s="627"/>
      <c r="U81" s="627"/>
      <c r="V81" s="627"/>
      <c r="W81" s="627"/>
      <c r="X81" s="627"/>
      <c r="Y81" s="627"/>
      <c r="Z81" s="627"/>
      <c r="AA81" s="627"/>
      <c r="AB81" s="627"/>
      <c r="AC81" s="625"/>
      <c r="AD81" s="625"/>
      <c r="AE81" s="625"/>
      <c r="AF81" s="611"/>
      <c r="AG81" s="611"/>
      <c r="AH81" s="611"/>
      <c r="AI81" s="611"/>
      <c r="AJ81" s="264"/>
      <c r="AP81" s="248"/>
      <c r="AT81" s="248"/>
      <c r="AV81" s="23"/>
      <c r="AW81" s="23"/>
      <c r="AX81" s="23"/>
      <c r="AY81" s="23"/>
      <c r="AZ81" s="23"/>
      <c r="BA81" s="23"/>
      <c r="BB81" s="23"/>
      <c r="BC81" s="23"/>
    </row>
    <row r="82" spans="2:55" s="240" customFormat="1" ht="15" customHeight="1">
      <c r="B82" s="263"/>
      <c r="C82" s="608"/>
      <c r="D82" s="608"/>
      <c r="E82" s="608"/>
      <c r="F82" s="608"/>
      <c r="G82" s="608"/>
      <c r="H82" s="608"/>
      <c r="I82" s="972" t="str">
        <f>IF(Q79="x",auxiliar!$O$4,IF(U79="x",auxiliar!$O$4,IF(AD79="x",auxiliar!$O$5,IF(G81="x",auxiliar!$O$6,auxiliar!$O$7))))</f>
        <v>Preencher item 5.3</v>
      </c>
      <c r="J82" s="972"/>
      <c r="K82" s="972"/>
      <c r="L82" s="972"/>
      <c r="M82" s="972"/>
      <c r="N82" s="972"/>
      <c r="O82" s="972"/>
      <c r="P82" s="972"/>
      <c r="Q82" s="972"/>
      <c r="R82" s="972"/>
      <c r="S82" s="628"/>
      <c r="T82" s="628"/>
      <c r="U82" s="628"/>
      <c r="V82" s="628"/>
      <c r="W82" s="628"/>
      <c r="X82" s="628"/>
      <c r="Y82" s="628"/>
      <c r="Z82" s="627"/>
      <c r="AA82" s="627"/>
      <c r="AB82" s="625" t="str">
        <f>IF(AE58="x",AF58,IF(AA58="x",AB58,""))</f>
        <v/>
      </c>
      <c r="AC82" s="625"/>
      <c r="AD82" s="625"/>
      <c r="AE82" s="611"/>
      <c r="AF82" s="611"/>
      <c r="AG82" s="611"/>
      <c r="AH82" s="611"/>
      <c r="AI82" s="611"/>
      <c r="AJ82" s="264"/>
      <c r="AP82" s="248"/>
      <c r="AT82" s="248"/>
      <c r="AV82" s="23"/>
      <c r="AW82" s="23"/>
      <c r="AX82" s="23"/>
      <c r="AY82" s="23"/>
      <c r="AZ82" s="23"/>
      <c r="BA82" s="23"/>
      <c r="BB82" s="23"/>
      <c r="BC82" s="23"/>
    </row>
    <row r="83" spans="2:55" s="240" customFormat="1" ht="15" customHeight="1">
      <c r="B83" s="263"/>
      <c r="C83" s="624" t="s">
        <v>2428</v>
      </c>
      <c r="D83" s="608"/>
      <c r="E83" s="608"/>
      <c r="F83" s="608"/>
      <c r="G83" s="608"/>
      <c r="H83" s="608"/>
      <c r="I83" s="608"/>
      <c r="J83" s="625"/>
      <c r="K83" s="625"/>
      <c r="L83" s="625"/>
      <c r="M83" s="625"/>
      <c r="N83" s="625"/>
      <c r="O83" s="625"/>
      <c r="P83" s="629"/>
      <c r="Q83" s="629"/>
      <c r="R83" s="629"/>
      <c r="S83" s="629"/>
      <c r="T83" s="629"/>
      <c r="U83" s="629"/>
      <c r="V83" s="629"/>
      <c r="W83" s="629"/>
      <c r="X83" s="629"/>
      <c r="Y83" s="629"/>
      <c r="Z83" s="627"/>
      <c r="AA83" s="627"/>
      <c r="AB83" s="625"/>
      <c r="AC83" s="625"/>
      <c r="AD83" s="625"/>
      <c r="AE83" s="611"/>
      <c r="AF83" s="611"/>
      <c r="AG83" s="611"/>
      <c r="AH83" s="611"/>
      <c r="AI83" s="611"/>
      <c r="AJ83" s="264"/>
      <c r="AP83" s="248"/>
      <c r="AT83" s="248"/>
      <c r="AV83" s="23"/>
      <c r="AW83" s="23"/>
      <c r="AX83" s="23"/>
      <c r="AY83" s="23"/>
      <c r="AZ83" s="23"/>
      <c r="BA83" s="23"/>
      <c r="BB83" s="23"/>
      <c r="BC83" s="23"/>
    </row>
    <row r="84" spans="2:55" s="240" customFormat="1" ht="15" customHeight="1">
      <c r="B84" s="263"/>
      <c r="C84" s="608"/>
      <c r="D84" s="608"/>
      <c r="E84" s="627"/>
      <c r="F84" s="627"/>
      <c r="G84" s="626"/>
      <c r="H84" s="608" t="s">
        <v>1162</v>
      </c>
      <c r="I84" s="608"/>
      <c r="J84" s="627"/>
      <c r="K84" s="626"/>
      <c r="L84" s="630" t="s">
        <v>1161</v>
      </c>
      <c r="M84" s="627"/>
      <c r="N84" s="611"/>
      <c r="O84" s="628" t="str">
        <f>IF(G84="x",auxiliar!$O$8,IF(K84="x",auxiliar!$O$9,""))</f>
        <v/>
      </c>
      <c r="P84" s="628"/>
      <c r="Q84" s="628"/>
      <c r="R84" s="628"/>
      <c r="S84" s="628"/>
      <c r="T84" s="628"/>
      <c r="U84" s="628"/>
      <c r="V84" s="628"/>
      <c r="W84" s="628"/>
      <c r="X84" s="628"/>
      <c r="Y84" s="628"/>
      <c r="Z84" s="627"/>
      <c r="AA84" s="625"/>
      <c r="AB84" s="625"/>
      <c r="AC84" s="625"/>
      <c r="AD84" s="611"/>
      <c r="AE84" s="611"/>
      <c r="AF84" s="611"/>
      <c r="AG84" s="611"/>
      <c r="AH84" s="611"/>
      <c r="AI84" s="627"/>
      <c r="AJ84" s="264"/>
      <c r="AP84" s="248"/>
      <c r="AT84" s="248"/>
      <c r="AV84" s="23"/>
      <c r="AW84" s="23"/>
      <c r="AX84" s="23"/>
      <c r="AY84" s="23"/>
      <c r="AZ84" s="23"/>
      <c r="BA84" s="23"/>
      <c r="BB84" s="23"/>
      <c r="BC84" s="23"/>
    </row>
    <row r="85" spans="2:55" s="240" customFormat="1" ht="5.0999999999999996" customHeight="1">
      <c r="B85" s="263"/>
      <c r="C85" s="608"/>
      <c r="D85" s="608"/>
      <c r="E85" s="608"/>
      <c r="F85" s="608"/>
      <c r="G85" s="608"/>
      <c r="H85" s="608"/>
      <c r="I85" s="608"/>
      <c r="J85" s="625"/>
      <c r="K85" s="625"/>
      <c r="L85" s="625"/>
      <c r="M85" s="625"/>
      <c r="N85" s="625"/>
      <c r="O85" s="625"/>
      <c r="P85" s="625"/>
      <c r="Q85" s="625"/>
      <c r="R85" s="625"/>
      <c r="S85" s="625"/>
      <c r="T85" s="625"/>
      <c r="U85" s="625"/>
      <c r="V85" s="625"/>
      <c r="W85" s="625"/>
      <c r="X85" s="625"/>
      <c r="Y85" s="625"/>
      <c r="Z85" s="625"/>
      <c r="AA85" s="625"/>
      <c r="AB85" s="625"/>
      <c r="AC85" s="625"/>
      <c r="AD85" s="625"/>
      <c r="AE85" s="611"/>
      <c r="AF85" s="611"/>
      <c r="AG85" s="611"/>
      <c r="AH85" s="611"/>
      <c r="AI85" s="611"/>
      <c r="AJ85" s="264"/>
      <c r="AP85" s="248"/>
      <c r="AT85" s="248"/>
      <c r="AV85" s="23"/>
      <c r="AW85" s="23"/>
      <c r="AX85" s="23"/>
      <c r="AY85" s="23"/>
      <c r="AZ85" s="23"/>
      <c r="BA85" s="23"/>
      <c r="BB85" s="23"/>
      <c r="BC85" s="23"/>
    </row>
    <row r="86" spans="2:55" s="240" customFormat="1" ht="15" customHeight="1">
      <c r="B86" s="263"/>
      <c r="C86" s="624" t="s">
        <v>2427</v>
      </c>
      <c r="D86" s="608"/>
      <c r="E86" s="608"/>
      <c r="F86" s="608"/>
      <c r="G86" s="608"/>
      <c r="H86" s="608"/>
      <c r="I86" s="608"/>
      <c r="J86" s="625"/>
      <c r="K86" s="625"/>
      <c r="L86" s="625"/>
      <c r="M86" s="625"/>
      <c r="N86" s="625"/>
      <c r="O86" s="625"/>
      <c r="P86" s="625"/>
      <c r="Q86" s="625"/>
      <c r="R86" s="625"/>
      <c r="S86" s="625"/>
      <c r="T86" s="625"/>
      <c r="U86" s="625"/>
      <c r="V86" s="625"/>
      <c r="W86" s="625"/>
      <c r="X86" s="625"/>
      <c r="Y86" s="625"/>
      <c r="Z86" s="625"/>
      <c r="AA86" s="625"/>
      <c r="AB86" s="625"/>
      <c r="AC86" s="625"/>
      <c r="AD86" s="625"/>
      <c r="AE86" s="611"/>
      <c r="AF86" s="611"/>
      <c r="AG86" s="611"/>
      <c r="AH86" s="611"/>
      <c r="AI86" s="611"/>
      <c r="AJ86" s="264"/>
      <c r="AP86" s="248"/>
      <c r="AT86" s="248"/>
      <c r="AV86" s="23"/>
      <c r="AW86" s="23"/>
      <c r="AX86" s="23"/>
      <c r="AY86" s="23"/>
      <c r="AZ86" s="23"/>
      <c r="BA86" s="23"/>
      <c r="BB86" s="23"/>
      <c r="BC86" s="23"/>
    </row>
    <row r="87" spans="2:55" s="240" customFormat="1" ht="15" customHeight="1">
      <c r="B87" s="263"/>
      <c r="C87" s="608"/>
      <c r="D87" s="626"/>
      <c r="E87" s="880" t="s">
        <v>2417</v>
      </c>
      <c r="F87" s="881"/>
      <c r="G87" s="881"/>
      <c r="H87" s="881"/>
      <c r="I87" s="881"/>
      <c r="J87" s="881"/>
      <c r="K87" s="881"/>
      <c r="L87" s="881"/>
      <c r="M87" s="881"/>
      <c r="N87" s="625"/>
      <c r="O87" s="626"/>
      <c r="P87" s="878" t="s">
        <v>2418</v>
      </c>
      <c r="Q87" s="879"/>
      <c r="R87" s="879"/>
      <c r="S87" s="879"/>
      <c r="T87" s="879"/>
      <c r="U87" s="879"/>
      <c r="V87" s="625"/>
      <c r="W87" s="626"/>
      <c r="X87" s="878" t="s">
        <v>2419</v>
      </c>
      <c r="Y87" s="879"/>
      <c r="Z87" s="879"/>
      <c r="AA87" s="879"/>
      <c r="AB87" s="879"/>
      <c r="AC87" s="879"/>
      <c r="AD87" s="879"/>
      <c r="AE87" s="879"/>
      <c r="AF87" s="611"/>
      <c r="AG87" s="611"/>
      <c r="AH87" s="611"/>
      <c r="AI87" s="611"/>
      <c r="AJ87" s="264"/>
      <c r="AP87" s="248"/>
      <c r="AT87" s="248"/>
      <c r="AV87" s="23"/>
      <c r="AW87" s="23"/>
      <c r="AX87" s="23"/>
      <c r="AY87" s="23"/>
      <c r="AZ87" s="23"/>
      <c r="BA87" s="23"/>
      <c r="BB87" s="23"/>
      <c r="BC87" s="23"/>
    </row>
    <row r="88" spans="2:55" s="240" customFormat="1" ht="5.0999999999999996" customHeight="1">
      <c r="B88" s="263"/>
      <c r="C88" s="608"/>
      <c r="D88" s="631"/>
      <c r="E88" s="625"/>
      <c r="F88" s="625"/>
      <c r="G88" s="625"/>
      <c r="H88" s="625"/>
      <c r="I88" s="625"/>
      <c r="J88" s="625"/>
      <c r="K88" s="625"/>
      <c r="L88" s="625"/>
      <c r="M88" s="625"/>
      <c r="N88" s="625"/>
      <c r="O88" s="631"/>
      <c r="P88" s="632"/>
      <c r="Q88" s="632"/>
      <c r="R88" s="632"/>
      <c r="S88" s="632"/>
      <c r="T88" s="632"/>
      <c r="U88" s="632"/>
      <c r="V88" s="625"/>
      <c r="W88" s="631"/>
      <c r="X88" s="632"/>
      <c r="Y88" s="632"/>
      <c r="Z88" s="632"/>
      <c r="AA88" s="632"/>
      <c r="AB88" s="632"/>
      <c r="AC88" s="632"/>
      <c r="AD88" s="632"/>
      <c r="AE88" s="632"/>
      <c r="AF88" s="611"/>
      <c r="AG88" s="611"/>
      <c r="AH88" s="611"/>
      <c r="AI88" s="611"/>
      <c r="AJ88" s="264"/>
      <c r="AP88" s="248"/>
      <c r="AT88" s="248"/>
      <c r="AV88" s="23"/>
      <c r="AW88" s="23"/>
      <c r="AX88" s="23"/>
      <c r="AY88" s="23"/>
      <c r="AZ88" s="23"/>
      <c r="BA88" s="23"/>
      <c r="BB88" s="23"/>
      <c r="BC88" s="23"/>
    </row>
    <row r="89" spans="2:55" s="240" customFormat="1" ht="15" customHeight="1">
      <c r="B89" s="263"/>
      <c r="C89" s="608"/>
      <c r="D89" s="626"/>
      <c r="E89" s="880" t="s">
        <v>2420</v>
      </c>
      <c r="F89" s="881"/>
      <c r="G89" s="881"/>
      <c r="H89" s="881"/>
      <c r="I89" s="881"/>
      <c r="J89" s="881"/>
      <c r="K89" s="881"/>
      <c r="L89" s="881"/>
      <c r="M89" s="881"/>
      <c r="N89" s="881"/>
      <c r="O89" s="881"/>
      <c r="P89" s="881"/>
      <c r="Q89" s="881"/>
      <c r="R89" s="881"/>
      <c r="S89" s="632"/>
      <c r="T89" s="626"/>
      <c r="U89" s="878" t="s">
        <v>2421</v>
      </c>
      <c r="V89" s="879"/>
      <c r="W89" s="879"/>
      <c r="X89" s="879"/>
      <c r="Y89" s="879"/>
      <c r="Z89" s="879"/>
      <c r="AA89" s="879"/>
      <c r="AB89" s="879"/>
      <c r="AC89" s="632"/>
      <c r="AD89" s="626"/>
      <c r="AE89" s="878" t="s">
        <v>2422</v>
      </c>
      <c r="AF89" s="879"/>
      <c r="AG89" s="879"/>
      <c r="AH89" s="879"/>
      <c r="AI89" s="611"/>
      <c r="AJ89" s="264"/>
      <c r="AP89" s="248"/>
      <c r="AT89" s="248"/>
      <c r="AV89" s="23"/>
      <c r="AW89" s="23"/>
      <c r="AX89" s="23"/>
      <c r="AY89" s="23"/>
      <c r="AZ89" s="23"/>
      <c r="BA89" s="23"/>
      <c r="BB89" s="23"/>
      <c r="BC89" s="23"/>
    </row>
    <row r="90" spans="2:55" s="240" customFormat="1" ht="5.0999999999999996" customHeight="1">
      <c r="B90" s="263"/>
      <c r="C90" s="608"/>
      <c r="D90" s="631"/>
      <c r="E90" s="625"/>
      <c r="F90" s="625"/>
      <c r="G90" s="625"/>
      <c r="H90" s="625"/>
      <c r="I90" s="625"/>
      <c r="J90" s="625"/>
      <c r="K90" s="625"/>
      <c r="L90" s="625"/>
      <c r="M90" s="625"/>
      <c r="N90" s="625"/>
      <c r="O90" s="625"/>
      <c r="P90" s="625"/>
      <c r="Q90" s="625"/>
      <c r="R90" s="625"/>
      <c r="S90" s="632"/>
      <c r="T90" s="631"/>
      <c r="U90" s="632"/>
      <c r="V90" s="632"/>
      <c r="W90" s="632"/>
      <c r="X90" s="632"/>
      <c r="Y90" s="632"/>
      <c r="Z90" s="632"/>
      <c r="AA90" s="632"/>
      <c r="AB90" s="632"/>
      <c r="AC90" s="632"/>
      <c r="AD90" s="631"/>
      <c r="AE90" s="632"/>
      <c r="AF90" s="632"/>
      <c r="AG90" s="632"/>
      <c r="AH90" s="632"/>
      <c r="AI90" s="611"/>
      <c r="AJ90" s="264"/>
      <c r="AP90" s="248"/>
      <c r="AT90" s="248"/>
      <c r="AV90" s="23"/>
      <c r="AW90" s="23"/>
      <c r="AX90" s="23"/>
      <c r="AY90" s="23"/>
      <c r="AZ90" s="23"/>
      <c r="BA90" s="23"/>
      <c r="BB90" s="23"/>
      <c r="BC90" s="23"/>
    </row>
    <row r="91" spans="2:55" s="240" customFormat="1" ht="15" customHeight="1">
      <c r="B91" s="263"/>
      <c r="C91" s="608"/>
      <c r="D91" s="626"/>
      <c r="E91" s="633" t="s">
        <v>2426</v>
      </c>
      <c r="F91" s="411"/>
      <c r="G91" s="411"/>
      <c r="H91" s="411"/>
      <c r="I91" s="411"/>
      <c r="J91" s="411"/>
      <c r="K91" s="411"/>
      <c r="L91" s="411"/>
      <c r="M91" s="411"/>
      <c r="N91" s="625"/>
      <c r="O91" s="625"/>
      <c r="P91" s="625"/>
      <c r="Q91" s="625"/>
      <c r="R91" s="625"/>
      <c r="S91" s="632"/>
      <c r="T91" s="631"/>
      <c r="U91" s="632"/>
      <c r="V91" s="632"/>
      <c r="W91" s="632"/>
      <c r="X91" s="632"/>
      <c r="Y91" s="626"/>
      <c r="Z91" s="634" t="s">
        <v>2423</v>
      </c>
      <c r="AA91" s="630"/>
      <c r="AB91" s="630"/>
      <c r="AC91" s="630"/>
      <c r="AD91" s="630"/>
      <c r="AE91" s="630"/>
      <c r="AF91" s="632"/>
      <c r="AG91" s="632"/>
      <c r="AH91" s="632"/>
      <c r="AI91" s="611"/>
      <c r="AJ91" s="264"/>
      <c r="AP91" s="248"/>
      <c r="AT91" s="248"/>
      <c r="AV91" s="23"/>
      <c r="AW91" s="23"/>
      <c r="AX91" s="23"/>
      <c r="AY91" s="23"/>
      <c r="AZ91" s="23"/>
      <c r="BA91" s="23"/>
      <c r="BB91" s="23"/>
      <c r="BC91" s="23"/>
    </row>
    <row r="92" spans="2:55" s="240" customFormat="1" ht="5.0999999999999996" customHeight="1">
      <c r="B92" s="263"/>
      <c r="C92" s="608"/>
      <c r="D92" s="631"/>
      <c r="E92" s="625"/>
      <c r="F92" s="625"/>
      <c r="G92" s="625"/>
      <c r="H92" s="625"/>
      <c r="I92" s="625"/>
      <c r="J92" s="625"/>
      <c r="K92" s="625"/>
      <c r="L92" s="625"/>
      <c r="M92" s="625"/>
      <c r="N92" s="625"/>
      <c r="O92" s="625"/>
      <c r="P92" s="625"/>
      <c r="Q92" s="625"/>
      <c r="R92" s="625"/>
      <c r="S92" s="632"/>
      <c r="T92" s="631"/>
      <c r="U92" s="632"/>
      <c r="V92" s="632"/>
      <c r="W92" s="632"/>
      <c r="X92" s="632"/>
      <c r="Y92" s="632"/>
      <c r="Z92" s="632"/>
      <c r="AA92" s="632"/>
      <c r="AB92" s="632"/>
      <c r="AC92" s="632"/>
      <c r="AD92" s="631"/>
      <c r="AE92" s="632"/>
      <c r="AF92" s="632"/>
      <c r="AG92" s="632"/>
      <c r="AH92" s="632"/>
      <c r="AI92" s="611"/>
      <c r="AJ92" s="264"/>
      <c r="AP92" s="248"/>
      <c r="AT92" s="248"/>
      <c r="AV92" s="23"/>
      <c r="AW92" s="23"/>
      <c r="AX92" s="23"/>
      <c r="AY92" s="23"/>
      <c r="AZ92" s="23"/>
      <c r="BA92" s="23"/>
      <c r="BB92" s="23"/>
      <c r="BC92" s="23"/>
    </row>
    <row r="93" spans="2:55" s="240" customFormat="1" ht="15" customHeight="1">
      <c r="B93" s="263"/>
      <c r="C93" s="608"/>
      <c r="D93" s="626"/>
      <c r="E93" s="878" t="s">
        <v>2424</v>
      </c>
      <c r="F93" s="879"/>
      <c r="G93" s="879"/>
      <c r="H93" s="879"/>
      <c r="I93" s="879"/>
      <c r="J93" s="879"/>
      <c r="K93" s="879"/>
      <c r="L93" s="879"/>
      <c r="M93" s="879"/>
      <c r="N93" s="630"/>
      <c r="O93" s="626"/>
      <c r="P93" s="878" t="s">
        <v>2425</v>
      </c>
      <c r="Q93" s="879"/>
      <c r="R93" s="879"/>
      <c r="S93" s="879"/>
      <c r="T93" s="879"/>
      <c r="U93" s="879"/>
      <c r="V93" s="879"/>
      <c r="W93" s="627"/>
      <c r="X93" s="627"/>
      <c r="Y93" s="627"/>
      <c r="Z93" s="627"/>
      <c r="AA93" s="627"/>
      <c r="AB93" s="627"/>
      <c r="AC93" s="627"/>
      <c r="AD93" s="627"/>
      <c r="AE93" s="611"/>
      <c r="AF93" s="611"/>
      <c r="AG93" s="611"/>
      <c r="AH93" s="611"/>
      <c r="AI93" s="611"/>
      <c r="AJ93" s="264"/>
      <c r="AP93" s="248"/>
      <c r="AT93" s="248"/>
      <c r="AV93" s="23"/>
      <c r="AW93" s="23"/>
      <c r="AX93" s="23"/>
      <c r="AY93" s="23"/>
      <c r="AZ93" s="23"/>
      <c r="BA93" s="23"/>
      <c r="BB93" s="23"/>
      <c r="BC93" s="23"/>
    </row>
    <row r="94" spans="2:55" s="240" customFormat="1" ht="5.0999999999999996" customHeight="1">
      <c r="B94" s="263"/>
      <c r="C94" s="608"/>
      <c r="D94" s="608"/>
      <c r="E94" s="608"/>
      <c r="F94" s="608"/>
      <c r="G94" s="608"/>
      <c r="H94" s="608"/>
      <c r="I94" s="608"/>
      <c r="J94" s="625"/>
      <c r="K94" s="625"/>
      <c r="L94" s="625"/>
      <c r="M94" s="625"/>
      <c r="N94" s="625"/>
      <c r="O94" s="625"/>
      <c r="P94" s="625"/>
      <c r="Q94" s="625"/>
      <c r="R94" s="625"/>
      <c r="S94" s="625"/>
      <c r="T94" s="625"/>
      <c r="U94" s="625"/>
      <c r="V94" s="625"/>
      <c r="W94" s="625"/>
      <c r="X94" s="625"/>
      <c r="Y94" s="625"/>
      <c r="Z94" s="625"/>
      <c r="AA94" s="625"/>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24" t="s">
        <v>1750</v>
      </c>
      <c r="D95" s="608"/>
      <c r="E95" s="608"/>
      <c r="F95" s="608"/>
      <c r="G95" s="608"/>
      <c r="H95" s="608"/>
      <c r="I95" s="608"/>
      <c r="J95" s="625"/>
      <c r="K95" s="627"/>
      <c r="L95" s="626"/>
      <c r="M95" s="610" t="s">
        <v>196</v>
      </c>
      <c r="N95" s="627"/>
      <c r="O95" s="626"/>
      <c r="P95" s="610" t="s">
        <v>2279</v>
      </c>
      <c r="Q95" s="627"/>
      <c r="R95" s="627"/>
      <c r="S95" s="627"/>
      <c r="T95" s="627"/>
      <c r="U95" s="627"/>
      <c r="V95" s="627"/>
      <c r="W95" s="627"/>
      <c r="X95" s="627"/>
      <c r="Y95" s="627"/>
      <c r="Z95" s="627"/>
      <c r="AA95" s="627"/>
      <c r="AB95" s="645"/>
      <c r="AC95" s="645"/>
      <c r="AD95" s="645"/>
      <c r="AE95" s="645"/>
      <c r="AF95" s="645"/>
      <c r="AG95" s="645"/>
      <c r="AH95" s="645"/>
      <c r="AI95" s="645"/>
      <c r="AJ95" s="264"/>
      <c r="AP95" s="248"/>
      <c r="AT95" s="248"/>
      <c r="AV95" s="23"/>
      <c r="AW95" s="23"/>
      <c r="AX95" s="23"/>
      <c r="AY95" s="23"/>
      <c r="AZ95" s="23"/>
      <c r="BA95" s="23"/>
      <c r="BB95" s="23"/>
      <c r="BC95" s="23"/>
    </row>
    <row r="96" spans="2:55" s="240" customFormat="1" ht="5.0999999999999996" customHeight="1">
      <c r="B96" s="263"/>
      <c r="C96" s="608"/>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10" t="s">
        <v>2278</v>
      </c>
      <c r="D97" s="610"/>
      <c r="E97" s="610"/>
      <c r="F97" s="610"/>
      <c r="G97" s="610"/>
      <c r="H97" s="610"/>
      <c r="I97" s="610"/>
      <c r="J97" s="610"/>
      <c r="K97" s="610"/>
      <c r="L97" s="610"/>
      <c r="M97" s="608"/>
      <c r="N97" s="608"/>
      <c r="O97" s="646"/>
      <c r="P97" s="1013"/>
      <c r="Q97" s="1013"/>
      <c r="R97" s="1013"/>
      <c r="S97" s="1013"/>
      <c r="T97" s="1013"/>
      <c r="U97" s="1013"/>
      <c r="V97" s="1013"/>
      <c r="W97" s="1013"/>
      <c r="X97" s="1013"/>
      <c r="Y97" s="1013"/>
      <c r="Z97" s="1013"/>
      <c r="AA97" s="1013"/>
      <c r="AB97" s="1013"/>
      <c r="AC97" s="1013"/>
      <c r="AD97" s="1013"/>
      <c r="AE97" s="1013"/>
      <c r="AF97" s="1013"/>
      <c r="AG97" s="1013"/>
      <c r="AH97" s="1013"/>
      <c r="AI97" s="1013"/>
      <c r="AJ97" s="264"/>
      <c r="AP97" s="248"/>
      <c r="AT97" s="248"/>
      <c r="AV97" s="23"/>
      <c r="AW97" s="23"/>
      <c r="AX97" s="23"/>
      <c r="AY97" s="23"/>
      <c r="AZ97" s="23"/>
      <c r="BA97" s="23"/>
      <c r="BB97" s="23"/>
      <c r="BC97" s="23"/>
    </row>
    <row r="98" spans="2:55" s="240" customFormat="1" ht="5.0999999999999996" customHeight="1">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c r="B99" s="263"/>
      <c r="C99" s="160" t="s">
        <v>1932</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c r="B100" s="263"/>
      <c r="C100" s="965" t="s">
        <v>2080</v>
      </c>
      <c r="D100" s="965"/>
      <c r="E100" s="965"/>
      <c r="F100" s="965"/>
      <c r="G100" s="965"/>
      <c r="H100" s="965"/>
      <c r="I100" s="965"/>
      <c r="J100" s="965"/>
      <c r="K100" s="965"/>
      <c r="L100" s="941" t="s">
        <v>1930</v>
      </c>
      <c r="M100" s="941"/>
      <c r="N100" s="941"/>
      <c r="O100" s="941"/>
      <c r="P100" s="941"/>
      <c r="Q100" s="941"/>
      <c r="R100" s="941"/>
      <c r="S100" s="941"/>
      <c r="T100" s="941"/>
      <c r="U100" s="941"/>
      <c r="V100" s="941"/>
      <c r="W100" s="941"/>
      <c r="X100" s="941" t="s">
        <v>1931</v>
      </c>
      <c r="Y100" s="941"/>
      <c r="Z100" s="941"/>
      <c r="AA100" s="941"/>
      <c r="AB100" s="941"/>
      <c r="AC100" s="941"/>
      <c r="AD100" s="941"/>
      <c r="AE100" s="941"/>
      <c r="AF100" s="941"/>
      <c r="AG100" s="941"/>
      <c r="AH100" s="941"/>
      <c r="AI100" s="941"/>
      <c r="AJ100" s="264"/>
      <c r="AP100" s="248"/>
      <c r="AT100" s="248"/>
      <c r="AV100" s="23"/>
      <c r="AW100" s="23"/>
      <c r="AX100" s="23"/>
      <c r="AY100" s="23"/>
      <c r="AZ100" s="23"/>
      <c r="BA100" s="23"/>
      <c r="BB100" s="23"/>
      <c r="BC100" s="23"/>
    </row>
    <row r="101" spans="2:55" s="240" customFormat="1" ht="15" customHeight="1">
      <c r="B101" s="263"/>
      <c r="C101" s="965"/>
      <c r="D101" s="965"/>
      <c r="E101" s="965"/>
      <c r="F101" s="965"/>
      <c r="G101" s="965"/>
      <c r="H101" s="965"/>
      <c r="I101" s="965"/>
      <c r="J101" s="965"/>
      <c r="K101" s="965"/>
      <c r="L101" s="941" t="s">
        <v>1923</v>
      </c>
      <c r="M101" s="941"/>
      <c r="N101" s="941"/>
      <c r="O101" s="941"/>
      <c r="P101" s="941" t="s">
        <v>1924</v>
      </c>
      <c r="Q101" s="941"/>
      <c r="R101" s="941"/>
      <c r="S101" s="941"/>
      <c r="T101" s="941" t="s">
        <v>1925</v>
      </c>
      <c r="U101" s="941"/>
      <c r="V101" s="941"/>
      <c r="W101" s="941"/>
      <c r="X101" s="941" t="s">
        <v>1923</v>
      </c>
      <c r="Y101" s="941"/>
      <c r="Z101" s="941"/>
      <c r="AA101" s="941"/>
      <c r="AB101" s="941" t="s">
        <v>1924</v>
      </c>
      <c r="AC101" s="941"/>
      <c r="AD101" s="941"/>
      <c r="AE101" s="941"/>
      <c r="AF101" s="941" t="s">
        <v>1925</v>
      </c>
      <c r="AG101" s="941"/>
      <c r="AH101" s="941"/>
      <c r="AI101" s="941"/>
      <c r="AJ101" s="264"/>
      <c r="AP101" s="248"/>
      <c r="AT101" s="248"/>
      <c r="AV101" s="23"/>
      <c r="AW101" s="23"/>
      <c r="AX101" s="23"/>
      <c r="AY101" s="23"/>
      <c r="AZ101" s="23"/>
      <c r="BA101" s="23"/>
      <c r="BB101" s="23"/>
      <c r="BC101" s="23"/>
    </row>
    <row r="102" spans="2:55" s="240" customFormat="1" ht="15" customHeight="1">
      <c r="B102" s="263"/>
      <c r="C102" s="965"/>
      <c r="D102" s="965"/>
      <c r="E102" s="965"/>
      <c r="F102" s="965"/>
      <c r="G102" s="965"/>
      <c r="H102" s="965"/>
      <c r="I102" s="965"/>
      <c r="J102" s="965"/>
      <c r="K102" s="965"/>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264"/>
      <c r="AP102" s="248"/>
      <c r="AT102" s="248"/>
      <c r="AV102" s="23"/>
      <c r="AW102" s="23"/>
      <c r="AX102" s="23"/>
      <c r="AY102" s="23"/>
      <c r="AZ102" s="23"/>
      <c r="BA102" s="23"/>
      <c r="BB102" s="23"/>
      <c r="BC102" s="23"/>
    </row>
    <row r="103" spans="2:55" s="240" customFormat="1" ht="30" customHeight="1">
      <c r="B103" s="263"/>
      <c r="C103" s="688" t="s">
        <v>1922</v>
      </c>
      <c r="D103" s="689"/>
      <c r="E103" s="689"/>
      <c r="F103" s="689"/>
      <c r="G103" s="690"/>
      <c r="H103" s="1040" t="s">
        <v>1929</v>
      </c>
      <c r="I103" s="1041"/>
      <c r="J103" s="1041"/>
      <c r="K103" s="1042"/>
      <c r="L103" s="281" t="s">
        <v>1926</v>
      </c>
      <c r="M103" s="953"/>
      <c r="N103" s="973"/>
      <c r="O103" s="973"/>
      <c r="P103" s="973"/>
      <c r="Q103" s="973"/>
      <c r="R103" s="973"/>
      <c r="S103" s="973"/>
      <c r="T103" s="973"/>
      <c r="U103" s="941" t="s">
        <v>2392</v>
      </c>
      <c r="V103" s="941"/>
      <c r="W103" s="941"/>
      <c r="X103" s="281" t="s">
        <v>1927</v>
      </c>
      <c r="Y103" s="953"/>
      <c r="Z103" s="973"/>
      <c r="AA103" s="973"/>
      <c r="AB103" s="973"/>
      <c r="AC103" s="973"/>
      <c r="AD103" s="973"/>
      <c r="AE103" s="973"/>
      <c r="AF103" s="973"/>
      <c r="AG103" s="941" t="s">
        <v>1928</v>
      </c>
      <c r="AH103" s="941"/>
      <c r="AI103" s="941"/>
      <c r="AJ103" s="264"/>
      <c r="AP103" s="248"/>
      <c r="AT103" s="248"/>
      <c r="AV103" s="23"/>
      <c r="AW103" s="23"/>
      <c r="AX103" s="23"/>
      <c r="AY103" s="23"/>
      <c r="AZ103" s="23"/>
      <c r="BA103" s="23"/>
      <c r="BB103" s="23"/>
      <c r="BC103" s="23"/>
    </row>
    <row r="104" spans="2:55" s="240" customFormat="1" ht="5.0999999999999996" customHeight="1">
      <c r="B104" s="263"/>
      <c r="C104" s="158"/>
      <c r="D104" s="158"/>
      <c r="E104" s="158"/>
      <c r="F104" s="158"/>
      <c r="G104" s="158"/>
      <c r="H104" s="520"/>
      <c r="I104" s="520"/>
      <c r="J104" s="520"/>
      <c r="K104" s="520"/>
      <c r="L104" s="254"/>
      <c r="M104" s="519"/>
      <c r="N104" s="519"/>
      <c r="O104" s="519"/>
      <c r="P104" s="519"/>
      <c r="Q104" s="519"/>
      <c r="R104" s="519"/>
      <c r="S104" s="519"/>
      <c r="T104" s="519"/>
      <c r="U104" s="254"/>
      <c r="V104" s="254"/>
      <c r="W104" s="254"/>
      <c r="X104" s="254"/>
      <c r="Y104" s="519"/>
      <c r="Z104" s="519"/>
      <c r="AA104" s="519"/>
      <c r="AB104" s="519"/>
      <c r="AC104" s="519"/>
      <c r="AD104" s="519"/>
      <c r="AE104" s="519"/>
      <c r="AF104" s="519"/>
      <c r="AG104" s="254"/>
      <c r="AH104" s="254"/>
      <c r="AI104" s="254"/>
      <c r="AJ104" s="264"/>
      <c r="AP104" s="248"/>
      <c r="AT104" s="248"/>
      <c r="AV104" s="23"/>
      <c r="AW104" s="23"/>
      <c r="AX104" s="23"/>
      <c r="AY104" s="23"/>
      <c r="AZ104" s="23"/>
      <c r="BA104" s="23"/>
      <c r="BB104" s="23"/>
      <c r="BC104" s="23"/>
    </row>
    <row r="105" spans="2:55" s="240" customFormat="1" ht="15" customHeight="1">
      <c r="B105" s="263"/>
      <c r="C105" s="630" t="s">
        <v>2318</v>
      </c>
      <c r="D105" s="604"/>
      <c r="E105" s="627"/>
      <c r="F105" s="631"/>
      <c r="G105" s="604"/>
      <c r="H105" s="647"/>
      <c r="I105" s="610"/>
      <c r="J105" s="610"/>
      <c r="K105" s="610"/>
      <c r="L105" s="610"/>
      <c r="M105" s="610"/>
      <c r="N105" s="610"/>
      <c r="O105" s="610"/>
      <c r="P105" s="648"/>
      <c r="Q105" s="1057"/>
      <c r="R105" s="1057"/>
      <c r="S105" s="1057"/>
      <c r="T105" s="1057"/>
      <c r="U105" s="1057"/>
      <c r="V105" s="1057"/>
      <c r="W105" s="1057"/>
      <c r="X105" s="1057"/>
      <c r="Y105" s="1057"/>
      <c r="Z105" s="1057"/>
      <c r="AA105" s="1057"/>
      <c r="AB105" s="1057"/>
      <c r="AC105" s="1057"/>
      <c r="AD105" s="1057"/>
      <c r="AE105" s="1057"/>
      <c r="AF105" s="1057"/>
      <c r="AG105" s="1057"/>
      <c r="AH105" s="1057"/>
      <c r="AI105" s="1057"/>
      <c r="AJ105" s="264"/>
      <c r="AP105" s="248"/>
      <c r="AT105" s="248"/>
      <c r="AV105" s="23"/>
      <c r="AW105" s="23"/>
      <c r="AX105" s="23"/>
      <c r="AY105" s="23"/>
      <c r="AZ105" s="23"/>
      <c r="BA105" s="23"/>
      <c r="BB105" s="23"/>
      <c r="BC105" s="23"/>
    </row>
    <row r="106" spans="2:55" s="240" customFormat="1" ht="15" customHeight="1">
      <c r="B106" s="263"/>
      <c r="C106" s="132" t="s">
        <v>2319</v>
      </c>
      <c r="D106" s="20"/>
      <c r="E106" s="128"/>
      <c r="F106" s="512"/>
      <c r="G106" s="20"/>
      <c r="H106" s="282"/>
      <c r="I106" s="247"/>
      <c r="J106" s="247"/>
      <c r="K106" s="247"/>
      <c r="L106" s="247"/>
      <c r="M106" s="247"/>
      <c r="N106" s="247"/>
      <c r="O106" s="247"/>
      <c r="P106" s="518"/>
      <c r="Q106" s="518"/>
      <c r="R106" s="518"/>
      <c r="S106" s="518"/>
      <c r="T106" s="518"/>
      <c r="U106" s="518"/>
      <c r="V106" s="518"/>
      <c r="W106" s="518"/>
      <c r="X106" s="992"/>
      <c r="Y106" s="992"/>
      <c r="Z106" s="992"/>
      <c r="AA106" s="992"/>
      <c r="AB106" s="992"/>
      <c r="AC106" s="992"/>
      <c r="AD106" s="992"/>
      <c r="AE106" s="992"/>
      <c r="AF106" s="992"/>
      <c r="AG106" s="992"/>
      <c r="AH106" s="992"/>
      <c r="AI106" s="992"/>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896" t="s">
        <v>1192</v>
      </c>
      <c r="D108" s="897"/>
      <c r="E108" s="897"/>
      <c r="F108" s="897"/>
      <c r="G108" s="897"/>
      <c r="H108" s="897"/>
      <c r="I108" s="897"/>
      <c r="J108" s="897"/>
      <c r="K108" s="897"/>
      <c r="L108" s="897"/>
      <c r="M108" s="897"/>
      <c r="N108" s="897"/>
      <c r="O108" s="897"/>
      <c r="P108" s="897"/>
      <c r="Q108" s="897"/>
      <c r="R108" s="897"/>
      <c r="S108" s="897"/>
      <c r="T108" s="897"/>
      <c r="U108" s="897"/>
      <c r="V108" s="897"/>
      <c r="W108" s="897"/>
      <c r="X108" s="897"/>
      <c r="Y108" s="897"/>
      <c r="Z108" s="897"/>
      <c r="AA108" s="897"/>
      <c r="AB108" s="897"/>
      <c r="AC108" s="897"/>
      <c r="AD108" s="897"/>
      <c r="AE108" s="897"/>
      <c r="AF108" s="897"/>
      <c r="AG108" s="897"/>
      <c r="AH108" s="897"/>
      <c r="AI108" s="898"/>
      <c r="AJ108" s="264"/>
      <c r="AP108" s="248"/>
      <c r="AT108" s="248"/>
      <c r="AV108" s="23"/>
      <c r="AW108" s="23"/>
      <c r="AX108" s="23"/>
      <c r="AY108" s="23"/>
      <c r="AZ108" s="23"/>
      <c r="BA108" s="23"/>
      <c r="BB108" s="23"/>
      <c r="BC108" s="23"/>
    </row>
    <row r="109" spans="2:55" s="240" customFormat="1" ht="5.0999999999999996" customHeight="1">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c r="B110" s="263"/>
      <c r="C110" s="912" t="s">
        <v>1207</v>
      </c>
      <c r="D110" s="912"/>
      <c r="E110" s="912"/>
      <c r="F110" s="912"/>
      <c r="G110" s="912"/>
      <c r="H110" s="912"/>
      <c r="I110" s="912"/>
      <c r="J110" s="912"/>
      <c r="K110" s="912"/>
      <c r="L110" s="912"/>
      <c r="M110" s="912"/>
      <c r="N110" s="912"/>
      <c r="O110" s="912"/>
      <c r="P110" s="912"/>
      <c r="Q110" s="912"/>
      <c r="R110" s="912"/>
      <c r="S110" s="912"/>
      <c r="T110" s="912"/>
      <c r="U110" s="912"/>
      <c r="V110" s="912"/>
      <c r="W110" s="912"/>
      <c r="X110" s="912"/>
      <c r="Y110" s="949"/>
      <c r="Z110" s="438"/>
      <c r="AA110" s="160" t="s">
        <v>196</v>
      </c>
      <c r="AB110" s="131"/>
      <c r="AC110" s="438"/>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c r="B111" s="263"/>
      <c r="C111" s="912" t="s">
        <v>1208</v>
      </c>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949"/>
      <c r="Z111" s="438"/>
      <c r="AA111" s="20" t="s">
        <v>196</v>
      </c>
      <c r="AB111" s="128"/>
      <c r="AC111" s="438"/>
      <c r="AD111" s="20" t="s">
        <v>1753</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c r="B113" s="263"/>
      <c r="C113" s="438"/>
      <c r="D113" s="20" t="s">
        <v>196</v>
      </c>
      <c r="E113" s="128"/>
      <c r="F113" s="438"/>
      <c r="G113" s="20" t="s">
        <v>1193</v>
      </c>
      <c r="H113" s="127"/>
      <c r="I113" s="720" t="s">
        <v>1194</v>
      </c>
      <c r="J113" s="720"/>
      <c r="K113" s="720"/>
      <c r="L113" s="720"/>
      <c r="M113" s="720"/>
      <c r="N113" s="720"/>
      <c r="O113" s="720"/>
      <c r="P113" s="720"/>
      <c r="Q113" s="882"/>
      <c r="R113" s="882"/>
      <c r="S113" s="882"/>
      <c r="T113" s="882"/>
      <c r="U113" s="882"/>
      <c r="V113" s="882"/>
      <c r="W113" s="882"/>
      <c r="X113" s="882"/>
      <c r="Y113" s="882"/>
      <c r="Z113" s="882"/>
      <c r="AA113" s="882"/>
      <c r="AB113" s="882"/>
      <c r="AC113" s="882"/>
      <c r="AD113" s="882"/>
      <c r="AE113" s="882"/>
      <c r="AF113" s="882"/>
      <c r="AG113" s="882"/>
      <c r="AH113" s="882"/>
      <c r="AI113" s="882"/>
      <c r="AJ113" s="264"/>
      <c r="AP113" s="248"/>
      <c r="AT113" s="248"/>
      <c r="AV113" s="23"/>
      <c r="AW113" s="23"/>
      <c r="AX113" s="23"/>
      <c r="AY113" s="23"/>
      <c r="AZ113" s="23"/>
      <c r="BA113" s="23"/>
      <c r="BB113" s="23"/>
      <c r="BC113" s="23"/>
    </row>
    <row r="114" spans="2:55" s="240" customFormat="1" ht="15" customHeight="1">
      <c r="B114" s="263"/>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c r="Y114" s="882"/>
      <c r="Z114" s="882"/>
      <c r="AA114" s="882"/>
      <c r="AB114" s="882"/>
      <c r="AC114" s="882"/>
      <c r="AD114" s="882"/>
      <c r="AE114" s="882"/>
      <c r="AF114" s="882"/>
      <c r="AG114" s="882"/>
      <c r="AH114" s="882"/>
      <c r="AI114" s="882"/>
      <c r="AJ114" s="264"/>
      <c r="AP114" s="248"/>
      <c r="AT114" s="248"/>
      <c r="AV114" s="23"/>
      <c r="AW114" s="23"/>
      <c r="AX114" s="23"/>
      <c r="AY114" s="23"/>
      <c r="AZ114" s="23"/>
      <c r="BA114" s="23"/>
      <c r="BB114" s="23"/>
      <c r="BC114" s="23"/>
    </row>
    <row r="115" spans="2:55" s="240" customFormat="1" ht="15" customHeight="1">
      <c r="B115" s="263"/>
      <c r="C115" s="912" t="s">
        <v>1210</v>
      </c>
      <c r="D115" s="912"/>
      <c r="E115" s="912"/>
      <c r="F115" s="912"/>
      <c r="G115" s="912"/>
      <c r="H115" s="912"/>
      <c r="I115" s="912"/>
      <c r="J115" s="912"/>
      <c r="K115" s="912"/>
      <c r="L115" s="912"/>
      <c r="M115" s="912"/>
      <c r="N115" s="912"/>
      <c r="O115" s="912"/>
      <c r="P115" s="912"/>
      <c r="Q115" s="912"/>
      <c r="R115" s="912"/>
      <c r="S115" s="912"/>
      <c r="T115" s="912"/>
      <c r="U115" s="912"/>
      <c r="V115" s="912"/>
      <c r="W115" s="912"/>
      <c r="X115" s="912"/>
      <c r="Y115" s="912"/>
      <c r="Z115" s="912"/>
      <c r="AA115" s="912"/>
      <c r="AB115" s="912"/>
      <c r="AC115" s="912"/>
      <c r="AD115" s="912"/>
      <c r="AE115" s="912"/>
      <c r="AF115" s="912"/>
      <c r="AG115" s="912"/>
      <c r="AH115" s="912"/>
      <c r="AI115" s="912"/>
      <c r="AJ115" s="264"/>
      <c r="AP115" s="248"/>
      <c r="AT115" s="248"/>
      <c r="AV115" s="23"/>
      <c r="AW115" s="23"/>
      <c r="AX115" s="23"/>
      <c r="AY115" s="23"/>
      <c r="AZ115" s="23"/>
      <c r="BA115" s="23"/>
      <c r="BB115" s="23"/>
      <c r="BC115" s="23"/>
    </row>
    <row r="116" spans="2:55" s="240" customFormat="1" ht="15" customHeight="1">
      <c r="B116" s="263"/>
      <c r="C116" s="720" t="s">
        <v>1195</v>
      </c>
      <c r="D116" s="720"/>
      <c r="E116" s="720"/>
      <c r="F116" s="720"/>
      <c r="G116" s="720"/>
      <c r="H116" s="892"/>
      <c r="I116" s="892"/>
      <c r="J116" s="892"/>
      <c r="K116" s="1029" t="s">
        <v>1196</v>
      </c>
      <c r="L116" s="1029"/>
      <c r="M116" s="1029"/>
      <c r="N116" s="1029"/>
      <c r="O116" s="892"/>
      <c r="P116" s="892"/>
      <c r="Q116" s="892"/>
      <c r="R116" s="128"/>
      <c r="S116" s="720" t="s">
        <v>1195</v>
      </c>
      <c r="T116" s="720"/>
      <c r="U116" s="720"/>
      <c r="V116" s="720"/>
      <c r="W116" s="720"/>
      <c r="X116" s="892"/>
      <c r="Y116" s="892"/>
      <c r="Z116" s="892"/>
      <c r="AA116" s="1029" t="s">
        <v>1196</v>
      </c>
      <c r="AB116" s="1029"/>
      <c r="AC116" s="1029"/>
      <c r="AD116" s="1029"/>
      <c r="AE116" s="892"/>
      <c r="AF116" s="892"/>
      <c r="AG116" s="892"/>
      <c r="AH116" s="131"/>
      <c r="AI116" s="131"/>
      <c r="AJ116" s="264"/>
      <c r="AP116" s="248"/>
      <c r="AT116" s="248"/>
      <c r="AV116" s="23"/>
      <c r="AW116" s="23"/>
      <c r="AX116" s="23"/>
      <c r="AY116" s="23"/>
      <c r="AZ116" s="23"/>
      <c r="BA116" s="23"/>
      <c r="BB116" s="23"/>
      <c r="BC116" s="23"/>
    </row>
    <row r="117" spans="2:55" s="240" customFormat="1" ht="15" customHeight="1">
      <c r="B117" s="263"/>
      <c r="C117" s="720" t="s">
        <v>1195</v>
      </c>
      <c r="D117" s="720"/>
      <c r="E117" s="720"/>
      <c r="F117" s="720"/>
      <c r="G117" s="720"/>
      <c r="H117" s="892"/>
      <c r="I117" s="892"/>
      <c r="J117" s="892"/>
      <c r="K117" s="1029" t="s">
        <v>1196</v>
      </c>
      <c r="L117" s="1029"/>
      <c r="M117" s="1029"/>
      <c r="N117" s="1029"/>
      <c r="O117" s="892"/>
      <c r="P117" s="892"/>
      <c r="Q117" s="892"/>
      <c r="R117" s="128"/>
      <c r="S117" s="720" t="s">
        <v>1195</v>
      </c>
      <c r="T117" s="720"/>
      <c r="U117" s="720"/>
      <c r="V117" s="720"/>
      <c r="W117" s="720"/>
      <c r="X117" s="892"/>
      <c r="Y117" s="892"/>
      <c r="Z117" s="892"/>
      <c r="AA117" s="1029" t="s">
        <v>1196</v>
      </c>
      <c r="AB117" s="1029"/>
      <c r="AC117" s="1029"/>
      <c r="AD117" s="1029"/>
      <c r="AE117" s="892"/>
      <c r="AF117" s="892"/>
      <c r="AG117" s="892"/>
      <c r="AH117" s="131"/>
      <c r="AI117" s="131"/>
      <c r="AJ117" s="264"/>
      <c r="AP117" s="248"/>
      <c r="AT117" s="248"/>
      <c r="AV117" s="23"/>
      <c r="AW117" s="23"/>
      <c r="AX117" s="23"/>
      <c r="AY117" s="23"/>
      <c r="AZ117" s="23"/>
      <c r="BA117" s="23"/>
      <c r="BB117" s="23"/>
      <c r="BC117" s="23"/>
    </row>
    <row r="118" spans="2:55" s="240" customFormat="1" ht="15" customHeight="1">
      <c r="B118" s="263"/>
      <c r="C118" s="912" t="s">
        <v>1211</v>
      </c>
      <c r="D118" s="912"/>
      <c r="E118" s="912"/>
      <c r="F118" s="912"/>
      <c r="G118" s="912"/>
      <c r="H118" s="912"/>
      <c r="I118" s="912"/>
      <c r="J118" s="912"/>
      <c r="K118" s="912"/>
      <c r="L118" s="912"/>
      <c r="M118" s="912"/>
      <c r="N118" s="912"/>
      <c r="O118" s="912"/>
      <c r="P118" s="912"/>
      <c r="Q118" s="912"/>
      <c r="R118" s="912"/>
      <c r="S118" s="912"/>
      <c r="T118" s="912"/>
      <c r="U118" s="912"/>
      <c r="V118" s="912"/>
      <c r="W118" s="912"/>
      <c r="X118" s="912"/>
      <c r="Y118" s="912"/>
      <c r="Z118" s="912"/>
      <c r="AA118" s="912"/>
      <c r="AB118" s="912"/>
      <c r="AC118" s="912"/>
      <c r="AD118" s="912"/>
      <c r="AE118" s="912"/>
      <c r="AF118" s="912"/>
      <c r="AG118" s="912"/>
      <c r="AH118" s="912"/>
      <c r="AI118" s="912"/>
      <c r="AJ118" s="264"/>
      <c r="AP118" s="248"/>
      <c r="AT118" s="248"/>
      <c r="AV118" s="23"/>
      <c r="AW118" s="23"/>
      <c r="AX118" s="23"/>
      <c r="AY118" s="23"/>
      <c r="AZ118" s="23"/>
      <c r="BA118" s="23"/>
      <c r="BB118" s="23"/>
      <c r="BC118" s="23"/>
    </row>
    <row r="119" spans="2:55" s="240" customFormat="1" ht="15" customHeight="1">
      <c r="B119" s="263"/>
      <c r="C119" s="438"/>
      <c r="D119" s="20" t="s">
        <v>196</v>
      </c>
      <c r="E119" s="128"/>
      <c r="F119" s="438"/>
      <c r="G119" s="20" t="s">
        <v>1193</v>
      </c>
      <c r="H119" s="127"/>
      <c r="I119" s="720" t="s">
        <v>1197</v>
      </c>
      <c r="J119" s="720"/>
      <c r="K119" s="720"/>
      <c r="L119" s="720"/>
      <c r="M119" s="720"/>
      <c r="N119" s="720"/>
      <c r="O119" s="720"/>
      <c r="P119" s="720"/>
      <c r="Q119" s="882"/>
      <c r="R119" s="882"/>
      <c r="S119" s="882"/>
      <c r="T119" s="882"/>
      <c r="U119" s="882"/>
      <c r="V119" s="882"/>
      <c r="W119" s="882"/>
      <c r="X119" s="882"/>
      <c r="Y119" s="882"/>
      <c r="Z119" s="882"/>
      <c r="AA119" s="882"/>
      <c r="AB119" s="882"/>
      <c r="AC119" s="882"/>
      <c r="AD119" s="882"/>
      <c r="AE119" s="882"/>
      <c r="AF119" s="882"/>
      <c r="AG119" s="882"/>
      <c r="AH119" s="882"/>
      <c r="AI119" s="882"/>
      <c r="AJ119" s="264"/>
      <c r="AP119" s="248"/>
      <c r="AT119" s="248"/>
      <c r="AV119" s="23"/>
      <c r="AW119" s="23"/>
      <c r="AX119" s="23"/>
      <c r="AY119" s="23"/>
      <c r="AZ119" s="23"/>
      <c r="BA119" s="23"/>
      <c r="BB119" s="23"/>
      <c r="BC119" s="23"/>
    </row>
    <row r="120" spans="2:55" s="240" customFormat="1" ht="15" customHeight="1">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c r="B121" s="263"/>
      <c r="C121" s="720" t="s">
        <v>1195</v>
      </c>
      <c r="D121" s="720"/>
      <c r="E121" s="720"/>
      <c r="F121" s="720"/>
      <c r="G121" s="720"/>
      <c r="H121" s="892"/>
      <c r="I121" s="892"/>
      <c r="J121" s="892"/>
      <c r="K121" s="1029" t="s">
        <v>1196</v>
      </c>
      <c r="L121" s="1029"/>
      <c r="M121" s="1029"/>
      <c r="N121" s="1029"/>
      <c r="O121" s="892"/>
      <c r="P121" s="892"/>
      <c r="Q121" s="892"/>
      <c r="R121" s="128"/>
      <c r="S121" s="720" t="s">
        <v>1195</v>
      </c>
      <c r="T121" s="720"/>
      <c r="U121" s="720"/>
      <c r="V121" s="720"/>
      <c r="W121" s="720"/>
      <c r="X121" s="892"/>
      <c r="Y121" s="892"/>
      <c r="Z121" s="892"/>
      <c r="AA121" s="1029" t="s">
        <v>1196</v>
      </c>
      <c r="AB121" s="1029"/>
      <c r="AC121" s="1029"/>
      <c r="AD121" s="1029"/>
      <c r="AE121" s="892"/>
      <c r="AF121" s="892"/>
      <c r="AG121" s="892"/>
      <c r="AH121" s="131"/>
      <c r="AI121" s="131"/>
      <c r="AJ121" s="264"/>
      <c r="AP121" s="248"/>
      <c r="AT121" s="248"/>
      <c r="AV121" s="23"/>
      <c r="AW121" s="23"/>
      <c r="AX121" s="23"/>
      <c r="AY121" s="23"/>
      <c r="AZ121" s="23"/>
      <c r="BA121" s="23"/>
      <c r="BB121" s="23"/>
      <c r="BC121" s="23"/>
    </row>
    <row r="122" spans="2:55" s="240" customFormat="1" ht="15" customHeight="1">
      <c r="B122" s="263"/>
      <c r="C122" s="132" t="s">
        <v>1212</v>
      </c>
      <c r="D122" s="160"/>
      <c r="E122" s="130"/>
      <c r="F122" s="130"/>
      <c r="G122" s="131"/>
      <c r="H122" s="131"/>
      <c r="I122" s="131"/>
      <c r="J122" s="131"/>
      <c r="K122" s="131"/>
      <c r="L122" s="131"/>
      <c r="M122" s="131"/>
      <c r="N122" s="131"/>
      <c r="O122" s="131"/>
      <c r="P122" s="131"/>
      <c r="Q122" s="131"/>
      <c r="R122" s="128"/>
      <c r="S122" s="132"/>
      <c r="T122" s="438"/>
      <c r="U122" s="522" t="s">
        <v>196</v>
      </c>
      <c r="V122" s="523"/>
      <c r="W122" s="438"/>
      <c r="X122" s="522" t="s">
        <v>1193</v>
      </c>
      <c r="Y122" s="524"/>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028" t="s">
        <v>2147</v>
      </c>
      <c r="D123" s="1028"/>
      <c r="E123" s="1028"/>
      <c r="F123" s="1028"/>
      <c r="G123" s="1028"/>
      <c r="H123" s="1028"/>
      <c r="I123" s="1028"/>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264"/>
      <c r="AP123" s="248"/>
      <c r="AT123" s="248"/>
      <c r="AV123" s="23"/>
      <c r="AW123" s="23"/>
      <c r="AX123" s="23"/>
      <c r="AY123" s="23"/>
      <c r="AZ123" s="23"/>
      <c r="BA123" s="23"/>
      <c r="BB123" s="23"/>
      <c r="BC123" s="23"/>
    </row>
    <row r="124" spans="2:55" s="240" customFormat="1" ht="15" customHeight="1">
      <c r="B124" s="263"/>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c r="Y124" s="882"/>
      <c r="Z124" s="882"/>
      <c r="AA124" s="882"/>
      <c r="AB124" s="882"/>
      <c r="AC124" s="882"/>
      <c r="AD124" s="882"/>
      <c r="AE124" s="882"/>
      <c r="AF124" s="882"/>
      <c r="AG124" s="882"/>
      <c r="AH124" s="882"/>
      <c r="AI124" s="882"/>
      <c r="AJ124" s="264"/>
      <c r="AP124" s="248"/>
      <c r="AT124" s="248"/>
      <c r="AV124" s="23"/>
      <c r="AW124" s="23"/>
      <c r="AX124" s="23"/>
      <c r="AY124" s="23"/>
      <c r="AZ124" s="23"/>
      <c r="BA124" s="23"/>
      <c r="BB124" s="23"/>
      <c r="BC124" s="23"/>
    </row>
    <row r="125" spans="2:55" s="240" customFormat="1" ht="15" customHeight="1">
      <c r="B125" s="263"/>
      <c r="C125" s="127" t="s">
        <v>1213</v>
      </c>
      <c r="D125" s="160"/>
      <c r="E125" s="130"/>
      <c r="F125" s="130"/>
      <c r="G125" s="131"/>
      <c r="H125" s="131"/>
      <c r="I125" s="131"/>
      <c r="J125" s="131"/>
      <c r="K125" s="131"/>
      <c r="L125" s="131"/>
      <c r="M125" s="131"/>
      <c r="N125" s="131"/>
      <c r="O125" s="131"/>
      <c r="P125" s="131"/>
      <c r="Q125" s="131"/>
      <c r="R125" s="128"/>
      <c r="S125" s="132"/>
      <c r="T125" s="438"/>
      <c r="U125" s="522" t="s">
        <v>196</v>
      </c>
      <c r="V125" s="523"/>
      <c r="W125" s="438"/>
      <c r="X125" s="522" t="s">
        <v>1193</v>
      </c>
      <c r="Y125" s="524"/>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028" t="s">
        <v>2147</v>
      </c>
      <c r="D126" s="1028"/>
      <c r="E126" s="1028"/>
      <c r="F126" s="1028"/>
      <c r="G126" s="1028"/>
      <c r="H126" s="1028"/>
      <c r="I126" s="1028"/>
      <c r="J126" s="961"/>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264"/>
      <c r="AP126" s="248"/>
      <c r="AT126" s="248"/>
      <c r="AV126" s="23"/>
      <c r="AW126" s="23"/>
      <c r="AX126" s="23"/>
      <c r="AY126" s="23"/>
      <c r="AZ126" s="23"/>
      <c r="BA126" s="23"/>
      <c r="BB126" s="23"/>
      <c r="BC126" s="23"/>
    </row>
    <row r="127" spans="2:55" s="240" customFormat="1" ht="15" customHeight="1">
      <c r="B127" s="263"/>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c r="Y127" s="882"/>
      <c r="Z127" s="882"/>
      <c r="AA127" s="882"/>
      <c r="AB127" s="882"/>
      <c r="AC127" s="882"/>
      <c r="AD127" s="882"/>
      <c r="AE127" s="882"/>
      <c r="AF127" s="882"/>
      <c r="AG127" s="882"/>
      <c r="AH127" s="882"/>
      <c r="AI127" s="882"/>
      <c r="AJ127" s="264"/>
      <c r="AP127" s="248"/>
      <c r="AT127" s="248"/>
      <c r="AV127" s="23"/>
      <c r="AW127" s="23"/>
      <c r="AX127" s="23"/>
      <c r="AY127" s="23"/>
      <c r="AZ127" s="23"/>
      <c r="BA127" s="23"/>
      <c r="BB127" s="23"/>
      <c r="BC127" s="23"/>
    </row>
    <row r="128" spans="2:55" s="240" customFormat="1" ht="15" customHeight="1">
      <c r="B128" s="263"/>
      <c r="C128" s="127" t="s">
        <v>1214</v>
      </c>
      <c r="D128" s="127"/>
      <c r="E128" s="127"/>
      <c r="F128" s="127"/>
      <c r="G128" s="127"/>
      <c r="H128" s="127"/>
      <c r="I128" s="127"/>
      <c r="J128" s="127"/>
      <c r="K128" s="127"/>
      <c r="L128" s="127"/>
      <c r="M128" s="127"/>
      <c r="N128" s="127"/>
      <c r="O128" s="127"/>
      <c r="P128" s="127"/>
      <c r="Q128" s="127"/>
      <c r="R128" s="127"/>
      <c r="S128" s="127"/>
      <c r="T128" s="438"/>
      <c r="U128" s="522" t="s">
        <v>196</v>
      </c>
      <c r="V128" s="523"/>
      <c r="W128" s="438"/>
      <c r="X128" s="522"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c r="B129" s="263"/>
      <c r="C129" s="1028" t="s">
        <v>2147</v>
      </c>
      <c r="D129" s="1028"/>
      <c r="E129" s="1028"/>
      <c r="F129" s="1028"/>
      <c r="G129" s="1028"/>
      <c r="H129" s="1028"/>
      <c r="I129" s="1028"/>
      <c r="J129" s="961"/>
      <c r="K129" s="961"/>
      <c r="L129" s="961"/>
      <c r="M129" s="961"/>
      <c r="N129" s="961"/>
      <c r="O129" s="961"/>
      <c r="P129" s="961"/>
      <c r="Q129" s="961"/>
      <c r="R129" s="961"/>
      <c r="S129" s="961"/>
      <c r="T129" s="961"/>
      <c r="U129" s="961"/>
      <c r="V129" s="961"/>
      <c r="W129" s="961"/>
      <c r="X129" s="961"/>
      <c r="Y129" s="961"/>
      <c r="Z129" s="961"/>
      <c r="AA129" s="961"/>
      <c r="AB129" s="961"/>
      <c r="AC129" s="961"/>
      <c r="AD129" s="961"/>
      <c r="AE129" s="961"/>
      <c r="AF129" s="961"/>
      <c r="AG129" s="961"/>
      <c r="AH129" s="961"/>
      <c r="AI129" s="961"/>
      <c r="AJ129" s="264"/>
      <c r="AP129" s="248"/>
      <c r="AT129" s="248"/>
      <c r="AV129" s="23"/>
      <c r="AW129" s="23"/>
      <c r="AX129" s="23"/>
      <c r="AY129" s="23"/>
      <c r="AZ129" s="23"/>
      <c r="BA129" s="23"/>
      <c r="BB129" s="23"/>
      <c r="BC129" s="23"/>
    </row>
    <row r="130" spans="2:55" s="240" customFormat="1" ht="15" customHeight="1">
      <c r="B130" s="263"/>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c r="Y130" s="882"/>
      <c r="Z130" s="882"/>
      <c r="AA130" s="882"/>
      <c r="AB130" s="882"/>
      <c r="AC130" s="882"/>
      <c r="AD130" s="882"/>
      <c r="AE130" s="882"/>
      <c r="AF130" s="882"/>
      <c r="AG130" s="882"/>
      <c r="AH130" s="882"/>
      <c r="AI130" s="882"/>
      <c r="AJ130" s="264"/>
      <c r="AP130" s="248"/>
      <c r="AT130" s="248"/>
      <c r="AV130" s="23"/>
      <c r="AW130" s="23"/>
      <c r="AX130" s="23"/>
      <c r="AY130" s="23"/>
      <c r="AZ130" s="23"/>
      <c r="BA130" s="23"/>
      <c r="BB130" s="23"/>
      <c r="BC130" s="23"/>
    </row>
    <row r="131" spans="2:55" s="240" customFormat="1" ht="5.0999999999999996" customHeigh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1046" t="s">
        <v>1199</v>
      </c>
      <c r="D132" s="1046"/>
      <c r="E132" s="1046"/>
      <c r="F132" s="1046"/>
      <c r="G132" s="1046"/>
      <c r="H132" s="1046"/>
      <c r="I132" s="1046"/>
      <c r="J132" s="1046"/>
      <c r="K132" s="1046"/>
      <c r="L132" s="1046"/>
      <c r="M132" s="1046"/>
      <c r="N132" s="1046"/>
      <c r="O132" s="1046"/>
      <c r="P132" s="1046"/>
      <c r="Q132" s="1046"/>
      <c r="R132" s="1046"/>
      <c r="S132" s="1046"/>
      <c r="T132" s="1046"/>
      <c r="U132" s="1046"/>
      <c r="V132" s="1046"/>
      <c r="W132" s="1046"/>
      <c r="X132" s="1046"/>
      <c r="Y132" s="1046"/>
      <c r="Z132" s="1046"/>
      <c r="AA132" s="1046"/>
      <c r="AB132" s="1046"/>
      <c r="AC132" s="1046"/>
      <c r="AD132" s="1046"/>
      <c r="AE132" s="1046"/>
      <c r="AF132" s="1046"/>
      <c r="AG132" s="1046"/>
      <c r="AH132" s="1046"/>
      <c r="AI132" s="1046"/>
      <c r="AJ132" s="264"/>
      <c r="AP132" s="248"/>
      <c r="AT132" s="248"/>
      <c r="AV132" s="23"/>
      <c r="AW132" s="23"/>
      <c r="AX132" s="23"/>
      <c r="AY132" s="23"/>
      <c r="AZ132" s="23"/>
      <c r="BA132" s="23"/>
      <c r="BB132" s="23"/>
      <c r="BC132" s="23"/>
    </row>
    <row r="133" spans="2:55" s="240" customFormat="1" ht="15" customHeight="1">
      <c r="B133" s="263"/>
      <c r="C133" s="1046"/>
      <c r="D133" s="1046"/>
      <c r="E133" s="1046"/>
      <c r="F133" s="1046"/>
      <c r="G133" s="1046"/>
      <c r="H133" s="1046"/>
      <c r="I133" s="1046"/>
      <c r="J133" s="1046"/>
      <c r="K133" s="1046"/>
      <c r="L133" s="1046"/>
      <c r="M133" s="1046"/>
      <c r="N133" s="1046"/>
      <c r="O133" s="1046"/>
      <c r="P133" s="1046"/>
      <c r="Q133" s="1046"/>
      <c r="R133" s="1046"/>
      <c r="S133" s="1046"/>
      <c r="T133" s="1046"/>
      <c r="U133" s="1046"/>
      <c r="V133" s="1046"/>
      <c r="W133" s="1046"/>
      <c r="X133" s="1046"/>
      <c r="Y133" s="1046"/>
      <c r="Z133" s="1046"/>
      <c r="AA133" s="1046"/>
      <c r="AB133" s="1046"/>
      <c r="AC133" s="1046"/>
      <c r="AD133" s="1046"/>
      <c r="AE133" s="1046"/>
      <c r="AF133" s="1046"/>
      <c r="AG133" s="1046"/>
      <c r="AH133" s="1046"/>
      <c r="AI133" s="1046"/>
      <c r="AJ133" s="264"/>
      <c r="AP133" s="248"/>
      <c r="AT133" s="248"/>
      <c r="AV133" s="23"/>
      <c r="AW133" s="23"/>
      <c r="AX133" s="23"/>
      <c r="AY133" s="23"/>
      <c r="AZ133" s="23"/>
      <c r="BA133" s="23"/>
      <c r="BB133" s="23"/>
      <c r="BC133" s="23"/>
    </row>
    <row r="134" spans="2:55" s="240" customFormat="1" ht="5.0999999999999996" customHeight="1" thickBot="1">
      <c r="B134" s="268"/>
      <c r="C134" s="295"/>
      <c r="D134" s="295"/>
      <c r="E134" s="295"/>
      <c r="F134" s="295"/>
      <c r="G134" s="295"/>
      <c r="H134" s="295"/>
      <c r="I134" s="295"/>
      <c r="J134" s="535"/>
      <c r="K134" s="535"/>
      <c r="L134" s="535"/>
      <c r="M134" s="535"/>
      <c r="N134" s="535"/>
      <c r="O134" s="535"/>
      <c r="P134" s="535"/>
      <c r="Q134" s="535"/>
      <c r="R134" s="535"/>
      <c r="S134" s="535"/>
      <c r="T134" s="535"/>
      <c r="U134" s="535"/>
      <c r="V134" s="535"/>
      <c r="W134" s="535"/>
      <c r="X134" s="535"/>
      <c r="Y134" s="535"/>
      <c r="Z134" s="535"/>
      <c r="AA134" s="535"/>
      <c r="AB134" s="535"/>
      <c r="AC134" s="535"/>
      <c r="AD134" s="535"/>
      <c r="AE134" s="536"/>
      <c r="AF134" s="536"/>
      <c r="AG134" s="536"/>
      <c r="AH134" s="536"/>
      <c r="AI134" s="536"/>
      <c r="AJ134" s="271"/>
      <c r="AP134" s="248"/>
      <c r="AT134" s="248"/>
      <c r="AV134" s="23"/>
      <c r="AW134" s="23"/>
      <c r="AX134" s="23"/>
      <c r="AY134" s="23"/>
      <c r="AZ134" s="23"/>
      <c r="BA134" s="23"/>
      <c r="BB134" s="23"/>
      <c r="BC134" s="23"/>
    </row>
    <row r="135" spans="2:55" s="240" customFormat="1" ht="29.25" customHeight="1">
      <c r="B135" s="263"/>
      <c r="C135" s="1069" t="s">
        <v>2084</v>
      </c>
      <c r="D135" s="1070"/>
      <c r="E135" s="1070"/>
      <c r="F135" s="1070"/>
      <c r="G135" s="1070"/>
      <c r="H135" s="1070"/>
      <c r="I135" s="1070"/>
      <c r="J135" s="1070"/>
      <c r="K135" s="1070"/>
      <c r="L135" s="1070"/>
      <c r="M135" s="1070"/>
      <c r="N135" s="1070"/>
      <c r="O135" s="1070"/>
      <c r="P135" s="1070"/>
      <c r="Q135" s="1070"/>
      <c r="R135" s="1070"/>
      <c r="S135" s="1070"/>
      <c r="T135" s="1070"/>
      <c r="U135" s="1070"/>
      <c r="V135" s="1070"/>
      <c r="W135" s="1070"/>
      <c r="X135" s="1070"/>
      <c r="Y135" s="1070"/>
      <c r="Z135" s="1070"/>
      <c r="AA135" s="1070"/>
      <c r="AB135" s="1070"/>
      <c r="AC135" s="1070"/>
      <c r="AD135" s="1070"/>
      <c r="AE135" s="1070"/>
      <c r="AF135" s="1070"/>
      <c r="AG135" s="1070"/>
      <c r="AH135" s="1070"/>
      <c r="AI135" s="1071"/>
      <c r="AJ135" s="264"/>
      <c r="AP135" s="248"/>
      <c r="AT135" s="248"/>
      <c r="AV135" s="23"/>
      <c r="AW135" s="23"/>
      <c r="AX135" s="23"/>
      <c r="AY135" s="23"/>
      <c r="AZ135" s="23"/>
      <c r="BA135" s="23"/>
      <c r="BB135" s="23"/>
      <c r="BC135" s="23"/>
    </row>
    <row r="136" spans="2:55" s="240" customFormat="1" ht="5.0999999999999996" customHeight="1">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c r="B137" s="263"/>
      <c r="C137" s="1044" t="s">
        <v>1956</v>
      </c>
      <c r="D137" s="1044"/>
      <c r="E137" s="1044"/>
      <c r="F137" s="1044"/>
      <c r="G137" s="1044"/>
      <c r="H137" s="1044"/>
      <c r="I137" s="1044"/>
      <c r="J137" s="1044"/>
      <c r="K137" s="1044"/>
      <c r="L137" s="1044"/>
      <c r="M137" s="1044"/>
      <c r="N137" s="1044"/>
      <c r="O137" s="1044"/>
      <c r="P137" s="1044"/>
      <c r="Q137" s="1044"/>
      <c r="R137" s="1044"/>
      <c r="S137" s="1044"/>
      <c r="T137" s="1044"/>
      <c r="U137" s="1044"/>
      <c r="V137" s="1044"/>
      <c r="W137" s="1044"/>
      <c r="X137" s="1044"/>
      <c r="Y137" s="1044"/>
      <c r="Z137" s="1044"/>
      <c r="AA137" s="1044"/>
      <c r="AB137" s="1044"/>
      <c r="AC137" s="1044"/>
      <c r="AD137" s="1044"/>
      <c r="AE137" s="1044"/>
      <c r="AF137" s="1044"/>
      <c r="AG137" s="1044"/>
      <c r="AH137" s="1044"/>
      <c r="AI137" s="1044"/>
      <c r="AJ137" s="264"/>
      <c r="AP137" s="248"/>
      <c r="AT137" s="248"/>
      <c r="AV137" s="23"/>
      <c r="AW137" s="23"/>
      <c r="AX137" s="23"/>
      <c r="AY137" s="23"/>
      <c r="AZ137" s="23"/>
      <c r="BA137" s="23"/>
      <c r="BB137" s="23"/>
      <c r="BC137" s="23"/>
    </row>
    <row r="138" spans="2:55" s="240" customFormat="1">
      <c r="B138" s="263"/>
      <c r="C138" s="1044"/>
      <c r="D138" s="1044"/>
      <c r="E138" s="1044"/>
      <c r="F138" s="1044"/>
      <c r="G138" s="1044"/>
      <c r="H138" s="1044"/>
      <c r="I138" s="1044"/>
      <c r="J138" s="1044"/>
      <c r="K138" s="1044"/>
      <c r="L138" s="1044"/>
      <c r="M138" s="1044"/>
      <c r="N138" s="1044"/>
      <c r="O138" s="1044"/>
      <c r="P138" s="1044"/>
      <c r="Q138" s="1044"/>
      <c r="R138" s="1044"/>
      <c r="S138" s="1044"/>
      <c r="T138" s="1044"/>
      <c r="U138" s="1044"/>
      <c r="V138" s="1044"/>
      <c r="W138" s="1044"/>
      <c r="X138" s="1044"/>
      <c r="Y138" s="1044"/>
      <c r="Z138" s="1044"/>
      <c r="AA138" s="1044"/>
      <c r="AB138" s="1044"/>
      <c r="AC138" s="1044"/>
      <c r="AD138" s="1044"/>
      <c r="AE138" s="1044"/>
      <c r="AF138" s="1044"/>
      <c r="AG138" s="1044"/>
      <c r="AH138" s="1044"/>
      <c r="AI138" s="1044"/>
      <c r="AJ138" s="264"/>
      <c r="AP138" s="248"/>
      <c r="AT138" s="248"/>
      <c r="AV138" s="23"/>
      <c r="AW138" s="23"/>
      <c r="AX138" s="23"/>
      <c r="AY138" s="23"/>
      <c r="AZ138" s="23"/>
      <c r="BA138" s="23"/>
      <c r="BB138" s="23"/>
      <c r="BC138" s="23"/>
    </row>
    <row r="139" spans="2:55" s="240" customFormat="1" ht="15" customHeight="1">
      <c r="B139" s="263"/>
      <c r="C139" s="961"/>
      <c r="D139" s="961"/>
      <c r="E139" s="961"/>
      <c r="F139" s="961"/>
      <c r="G139" s="961"/>
      <c r="H139" s="961"/>
      <c r="I139" s="961"/>
      <c r="J139" s="961"/>
      <c r="K139" s="961"/>
      <c r="L139" s="961"/>
      <c r="M139" s="961"/>
      <c r="N139" s="961"/>
      <c r="O139" s="961"/>
      <c r="P139" s="961"/>
      <c r="Q139" s="961"/>
      <c r="R139" s="961"/>
      <c r="S139" s="961"/>
      <c r="T139" s="961"/>
      <c r="U139" s="961"/>
      <c r="V139" s="961"/>
      <c r="W139" s="961"/>
      <c r="X139" s="961"/>
      <c r="Y139" s="961"/>
      <c r="Z139" s="961"/>
      <c r="AA139" s="961"/>
      <c r="AB139" s="961"/>
      <c r="AC139" s="961"/>
      <c r="AD139" s="961"/>
      <c r="AE139" s="961"/>
      <c r="AF139" s="961"/>
      <c r="AG139" s="961"/>
      <c r="AH139" s="961"/>
      <c r="AI139" s="961"/>
      <c r="AJ139" s="264"/>
      <c r="AP139" s="248"/>
      <c r="AT139" s="248"/>
      <c r="AV139" s="23"/>
      <c r="AW139" s="23"/>
      <c r="AX139" s="23"/>
      <c r="AY139" s="23"/>
      <c r="AZ139" s="23"/>
      <c r="BA139" s="23"/>
      <c r="BB139" s="23"/>
      <c r="BC139" s="23"/>
    </row>
    <row r="140" spans="2:55" s="240" customFormat="1" ht="15" customHeight="1">
      <c r="B140" s="263"/>
      <c r="C140" s="1050" t="s">
        <v>1957</v>
      </c>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264"/>
      <c r="AP140" s="248"/>
      <c r="AT140" s="248"/>
      <c r="AV140" s="23"/>
      <c r="AW140" s="23"/>
      <c r="AX140" s="23"/>
      <c r="AY140" s="23"/>
      <c r="AZ140" s="23"/>
      <c r="BA140" s="23"/>
      <c r="BB140" s="23"/>
      <c r="BC140" s="23"/>
    </row>
    <row r="141" spans="2:55" s="240" customFormat="1" ht="15" customHeight="1">
      <c r="B141" s="263"/>
      <c r="C141" s="1044"/>
      <c r="D141" s="1044"/>
      <c r="E141" s="1044"/>
      <c r="F141" s="1044"/>
      <c r="G141" s="1044"/>
      <c r="H141" s="1044"/>
      <c r="I141" s="1044"/>
      <c r="J141" s="1044"/>
      <c r="K141" s="1044"/>
      <c r="L141" s="1044"/>
      <c r="M141" s="1044"/>
      <c r="N141" s="1044"/>
      <c r="O141" s="1044"/>
      <c r="P141" s="1044"/>
      <c r="Q141" s="1044"/>
      <c r="R141" s="1044"/>
      <c r="S141" s="1044"/>
      <c r="T141" s="1044"/>
      <c r="U141" s="1044"/>
      <c r="V141" s="1044"/>
      <c r="W141" s="1044"/>
      <c r="X141" s="1044"/>
      <c r="Y141" s="1044"/>
      <c r="Z141" s="1044"/>
      <c r="AA141" s="1044"/>
      <c r="AB141" s="1044"/>
      <c r="AC141" s="1044"/>
      <c r="AD141" s="1044"/>
      <c r="AE141" s="1044"/>
      <c r="AF141" s="1044"/>
      <c r="AG141" s="1044"/>
      <c r="AH141" s="1044"/>
      <c r="AI141" s="1044"/>
      <c r="AJ141" s="264"/>
      <c r="AP141" s="248"/>
      <c r="AT141" s="248"/>
      <c r="AV141" s="23"/>
      <c r="AW141" s="23"/>
      <c r="AX141" s="23"/>
      <c r="AY141" s="23"/>
      <c r="AZ141" s="23"/>
      <c r="BA141" s="23"/>
      <c r="BB141" s="23"/>
      <c r="BC141" s="23"/>
    </row>
    <row r="142" spans="2:55" s="240" customFormat="1" ht="15" customHeight="1">
      <c r="B142" s="263"/>
      <c r="C142" s="961"/>
      <c r="D142" s="961"/>
      <c r="E142" s="961"/>
      <c r="F142" s="961"/>
      <c r="G142" s="961"/>
      <c r="H142" s="961"/>
      <c r="I142" s="961"/>
      <c r="J142" s="961"/>
      <c r="K142" s="961"/>
      <c r="L142" s="961"/>
      <c r="M142" s="961"/>
      <c r="N142" s="961"/>
      <c r="O142" s="961"/>
      <c r="P142" s="961"/>
      <c r="Q142" s="961"/>
      <c r="R142" s="961"/>
      <c r="S142" s="961"/>
      <c r="T142" s="961"/>
      <c r="U142" s="961"/>
      <c r="V142" s="961"/>
      <c r="W142" s="961"/>
      <c r="X142" s="961"/>
      <c r="Y142" s="961"/>
      <c r="Z142" s="961"/>
      <c r="AA142" s="961"/>
      <c r="AB142" s="961"/>
      <c r="AC142" s="961"/>
      <c r="AD142" s="961"/>
      <c r="AE142" s="961"/>
      <c r="AF142" s="961"/>
      <c r="AG142" s="961"/>
      <c r="AH142" s="961"/>
      <c r="AI142" s="961"/>
      <c r="AJ142" s="264"/>
      <c r="AP142" s="248"/>
      <c r="AT142" s="248"/>
      <c r="AV142" s="23"/>
      <c r="AW142" s="23"/>
      <c r="AX142" s="23"/>
      <c r="AY142" s="23"/>
      <c r="AZ142" s="23"/>
      <c r="BA142" s="23"/>
      <c r="BB142" s="23"/>
      <c r="BC142" s="23"/>
    </row>
    <row r="143" spans="2:55" s="240" customFormat="1" ht="15" customHeight="1">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38"/>
      <c r="Y143" s="160" t="s">
        <v>196</v>
      </c>
      <c r="Z143" s="131"/>
      <c r="AA143" s="438"/>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38"/>
      <c r="Y144" s="160" t="s">
        <v>196</v>
      </c>
      <c r="Z144" s="131"/>
      <c r="AA144" s="438"/>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278" t="s">
        <v>1761</v>
      </c>
      <c r="D145" s="160"/>
      <c r="E145" s="160"/>
      <c r="F145" s="160"/>
      <c r="G145" s="160"/>
      <c r="H145" s="160"/>
      <c r="I145" s="160"/>
      <c r="J145" s="254"/>
      <c r="K145" s="128"/>
      <c r="L145" s="438"/>
      <c r="M145" s="247" t="s">
        <v>196</v>
      </c>
      <c r="N145" s="128"/>
      <c r="O145" s="438"/>
      <c r="P145" s="247" t="s">
        <v>2119</v>
      </c>
      <c r="Q145" s="128"/>
      <c r="R145" s="128"/>
      <c r="S145" s="128"/>
      <c r="T145" s="128"/>
      <c r="U145" s="128"/>
      <c r="V145" s="128"/>
      <c r="W145" s="128"/>
      <c r="X145" s="128"/>
      <c r="Y145" s="128"/>
      <c r="Z145" s="128"/>
      <c r="AA145" s="128"/>
      <c r="AB145" s="371"/>
      <c r="AC145" s="371"/>
      <c r="AD145" s="371"/>
      <c r="AE145" s="371"/>
      <c r="AF145" s="371"/>
      <c r="AG145" s="371"/>
      <c r="AH145" s="371"/>
      <c r="AI145" s="371"/>
      <c r="AJ145" s="264"/>
      <c r="AP145" s="248"/>
      <c r="AT145" s="248"/>
      <c r="AV145" s="23"/>
      <c r="AW145" s="23"/>
      <c r="AX145" s="23"/>
      <c r="AY145" s="23"/>
      <c r="AZ145" s="23"/>
      <c r="BA145" s="23"/>
      <c r="BB145" s="23"/>
      <c r="BC145" s="23"/>
    </row>
    <row r="146" spans="2:55" s="240" customFormat="1" ht="15" customHeight="1">
      <c r="B146" s="263"/>
      <c r="C146" s="247" t="s">
        <v>2120</v>
      </c>
      <c r="D146" s="247"/>
      <c r="E146" s="247"/>
      <c r="F146" s="247"/>
      <c r="G146" s="247"/>
      <c r="H146" s="247"/>
      <c r="I146" s="247"/>
      <c r="J146" s="247"/>
      <c r="K146" s="247"/>
      <c r="L146" s="247"/>
      <c r="M146" s="160"/>
      <c r="N146" s="160"/>
      <c r="O146" s="961"/>
      <c r="P146" s="961"/>
      <c r="Q146" s="961"/>
      <c r="R146" s="961"/>
      <c r="S146" s="961"/>
      <c r="T146" s="961"/>
      <c r="U146" s="961"/>
      <c r="V146" s="961"/>
      <c r="W146" s="961"/>
      <c r="X146" s="961"/>
      <c r="Y146" s="961"/>
      <c r="Z146" s="961"/>
      <c r="AA146" s="961"/>
      <c r="AB146" s="961"/>
      <c r="AC146" s="961"/>
      <c r="AD146" s="961"/>
      <c r="AE146" s="961"/>
      <c r="AF146" s="961"/>
      <c r="AG146" s="961"/>
      <c r="AH146" s="961"/>
      <c r="AI146" s="961"/>
      <c r="AJ146" s="264"/>
      <c r="AP146" s="248"/>
      <c r="AT146" s="248"/>
      <c r="AV146" s="23"/>
      <c r="AW146" s="23"/>
      <c r="AX146" s="23"/>
      <c r="AY146" s="23"/>
      <c r="AZ146" s="23"/>
      <c r="BA146" s="23"/>
      <c r="BB146" s="23"/>
      <c r="BC146" s="23"/>
    </row>
    <row r="147" spans="2:55" s="240" customFormat="1" ht="15" customHeight="1">
      <c r="B147" s="263"/>
      <c r="C147" s="961"/>
      <c r="D147" s="961"/>
      <c r="E147" s="961"/>
      <c r="F147" s="961"/>
      <c r="G147" s="961"/>
      <c r="H147" s="961"/>
      <c r="I147" s="961"/>
      <c r="J147" s="961"/>
      <c r="K147" s="961"/>
      <c r="L147" s="961"/>
      <c r="M147" s="961"/>
      <c r="N147" s="961"/>
      <c r="O147" s="961"/>
      <c r="P147" s="961"/>
      <c r="Q147" s="961"/>
      <c r="R147" s="961"/>
      <c r="S147" s="961"/>
      <c r="T147" s="961"/>
      <c r="U147" s="961"/>
      <c r="V147" s="961"/>
      <c r="W147" s="961"/>
      <c r="X147" s="961"/>
      <c r="Y147" s="961"/>
      <c r="Z147" s="961"/>
      <c r="AA147" s="961"/>
      <c r="AB147" s="961"/>
      <c r="AC147" s="961"/>
      <c r="AD147" s="961"/>
      <c r="AE147" s="961"/>
      <c r="AF147" s="961"/>
      <c r="AG147" s="961"/>
      <c r="AH147" s="961"/>
      <c r="AI147" s="961"/>
      <c r="AJ147" s="264"/>
      <c r="AP147" s="248"/>
      <c r="AT147" s="248"/>
      <c r="AV147" s="23"/>
      <c r="AW147" s="23"/>
      <c r="AX147" s="23"/>
      <c r="AY147" s="23"/>
      <c r="AZ147" s="23"/>
      <c r="BA147" s="23"/>
      <c r="BB147" s="23"/>
      <c r="BC147" s="23"/>
    </row>
    <row r="148" spans="2:55" s="240" customFormat="1" ht="15" customHeight="1">
      <c r="B148" s="263"/>
      <c r="C148" s="1045" t="s">
        <v>1762</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264"/>
      <c r="AP148" s="248"/>
      <c r="AT148" s="248"/>
      <c r="AV148" s="23"/>
      <c r="AW148" s="23"/>
      <c r="AX148" s="23"/>
      <c r="AY148" s="23"/>
      <c r="AZ148" s="23"/>
      <c r="BA148" s="23"/>
      <c r="BB148" s="23"/>
      <c r="BC148" s="23"/>
    </row>
    <row r="149" spans="2:55" s="240" customFormat="1" ht="15" customHeight="1">
      <c r="B149" s="263"/>
      <c r="C149" s="1045"/>
      <c r="D149" s="1045"/>
      <c r="E149" s="1045"/>
      <c r="F149" s="1045"/>
      <c r="G149" s="1045"/>
      <c r="H149" s="1045"/>
      <c r="I149" s="1045"/>
      <c r="J149" s="1045"/>
      <c r="K149" s="1045"/>
      <c r="L149" s="1045"/>
      <c r="M149" s="1045"/>
      <c r="N149" s="1045"/>
      <c r="O149" s="1045"/>
      <c r="P149" s="1045"/>
      <c r="Q149" s="1045"/>
      <c r="R149" s="1045"/>
      <c r="S149" s="1045"/>
      <c r="T149" s="1045"/>
      <c r="U149" s="1045"/>
      <c r="V149" s="1045"/>
      <c r="W149" s="1045"/>
      <c r="X149" s="1045"/>
      <c r="Y149" s="1045"/>
      <c r="Z149" s="1045"/>
      <c r="AA149" s="1045"/>
      <c r="AB149" s="1045"/>
      <c r="AC149" s="1045"/>
      <c r="AD149" s="1045"/>
      <c r="AE149" s="1045"/>
      <c r="AF149" s="1045"/>
      <c r="AG149" s="1045"/>
      <c r="AH149" s="1045"/>
      <c r="AI149" s="1045"/>
      <c r="AJ149" s="264"/>
      <c r="AP149" s="248"/>
      <c r="AT149" s="248"/>
      <c r="AV149" s="23"/>
      <c r="AW149" s="23"/>
      <c r="AX149" s="23"/>
      <c r="AY149" s="23"/>
      <c r="AZ149" s="23"/>
      <c r="BA149" s="23"/>
      <c r="BB149" s="23"/>
      <c r="BC149" s="23"/>
    </row>
    <row r="150" spans="2:55" s="240" customFormat="1" ht="15" customHeight="1">
      <c r="B150" s="263"/>
      <c r="C150" s="438"/>
      <c r="D150" s="160" t="s">
        <v>1202</v>
      </c>
      <c r="E150" s="130"/>
      <c r="F150" s="130"/>
      <c r="G150" s="131"/>
      <c r="H150" s="131"/>
      <c r="I150" s="131"/>
      <c r="J150" s="131"/>
      <c r="K150" s="131"/>
      <c r="L150" s="131"/>
      <c r="M150" s="131"/>
      <c r="N150" s="438"/>
      <c r="O150" s="160" t="s">
        <v>1763</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c r="B151" s="263"/>
      <c r="C151" s="247" t="s">
        <v>1764</v>
      </c>
      <c r="D151" s="160"/>
      <c r="E151" s="130"/>
      <c r="F151" s="130"/>
      <c r="G151" s="131"/>
      <c r="H151" s="131"/>
      <c r="I151" s="131"/>
      <c r="J151" s="131"/>
      <c r="K151" s="131"/>
      <c r="L151" s="131"/>
      <c r="M151" s="131"/>
      <c r="N151" s="438"/>
      <c r="O151" s="160" t="s">
        <v>196</v>
      </c>
      <c r="P151" s="131"/>
      <c r="Q151" s="438"/>
      <c r="R151" s="160" t="s">
        <v>2314</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1765</v>
      </c>
      <c r="D152" s="128"/>
      <c r="E152" s="438"/>
      <c r="F152" s="127" t="s">
        <v>1768</v>
      </c>
      <c r="G152" s="130"/>
      <c r="H152" s="131"/>
      <c r="I152" s="131"/>
      <c r="J152" s="131"/>
      <c r="K152" s="131"/>
      <c r="L152" s="131"/>
      <c r="M152" s="131"/>
      <c r="N152" s="131"/>
      <c r="O152" s="131"/>
      <c r="P152" s="128"/>
      <c r="Q152" s="438"/>
      <c r="R152" s="127" t="s">
        <v>1769</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127" t="s">
        <v>1766</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38"/>
      <c r="AE153" s="160" t="s">
        <v>196</v>
      </c>
      <c r="AF153" s="131"/>
      <c r="AG153" s="438"/>
      <c r="AH153" s="160" t="s">
        <v>1187</v>
      </c>
      <c r="AI153" s="131"/>
      <c r="AJ153" s="264"/>
      <c r="AP153" s="248"/>
      <c r="AT153" s="248"/>
      <c r="AV153" s="23"/>
      <c r="AW153" s="23"/>
      <c r="AX153" s="23"/>
      <c r="AY153" s="23"/>
      <c r="AZ153" s="23"/>
      <c r="BA153" s="23"/>
      <c r="BB153" s="23"/>
      <c r="BC153" s="23"/>
    </row>
    <row r="154" spans="2:55" s="240" customFormat="1" ht="15" customHeight="1">
      <c r="B154" s="263"/>
      <c r="C154" s="132" t="s">
        <v>1767</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38"/>
      <c r="AE154" s="160" t="s">
        <v>196</v>
      </c>
      <c r="AF154" s="131"/>
      <c r="AG154" s="438"/>
      <c r="AH154" s="160" t="s">
        <v>1187</v>
      </c>
      <c r="AI154" s="131"/>
      <c r="AJ154" s="264"/>
      <c r="AP154" s="248"/>
      <c r="AT154" s="248"/>
      <c r="AV154" s="23"/>
      <c r="AW154" s="23"/>
      <c r="AX154" s="23"/>
      <c r="AY154" s="23"/>
      <c r="AZ154" s="23"/>
      <c r="BA154" s="23"/>
      <c r="BB154" s="23"/>
      <c r="BC154" s="23"/>
    </row>
    <row r="155" spans="2:55" s="240" customFormat="1" ht="5.0999999999999996" customHeight="1">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c r="B156" s="263"/>
      <c r="C156" s="896" t="s">
        <v>2160</v>
      </c>
      <c r="D156" s="897"/>
      <c r="E156" s="897"/>
      <c r="F156" s="897"/>
      <c r="G156" s="897"/>
      <c r="H156" s="897"/>
      <c r="I156" s="897"/>
      <c r="J156" s="897"/>
      <c r="K156" s="897"/>
      <c r="L156" s="897"/>
      <c r="M156" s="897"/>
      <c r="N156" s="897"/>
      <c r="O156" s="897"/>
      <c r="P156" s="897"/>
      <c r="Q156" s="897"/>
      <c r="R156" s="897"/>
      <c r="S156" s="897"/>
      <c r="T156" s="897"/>
      <c r="U156" s="897"/>
      <c r="V156" s="897"/>
      <c r="W156" s="897"/>
      <c r="X156" s="897"/>
      <c r="Y156" s="897"/>
      <c r="Z156" s="897"/>
      <c r="AA156" s="897"/>
      <c r="AB156" s="897"/>
      <c r="AC156" s="897"/>
      <c r="AD156" s="897"/>
      <c r="AE156" s="897"/>
      <c r="AF156" s="897"/>
      <c r="AG156" s="897"/>
      <c r="AH156" s="897"/>
      <c r="AI156" s="898"/>
      <c r="AJ156" s="264"/>
      <c r="AP156" s="248"/>
      <c r="AT156" s="248"/>
      <c r="AV156" s="23"/>
      <c r="AW156" s="23"/>
      <c r="AX156" s="23"/>
      <c r="AY156" s="23"/>
      <c r="AZ156" s="23"/>
      <c r="BA156" s="23"/>
      <c r="BB156" s="23"/>
      <c r="BC156" s="23"/>
    </row>
    <row r="157" spans="2:55" s="240" customFormat="1" ht="5.0999999999999996" customHeight="1">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c r="B158" s="263"/>
      <c r="C158" s="1067"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1052"/>
      <c r="E158" s="1052"/>
      <c r="F158" s="1052"/>
      <c r="G158" s="1052"/>
      <c r="H158" s="1052"/>
      <c r="I158" s="1052"/>
      <c r="J158" s="1052"/>
      <c r="K158" s="1052"/>
      <c r="L158" s="1052"/>
      <c r="M158" s="1052"/>
      <c r="N158" s="1052"/>
      <c r="O158" s="1052"/>
      <c r="P158" s="1052"/>
      <c r="Q158" s="1052"/>
      <c r="R158" s="1052"/>
      <c r="S158" s="1052"/>
      <c r="T158" s="1052"/>
      <c r="U158" s="1052"/>
      <c r="V158" s="1052"/>
      <c r="W158" s="1052"/>
      <c r="X158" s="1052"/>
      <c r="Y158" s="1052"/>
      <c r="Z158" s="1052"/>
      <c r="AA158" s="1052"/>
      <c r="AB158" s="1052"/>
      <c r="AC158" s="1052"/>
      <c r="AD158" s="1052"/>
      <c r="AE158" s="1052"/>
      <c r="AF158" s="1052"/>
      <c r="AG158" s="1052"/>
      <c r="AH158" s="1052"/>
      <c r="AI158" s="1053"/>
      <c r="AJ158" s="264"/>
      <c r="AP158" s="248"/>
      <c r="AT158" s="248"/>
      <c r="AV158" s="23"/>
      <c r="AW158" s="23"/>
      <c r="AX158" s="23"/>
      <c r="AY158" s="23"/>
      <c r="AZ158" s="23"/>
      <c r="BA158" s="23"/>
      <c r="BB158" s="23"/>
      <c r="BC158" s="23"/>
    </row>
    <row r="159" spans="2:55" s="240" customFormat="1" ht="15" customHeight="1">
      <c r="B159" s="263"/>
      <c r="C159" s="935"/>
      <c r="D159" s="936"/>
      <c r="E159" s="936"/>
      <c r="F159" s="936"/>
      <c r="G159" s="936"/>
      <c r="H159" s="936"/>
      <c r="I159" s="936"/>
      <c r="J159" s="936"/>
      <c r="K159" s="936"/>
      <c r="L159" s="936"/>
      <c r="M159" s="936"/>
      <c r="N159" s="936"/>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7"/>
      <c r="AJ159" s="264"/>
      <c r="AP159" s="248"/>
      <c r="AT159" s="248"/>
      <c r="AV159" s="23"/>
      <c r="AW159" s="23"/>
      <c r="AX159" s="23"/>
      <c r="AY159" s="23"/>
      <c r="AZ159" s="23"/>
      <c r="BA159" s="23"/>
      <c r="BB159" s="23"/>
      <c r="BC159" s="23"/>
    </row>
    <row r="160" spans="2:55" s="240" customFormat="1" ht="15" customHeight="1">
      <c r="B160" s="263"/>
      <c r="C160" s="935"/>
      <c r="D160" s="936"/>
      <c r="E160" s="936"/>
      <c r="F160" s="936"/>
      <c r="G160" s="936"/>
      <c r="H160" s="936"/>
      <c r="I160" s="936"/>
      <c r="J160" s="936"/>
      <c r="K160" s="936"/>
      <c r="L160" s="936"/>
      <c r="M160" s="936"/>
      <c r="N160" s="936"/>
      <c r="O160" s="936"/>
      <c r="P160" s="936"/>
      <c r="Q160" s="936"/>
      <c r="R160" s="936"/>
      <c r="S160" s="936"/>
      <c r="T160" s="936"/>
      <c r="U160" s="936"/>
      <c r="V160" s="936"/>
      <c r="W160" s="936"/>
      <c r="X160" s="936"/>
      <c r="Y160" s="936"/>
      <c r="Z160" s="936"/>
      <c r="AA160" s="936"/>
      <c r="AB160" s="936"/>
      <c r="AC160" s="936"/>
      <c r="AD160" s="936"/>
      <c r="AE160" s="936"/>
      <c r="AF160" s="936"/>
      <c r="AG160" s="936"/>
      <c r="AH160" s="936"/>
      <c r="AI160" s="937"/>
      <c r="AJ160" s="264"/>
      <c r="AP160" s="248"/>
      <c r="AT160" s="248"/>
      <c r="AV160" s="23"/>
      <c r="AW160" s="23"/>
      <c r="AX160" s="23"/>
      <c r="AY160" s="23"/>
      <c r="AZ160" s="23"/>
      <c r="BA160" s="23"/>
      <c r="BB160" s="23"/>
      <c r="BC160" s="23"/>
    </row>
    <row r="161" spans="1:55" s="240" customFormat="1" ht="10.5" customHeight="1">
      <c r="B161" s="263"/>
      <c r="C161" s="935"/>
      <c r="D161" s="936"/>
      <c r="E161" s="936"/>
      <c r="F161" s="936"/>
      <c r="G161" s="936"/>
      <c r="H161" s="936"/>
      <c r="I161" s="936"/>
      <c r="J161" s="936"/>
      <c r="K161" s="936"/>
      <c r="L161" s="936"/>
      <c r="M161" s="936"/>
      <c r="N161" s="936"/>
      <c r="O161" s="936"/>
      <c r="P161" s="936"/>
      <c r="Q161" s="936"/>
      <c r="R161" s="936"/>
      <c r="S161" s="936"/>
      <c r="T161" s="936"/>
      <c r="U161" s="936"/>
      <c r="V161" s="936"/>
      <c r="W161" s="936"/>
      <c r="X161" s="936"/>
      <c r="Y161" s="936"/>
      <c r="Z161" s="936"/>
      <c r="AA161" s="936"/>
      <c r="AB161" s="936"/>
      <c r="AC161" s="936"/>
      <c r="AD161" s="936"/>
      <c r="AE161" s="936"/>
      <c r="AF161" s="936"/>
      <c r="AG161" s="936"/>
      <c r="AH161" s="936"/>
      <c r="AI161" s="937"/>
      <c r="AJ161" s="264"/>
      <c r="AP161" s="248"/>
      <c r="AT161" s="248"/>
      <c r="AV161" s="23"/>
      <c r="AW161" s="23"/>
      <c r="AX161" s="23"/>
      <c r="AY161" s="23"/>
      <c r="AZ161" s="23"/>
      <c r="BA161" s="23"/>
      <c r="BB161" s="23"/>
      <c r="BC161" s="23"/>
    </row>
    <row r="162" spans="1:55" s="240" customFormat="1" ht="5.0999999999999996" customHeight="1">
      <c r="B162" s="263"/>
      <c r="C162" s="634"/>
      <c r="D162" s="608"/>
      <c r="E162" s="635"/>
      <c r="F162" s="635"/>
      <c r="G162" s="636"/>
      <c r="H162" s="636"/>
      <c r="I162" s="636"/>
      <c r="J162" s="636"/>
      <c r="K162" s="636"/>
      <c r="L162" s="636"/>
      <c r="M162" s="636"/>
      <c r="N162" s="636"/>
      <c r="O162" s="636"/>
      <c r="P162" s="636"/>
      <c r="Q162" s="636"/>
      <c r="R162" s="627"/>
      <c r="S162" s="630"/>
      <c r="T162" s="635"/>
      <c r="U162" s="627"/>
      <c r="V162" s="627"/>
      <c r="W162" s="627"/>
      <c r="X162" s="635"/>
      <c r="Y162" s="636"/>
      <c r="Z162" s="636"/>
      <c r="AA162" s="636"/>
      <c r="AB162" s="636"/>
      <c r="AC162" s="636"/>
      <c r="AD162" s="636"/>
      <c r="AE162" s="636"/>
      <c r="AF162" s="636"/>
      <c r="AG162" s="636"/>
      <c r="AH162" s="636"/>
      <c r="AI162" s="637"/>
      <c r="AJ162" s="264"/>
      <c r="AP162" s="248"/>
      <c r="AT162" s="248"/>
      <c r="AV162" s="23"/>
      <c r="AW162" s="23"/>
      <c r="AX162" s="23"/>
      <c r="AY162" s="23"/>
      <c r="AZ162" s="23"/>
      <c r="BA162" s="23"/>
      <c r="BB162" s="23"/>
      <c r="BC162" s="23"/>
    </row>
    <row r="163" spans="1:55" s="240" customFormat="1" ht="15" customHeight="1">
      <c r="B163" s="263"/>
      <c r="C163" s="93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936"/>
      <c r="E163" s="936"/>
      <c r="F163" s="936"/>
      <c r="G163" s="936"/>
      <c r="H163" s="936"/>
      <c r="I163" s="936"/>
      <c r="J163" s="936"/>
      <c r="K163" s="936"/>
      <c r="L163" s="936"/>
      <c r="M163" s="936"/>
      <c r="N163" s="936"/>
      <c r="O163" s="936"/>
      <c r="P163" s="936"/>
      <c r="Q163" s="936"/>
      <c r="R163" s="936"/>
      <c r="S163" s="936"/>
      <c r="T163" s="936"/>
      <c r="U163" s="936"/>
      <c r="V163" s="936"/>
      <c r="W163" s="936"/>
      <c r="X163" s="936"/>
      <c r="Y163" s="936"/>
      <c r="Z163" s="936"/>
      <c r="AA163" s="936"/>
      <c r="AB163" s="936"/>
      <c r="AC163" s="936"/>
      <c r="AD163" s="936"/>
      <c r="AE163" s="936"/>
      <c r="AF163" s="936"/>
      <c r="AG163" s="936"/>
      <c r="AH163" s="936"/>
      <c r="AI163" s="937"/>
      <c r="AJ163" s="264"/>
      <c r="AP163" s="248"/>
      <c r="AT163" s="248"/>
      <c r="AV163" s="23"/>
      <c r="AW163" s="23"/>
      <c r="AX163" s="23"/>
      <c r="AY163" s="23"/>
      <c r="AZ163" s="23"/>
      <c r="BA163" s="23"/>
      <c r="BB163" s="23"/>
      <c r="BC163" s="23"/>
    </row>
    <row r="164" spans="1:55" s="240" customFormat="1" ht="15" customHeight="1">
      <c r="B164" s="263"/>
      <c r="C164" s="935"/>
      <c r="D164" s="936"/>
      <c r="E164" s="936"/>
      <c r="F164" s="936"/>
      <c r="G164" s="936"/>
      <c r="H164" s="936"/>
      <c r="I164" s="936"/>
      <c r="J164" s="936"/>
      <c r="K164" s="936"/>
      <c r="L164" s="936"/>
      <c r="M164" s="936"/>
      <c r="N164" s="936"/>
      <c r="O164" s="936"/>
      <c r="P164" s="936"/>
      <c r="Q164" s="936"/>
      <c r="R164" s="936"/>
      <c r="S164" s="936"/>
      <c r="T164" s="936"/>
      <c r="U164" s="936"/>
      <c r="V164" s="936"/>
      <c r="W164" s="936"/>
      <c r="X164" s="936"/>
      <c r="Y164" s="936"/>
      <c r="Z164" s="936"/>
      <c r="AA164" s="936"/>
      <c r="AB164" s="936"/>
      <c r="AC164" s="936"/>
      <c r="AD164" s="936"/>
      <c r="AE164" s="936"/>
      <c r="AF164" s="936"/>
      <c r="AG164" s="936"/>
      <c r="AH164" s="936"/>
      <c r="AI164" s="937"/>
      <c r="AJ164" s="264"/>
      <c r="AP164" s="248"/>
      <c r="AT164" s="248"/>
      <c r="AV164" s="23"/>
      <c r="AW164" s="23"/>
      <c r="AX164" s="23"/>
      <c r="AY164" s="23"/>
      <c r="AZ164" s="23"/>
      <c r="BA164" s="23"/>
      <c r="BB164" s="23"/>
      <c r="BC164" s="23"/>
    </row>
    <row r="165" spans="1:55" s="240" customFormat="1" ht="15" customHeight="1">
      <c r="B165" s="263"/>
      <c r="C165" s="982"/>
      <c r="D165" s="983"/>
      <c r="E165" s="983"/>
      <c r="F165" s="983"/>
      <c r="G165" s="983"/>
      <c r="H165" s="983"/>
      <c r="I165" s="983"/>
      <c r="J165" s="983"/>
      <c r="K165" s="983"/>
      <c r="L165" s="983"/>
      <c r="M165" s="983"/>
      <c r="N165" s="983"/>
      <c r="O165" s="983"/>
      <c r="P165" s="983"/>
      <c r="Q165" s="983"/>
      <c r="R165" s="983"/>
      <c r="S165" s="983"/>
      <c r="T165" s="983"/>
      <c r="U165" s="983"/>
      <c r="V165" s="983"/>
      <c r="W165" s="983"/>
      <c r="X165" s="983"/>
      <c r="Y165" s="983"/>
      <c r="Z165" s="983"/>
      <c r="AA165" s="983"/>
      <c r="AB165" s="983"/>
      <c r="AC165" s="983"/>
      <c r="AD165" s="983"/>
      <c r="AE165" s="983"/>
      <c r="AF165" s="983"/>
      <c r="AG165" s="983"/>
      <c r="AH165" s="983"/>
      <c r="AI165" s="984"/>
      <c r="AJ165" s="264"/>
      <c r="AP165" s="248"/>
      <c r="AT165" s="248"/>
      <c r="AV165" s="23"/>
      <c r="AW165" s="23"/>
      <c r="AX165" s="23"/>
      <c r="AY165" s="23"/>
      <c r="AZ165" s="23"/>
      <c r="BA165" s="23"/>
      <c r="BB165" s="23"/>
      <c r="BC165" s="23"/>
    </row>
    <row r="166" spans="1:55" s="240" customFormat="1" ht="15" customHeight="1">
      <c r="B166" s="263"/>
      <c r="C166" s="851"/>
      <c r="D166" s="851"/>
      <c r="E166" s="851"/>
      <c r="F166" s="851"/>
      <c r="G166" s="851"/>
      <c r="H166" s="851"/>
      <c r="I166" s="851"/>
      <c r="J166" s="851"/>
      <c r="K166" s="131"/>
      <c r="L166" s="1068"/>
      <c r="M166" s="1068"/>
      <c r="N166" s="1068"/>
      <c r="O166" s="1068"/>
      <c r="P166" s="1068"/>
      <c r="Q166" s="1068"/>
      <c r="R166" s="1068"/>
      <c r="S166" s="1068"/>
      <c r="T166" s="1068"/>
      <c r="U166" s="1068"/>
      <c r="V166" s="1068"/>
      <c r="W166" s="1068"/>
      <c r="X166" s="1068"/>
      <c r="Y166" s="1068"/>
      <c r="Z166" s="1068"/>
      <c r="AA166" s="1068"/>
      <c r="AB166" s="1068"/>
      <c r="AC166" s="1068"/>
      <c r="AD166" s="1068"/>
      <c r="AE166" s="1068"/>
      <c r="AF166" s="1068"/>
      <c r="AG166" s="1068"/>
      <c r="AH166" s="1068"/>
      <c r="AI166" s="1068"/>
      <c r="AJ166" s="264"/>
      <c r="AP166" s="248"/>
      <c r="AT166" s="248"/>
      <c r="AV166" s="23"/>
      <c r="AW166" s="23"/>
      <c r="AX166" s="23"/>
      <c r="AY166" s="23"/>
      <c r="AZ166" s="23"/>
      <c r="BA166" s="23"/>
      <c r="BB166" s="23"/>
      <c r="BC166" s="23"/>
    </row>
    <row r="167" spans="1:55" s="240" customFormat="1" ht="5.0999999999999996" customHeight="1">
      <c r="B167" s="263"/>
      <c r="C167" s="595"/>
      <c r="D167" s="595"/>
      <c r="E167" s="595"/>
      <c r="F167" s="595"/>
      <c r="G167" s="595"/>
      <c r="H167" s="595"/>
      <c r="I167" s="595"/>
      <c r="J167" s="595"/>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c r="B168" s="263"/>
      <c r="C168" s="595"/>
      <c r="D168" s="595"/>
      <c r="E168" s="595"/>
      <c r="F168" s="595"/>
      <c r="G168" s="595"/>
      <c r="H168" s="595"/>
      <c r="I168" s="595"/>
      <c r="J168" s="595"/>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c r="B169" s="263"/>
      <c r="C169" s="939" t="s">
        <v>1775</v>
      </c>
      <c r="D169" s="939"/>
      <c r="E169" s="939"/>
      <c r="F169" s="939"/>
      <c r="G169" s="939"/>
      <c r="H169" s="939"/>
      <c r="I169" s="939"/>
      <c r="J169" s="939"/>
      <c r="K169" s="131"/>
      <c r="L169" s="939" t="s">
        <v>1965</v>
      </c>
      <c r="M169" s="939"/>
      <c r="N169" s="939"/>
      <c r="O169" s="939"/>
      <c r="P169" s="939"/>
      <c r="Q169" s="939"/>
      <c r="R169" s="939"/>
      <c r="S169" s="939"/>
      <c r="T169" s="939"/>
      <c r="U169" s="939"/>
      <c r="V169" s="939"/>
      <c r="W169" s="939"/>
      <c r="X169" s="939"/>
      <c r="Y169" s="939"/>
      <c r="Z169" s="939"/>
      <c r="AA169" s="939"/>
      <c r="AB169" s="939"/>
      <c r="AC169" s="939"/>
      <c r="AD169" s="939"/>
      <c r="AE169" s="939"/>
      <c r="AF169" s="939"/>
      <c r="AG169" s="939"/>
      <c r="AH169" s="939"/>
      <c r="AI169" s="939"/>
      <c r="AJ169" s="264"/>
      <c r="AP169" s="248"/>
      <c r="AT169" s="248"/>
      <c r="AV169" s="23"/>
      <c r="AW169" s="23"/>
      <c r="AX169" s="23"/>
      <c r="AY169" s="23"/>
      <c r="AZ169" s="23"/>
      <c r="BA169" s="23"/>
      <c r="BB169" s="23"/>
      <c r="BC169" s="23"/>
    </row>
    <row r="170" spans="1:55" s="240" customFormat="1" ht="5.0999999999999996" customHeight="1">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c r="B171" s="263"/>
      <c r="C171" s="896" t="s">
        <v>2161</v>
      </c>
      <c r="D171" s="897"/>
      <c r="E171" s="897"/>
      <c r="F171" s="897"/>
      <c r="G171" s="897"/>
      <c r="H171" s="897"/>
      <c r="I171" s="897"/>
      <c r="J171" s="897"/>
      <c r="K171" s="897"/>
      <c r="L171" s="897"/>
      <c r="M171" s="897"/>
      <c r="N171" s="897"/>
      <c r="O171" s="897"/>
      <c r="P171" s="897"/>
      <c r="Q171" s="897"/>
      <c r="R171" s="897"/>
      <c r="S171" s="897"/>
      <c r="T171" s="897"/>
      <c r="U171" s="897"/>
      <c r="V171" s="897"/>
      <c r="W171" s="897"/>
      <c r="X171" s="897"/>
      <c r="Y171" s="897"/>
      <c r="Z171" s="897"/>
      <c r="AA171" s="897"/>
      <c r="AB171" s="897"/>
      <c r="AC171" s="897"/>
      <c r="AD171" s="897"/>
      <c r="AE171" s="897"/>
      <c r="AF171" s="897"/>
      <c r="AG171" s="897"/>
      <c r="AH171" s="897"/>
      <c r="AI171" s="898"/>
      <c r="AJ171" s="264"/>
      <c r="AP171" s="248"/>
      <c r="AT171" s="248"/>
      <c r="AV171" s="23"/>
      <c r="AW171" s="23"/>
      <c r="AX171" s="23"/>
      <c r="AY171" s="23"/>
      <c r="AZ171" s="23"/>
      <c r="BA171" s="23"/>
      <c r="BB171" s="23"/>
      <c r="BC171" s="23"/>
    </row>
    <row r="172" spans="1:55" s="240" customFormat="1" ht="30" customHeight="1">
      <c r="B172" s="263"/>
      <c r="C172" s="1004" t="s">
        <v>2266</v>
      </c>
      <c r="D172" s="1004"/>
      <c r="E172" s="1004"/>
      <c r="F172" s="1004"/>
      <c r="G172" s="1004"/>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c r="AG172" s="1004"/>
      <c r="AH172" s="1004"/>
      <c r="AI172" s="1004"/>
      <c r="AJ172" s="264"/>
      <c r="AP172" s="248"/>
      <c r="AT172" s="248"/>
      <c r="AV172" s="23"/>
      <c r="AW172" s="23"/>
      <c r="AX172" s="23"/>
      <c r="AY172" s="23"/>
      <c r="AZ172" s="23"/>
      <c r="BA172" s="23"/>
      <c r="BB172" s="23"/>
      <c r="BC172" s="23"/>
    </row>
    <row r="173" spans="1:55" s="240" customFormat="1" ht="5.0999999999999996" customHeight="1" thickBot="1">
      <c r="B173" s="268"/>
      <c r="C173" s="985"/>
      <c r="D173" s="985"/>
      <c r="E173" s="985"/>
      <c r="F173" s="985"/>
      <c r="G173" s="985"/>
      <c r="H173" s="985"/>
      <c r="I173" s="985"/>
      <c r="J173" s="985"/>
      <c r="K173" s="985"/>
      <c r="L173" s="985"/>
      <c r="M173" s="985"/>
      <c r="N173" s="985"/>
      <c r="O173" s="985"/>
      <c r="P173" s="985"/>
      <c r="Q173" s="985"/>
      <c r="R173" s="985"/>
      <c r="S173" s="985"/>
      <c r="T173" s="985"/>
      <c r="U173" s="985"/>
      <c r="V173" s="985"/>
      <c r="W173" s="985"/>
      <c r="X173" s="985"/>
      <c r="Y173" s="985"/>
      <c r="Z173" s="985"/>
      <c r="AA173" s="985"/>
      <c r="AB173" s="985"/>
      <c r="AC173" s="985"/>
      <c r="AD173" s="985"/>
      <c r="AE173" s="985"/>
      <c r="AF173" s="985"/>
      <c r="AG173" s="985"/>
      <c r="AH173" s="985"/>
      <c r="AI173" s="985"/>
      <c r="AJ173" s="271"/>
      <c r="AP173" s="248"/>
      <c r="AT173" s="248"/>
      <c r="AV173" s="23"/>
      <c r="AW173" s="23"/>
      <c r="AX173" s="23"/>
      <c r="AY173" s="23"/>
      <c r="AZ173" s="23"/>
      <c r="BA173" s="23"/>
      <c r="BB173" s="23"/>
      <c r="BC173" s="23"/>
    </row>
    <row r="174" spans="1:55" s="240" customFormat="1" ht="15" customHeight="1">
      <c r="C174" s="296"/>
      <c r="D174" s="297"/>
      <c r="E174" s="297"/>
      <c r="F174" s="23"/>
      <c r="AP174" s="248"/>
      <c r="AT174" s="248"/>
      <c r="AV174" s="23"/>
      <c r="AW174" s="23"/>
      <c r="AX174" s="23"/>
      <c r="AY174" s="23"/>
      <c r="AZ174" s="23"/>
      <c r="BA174" s="23"/>
      <c r="BB174" s="23"/>
      <c r="BC174" s="23"/>
    </row>
    <row r="175" spans="1:55" s="240" customFormat="1" ht="15" customHeight="1">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81" s="240" customFormat="1" ht="15" customHeight="1">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81" s="240" customFormat="1" ht="15" customHeight="1">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81" s="240" customFormat="1" ht="15" customHeight="1">
      <c r="A179" s="241"/>
      <c r="B179" s="26"/>
      <c r="C179" s="241"/>
      <c r="D179" s="241"/>
      <c r="E179" s="241"/>
      <c r="F179" s="241"/>
      <c r="G179" s="241"/>
      <c r="H179" s="241"/>
      <c r="I179" s="241" t="s">
        <v>1929</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c r="IW179" s="241"/>
      <c r="IX179" s="241"/>
      <c r="IY179" s="241"/>
      <c r="IZ179" s="241"/>
      <c r="JA179" s="241"/>
      <c r="JB179" s="241"/>
      <c r="JC179" s="241"/>
      <c r="JD179" s="241"/>
      <c r="JE179" s="241"/>
      <c r="JF179" s="241"/>
      <c r="JG179" s="241"/>
      <c r="JH179" s="241"/>
      <c r="JI179" s="241"/>
      <c r="JJ179" s="241"/>
      <c r="JK179" s="241"/>
      <c r="JL179" s="241"/>
      <c r="JM179" s="241"/>
      <c r="JN179" s="241"/>
      <c r="JO179" s="241"/>
      <c r="JP179" s="241"/>
      <c r="JQ179" s="241"/>
      <c r="JR179" s="241"/>
      <c r="JS179" s="241"/>
      <c r="JT179" s="241"/>
      <c r="JU179" s="241"/>
    </row>
    <row r="180" spans="1:281" s="240" customFormat="1" ht="15" customHeight="1">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c r="IW180" s="241"/>
      <c r="IX180" s="241"/>
      <c r="IY180" s="241"/>
      <c r="IZ180" s="241"/>
      <c r="JA180" s="241"/>
      <c r="JB180" s="241"/>
      <c r="JC180" s="241"/>
      <c r="JD180" s="241"/>
      <c r="JE180" s="241"/>
      <c r="JF180" s="241"/>
      <c r="JG180" s="241"/>
      <c r="JH180" s="241"/>
      <c r="JI180" s="241"/>
      <c r="JJ180" s="241"/>
      <c r="JK180" s="241"/>
      <c r="JL180" s="241"/>
      <c r="JM180" s="241"/>
      <c r="JN180" s="241"/>
      <c r="JO180" s="241"/>
      <c r="JP180" s="241"/>
      <c r="JQ180" s="241"/>
      <c r="JR180" s="241"/>
      <c r="JS180" s="241"/>
      <c r="JT180" s="241"/>
      <c r="JU180" s="241"/>
    </row>
    <row r="181" spans="1:281" s="240" customFormat="1" ht="15" customHeight="1">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c r="IW181" s="241"/>
      <c r="IX181" s="241"/>
      <c r="IY181" s="241"/>
      <c r="IZ181" s="241"/>
      <c r="JA181" s="241"/>
      <c r="JB181" s="241"/>
      <c r="JC181" s="241"/>
      <c r="JD181" s="241"/>
      <c r="JE181" s="241"/>
      <c r="JF181" s="241"/>
      <c r="JG181" s="241"/>
      <c r="JH181" s="241"/>
      <c r="JI181" s="241"/>
      <c r="JJ181" s="241"/>
      <c r="JK181" s="241"/>
      <c r="JL181" s="241"/>
      <c r="JM181" s="241"/>
      <c r="JN181" s="241"/>
      <c r="JO181" s="241"/>
      <c r="JP181" s="241"/>
      <c r="JQ181" s="241"/>
      <c r="JR181" s="241"/>
      <c r="JS181" s="241"/>
      <c r="JT181" s="241"/>
      <c r="JU181" s="241"/>
    </row>
    <row r="182" spans="1:281" s="240" customFormat="1" ht="15" customHeight="1">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c r="IW182" s="241"/>
      <c r="IX182" s="241"/>
      <c r="IY182" s="241"/>
      <c r="IZ182" s="241"/>
      <c r="JA182" s="241"/>
      <c r="JB182" s="241"/>
      <c r="JC182" s="241"/>
      <c r="JD182" s="241"/>
      <c r="JE182" s="241"/>
      <c r="JF182" s="241"/>
      <c r="JG182" s="241"/>
      <c r="JH182" s="241"/>
      <c r="JI182" s="241"/>
      <c r="JJ182" s="241"/>
      <c r="JK182" s="241"/>
      <c r="JL182" s="241"/>
      <c r="JM182" s="241"/>
      <c r="JN182" s="241"/>
      <c r="JO182" s="241"/>
      <c r="JP182" s="241"/>
      <c r="JQ182" s="241"/>
      <c r="JR182" s="241"/>
      <c r="JS182" s="241"/>
      <c r="JT182" s="241"/>
      <c r="JU182" s="241"/>
    </row>
    <row r="183" spans="1:281" s="240" customFormat="1" ht="15" customHeight="1">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c r="IW183" s="241"/>
      <c r="IX183" s="241"/>
      <c r="IY183" s="241"/>
      <c r="IZ183" s="241"/>
      <c r="JA183" s="241"/>
      <c r="JB183" s="241"/>
      <c r="JC183" s="241"/>
      <c r="JD183" s="241"/>
      <c r="JE183" s="241"/>
      <c r="JF183" s="241"/>
      <c r="JG183" s="241"/>
      <c r="JH183" s="241"/>
      <c r="JI183" s="241"/>
      <c r="JJ183" s="241"/>
      <c r="JK183" s="241"/>
      <c r="JL183" s="241"/>
      <c r="JM183" s="241"/>
      <c r="JN183" s="241"/>
      <c r="JO183" s="241"/>
      <c r="JP183" s="241"/>
      <c r="JQ183" s="241"/>
      <c r="JR183" s="241"/>
      <c r="JS183" s="241"/>
      <c r="JT183" s="241"/>
      <c r="JU183" s="241"/>
    </row>
    <row r="184" spans="1:281" s="240" customFormat="1" ht="15" customHeight="1">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c r="IW184" s="241"/>
      <c r="IX184" s="241"/>
      <c r="IY184" s="241"/>
      <c r="IZ184" s="241"/>
      <c r="JA184" s="241"/>
      <c r="JB184" s="241"/>
      <c r="JC184" s="241"/>
      <c r="JD184" s="241"/>
      <c r="JE184" s="241"/>
      <c r="JF184" s="241"/>
      <c r="JG184" s="241"/>
      <c r="JH184" s="241"/>
      <c r="JI184" s="241"/>
      <c r="JJ184" s="241"/>
      <c r="JK184" s="241"/>
      <c r="JL184" s="241"/>
      <c r="JM184" s="241"/>
      <c r="JN184" s="241"/>
      <c r="JO184" s="241"/>
      <c r="JP184" s="241"/>
      <c r="JQ184" s="241"/>
      <c r="JR184" s="241"/>
      <c r="JS184" s="241"/>
      <c r="JT184" s="241"/>
      <c r="JU184" s="241"/>
    </row>
    <row r="185" spans="1:281" s="240" customFormat="1" ht="15" customHeight="1">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c r="IW185" s="241"/>
      <c r="IX185" s="241"/>
      <c r="IY185" s="241"/>
      <c r="IZ185" s="241"/>
      <c r="JA185" s="241"/>
      <c r="JB185" s="241"/>
      <c r="JC185" s="241"/>
      <c r="JD185" s="241"/>
      <c r="JE185" s="241"/>
      <c r="JF185" s="241"/>
      <c r="JG185" s="241"/>
      <c r="JH185" s="241"/>
      <c r="JI185" s="241"/>
      <c r="JJ185" s="241"/>
      <c r="JK185" s="241"/>
      <c r="JL185" s="241"/>
      <c r="JM185" s="241"/>
      <c r="JN185" s="241"/>
      <c r="JO185" s="241"/>
      <c r="JP185" s="241"/>
      <c r="JQ185" s="241"/>
      <c r="JR185" s="241"/>
      <c r="JS185" s="241"/>
      <c r="JT185" s="241"/>
      <c r="JU185" s="241"/>
    </row>
    <row r="186" spans="1:281" s="240" customFormat="1" ht="15" customHeight="1">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c r="IW186" s="241"/>
      <c r="IX186" s="241"/>
      <c r="IY186" s="241"/>
      <c r="IZ186" s="241"/>
      <c r="JA186" s="241"/>
      <c r="JB186" s="241"/>
      <c r="JC186" s="241"/>
      <c r="JD186" s="241"/>
      <c r="JE186" s="241"/>
      <c r="JF186" s="241"/>
      <c r="JG186" s="241"/>
      <c r="JH186" s="241"/>
      <c r="JI186" s="241"/>
      <c r="JJ186" s="241"/>
      <c r="JK186" s="241"/>
      <c r="JL186" s="241"/>
      <c r="JM186" s="241"/>
      <c r="JN186" s="241"/>
      <c r="JO186" s="241"/>
      <c r="JP186" s="241"/>
      <c r="JQ186" s="241"/>
      <c r="JR186" s="241"/>
      <c r="JS186" s="241"/>
      <c r="JT186" s="241"/>
      <c r="JU186" s="241"/>
    </row>
    <row r="187" spans="1:281" s="240" customFormat="1" ht="15" customHeight="1">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c r="IW187" s="241"/>
      <c r="IX187" s="241"/>
      <c r="IY187" s="241"/>
      <c r="IZ187" s="241"/>
      <c r="JA187" s="241"/>
      <c r="JB187" s="241"/>
      <c r="JC187" s="241"/>
      <c r="JD187" s="241"/>
      <c r="JE187" s="241"/>
      <c r="JF187" s="241"/>
      <c r="JG187" s="241"/>
      <c r="JH187" s="241"/>
      <c r="JI187" s="241"/>
      <c r="JJ187" s="241"/>
      <c r="JK187" s="241"/>
      <c r="JL187" s="241"/>
      <c r="JM187" s="241"/>
      <c r="JN187" s="241"/>
      <c r="JO187" s="241"/>
      <c r="JP187" s="241"/>
      <c r="JQ187" s="241"/>
      <c r="JR187" s="241"/>
      <c r="JS187" s="241"/>
      <c r="JT187" s="241"/>
      <c r="JU187" s="241"/>
    </row>
    <row r="188" spans="1:281" s="240" customFormat="1" ht="15" customHeight="1">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c r="IW188" s="241"/>
      <c r="IX188" s="241"/>
      <c r="IY188" s="241"/>
      <c r="IZ188" s="241"/>
      <c r="JA188" s="241"/>
      <c r="JB188" s="241"/>
      <c r="JC188" s="241"/>
      <c r="JD188" s="241"/>
      <c r="JE188" s="241"/>
      <c r="JF188" s="241"/>
      <c r="JG188" s="241"/>
      <c r="JH188" s="241"/>
      <c r="JI188" s="241"/>
      <c r="JJ188" s="241"/>
      <c r="JK188" s="241"/>
      <c r="JL188" s="241"/>
      <c r="JM188" s="241"/>
      <c r="JN188" s="241"/>
      <c r="JO188" s="241"/>
      <c r="JP188" s="241"/>
      <c r="JQ188" s="241"/>
      <c r="JR188" s="241"/>
      <c r="JS188" s="241"/>
      <c r="JT188" s="241"/>
      <c r="JU188" s="241"/>
    </row>
    <row r="189" spans="1:281" s="240" customFormat="1" ht="15" customHeight="1">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c r="IW189" s="241"/>
      <c r="IX189" s="241"/>
      <c r="IY189" s="241"/>
      <c r="IZ189" s="241"/>
      <c r="JA189" s="241"/>
      <c r="JB189" s="241"/>
      <c r="JC189" s="241"/>
      <c r="JD189" s="241"/>
      <c r="JE189" s="241"/>
      <c r="JF189" s="241"/>
      <c r="JG189" s="241"/>
      <c r="JH189" s="241"/>
      <c r="JI189" s="241"/>
      <c r="JJ189" s="241"/>
      <c r="JK189" s="241"/>
      <c r="JL189" s="241"/>
      <c r="JM189" s="241"/>
      <c r="JN189" s="241"/>
      <c r="JO189" s="241"/>
      <c r="JP189" s="241"/>
      <c r="JQ189" s="241"/>
      <c r="JR189" s="241"/>
      <c r="JS189" s="241"/>
      <c r="JT189" s="241"/>
      <c r="JU189" s="241"/>
    </row>
    <row r="190" spans="1:281" s="240" customFormat="1" ht="15" customHeight="1">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c r="IW190" s="241"/>
      <c r="IX190" s="241"/>
      <c r="IY190" s="241"/>
      <c r="IZ190" s="241"/>
      <c r="JA190" s="241"/>
      <c r="JB190" s="241"/>
      <c r="JC190" s="241"/>
      <c r="JD190" s="241"/>
      <c r="JE190" s="241"/>
      <c r="JF190" s="241"/>
      <c r="JG190" s="241"/>
      <c r="JH190" s="241"/>
      <c r="JI190" s="241"/>
      <c r="JJ190" s="241"/>
      <c r="JK190" s="241"/>
      <c r="JL190" s="241"/>
      <c r="JM190" s="241"/>
      <c r="JN190" s="241"/>
      <c r="JO190" s="241"/>
      <c r="JP190" s="241"/>
      <c r="JQ190" s="241"/>
      <c r="JR190" s="241"/>
      <c r="JS190" s="241"/>
      <c r="JT190" s="241"/>
      <c r="JU190" s="241"/>
    </row>
    <row r="191" spans="1:281" s="240" customFormat="1" ht="15" customHeight="1">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c r="IW191" s="241"/>
      <c r="IX191" s="241"/>
      <c r="IY191" s="241"/>
      <c r="IZ191" s="241"/>
      <c r="JA191" s="241"/>
      <c r="JB191" s="241"/>
      <c r="JC191" s="241"/>
      <c r="JD191" s="241"/>
      <c r="JE191" s="241"/>
      <c r="JF191" s="241"/>
      <c r="JG191" s="241"/>
      <c r="JH191" s="241"/>
      <c r="JI191" s="241"/>
      <c r="JJ191" s="241"/>
      <c r="JK191" s="241"/>
      <c r="JL191" s="241"/>
      <c r="JM191" s="241"/>
      <c r="JN191" s="241"/>
      <c r="JO191" s="241"/>
      <c r="JP191" s="241"/>
      <c r="JQ191" s="241"/>
      <c r="JR191" s="241"/>
      <c r="JS191" s="241"/>
      <c r="JT191" s="241"/>
      <c r="JU191" s="241"/>
    </row>
    <row r="192" spans="1:281" s="240" customFormat="1" ht="15" customHeight="1">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c r="IW192" s="241"/>
      <c r="IX192" s="241"/>
      <c r="IY192" s="241"/>
      <c r="IZ192" s="241"/>
      <c r="JA192" s="241"/>
      <c r="JB192" s="241"/>
      <c r="JC192" s="241"/>
      <c r="JD192" s="241"/>
      <c r="JE192" s="241"/>
      <c r="JF192" s="241"/>
      <c r="JG192" s="241"/>
      <c r="JH192" s="241"/>
      <c r="JI192" s="241"/>
      <c r="JJ192" s="241"/>
      <c r="JK192" s="241"/>
      <c r="JL192" s="241"/>
      <c r="JM192" s="241"/>
      <c r="JN192" s="241"/>
      <c r="JO192" s="241"/>
      <c r="JP192" s="241"/>
      <c r="JQ192" s="241"/>
      <c r="JR192" s="241"/>
      <c r="JS192" s="241"/>
      <c r="JT192" s="241"/>
      <c r="JU192" s="241"/>
    </row>
    <row r="193" spans="1:281" s="240" customFormat="1" ht="15" customHeight="1">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c r="IW193" s="241"/>
      <c r="IX193" s="241"/>
      <c r="IY193" s="241"/>
      <c r="IZ193" s="241"/>
      <c r="JA193" s="241"/>
      <c r="JB193" s="241"/>
      <c r="JC193" s="241"/>
      <c r="JD193" s="241"/>
      <c r="JE193" s="241"/>
      <c r="JF193" s="241"/>
      <c r="JG193" s="241"/>
      <c r="JH193" s="241"/>
      <c r="JI193" s="241"/>
      <c r="JJ193" s="241"/>
      <c r="JK193" s="241"/>
      <c r="JL193" s="241"/>
      <c r="JM193" s="241"/>
      <c r="JN193" s="241"/>
      <c r="JO193" s="241"/>
      <c r="JP193" s="241"/>
      <c r="JQ193" s="241"/>
      <c r="JR193" s="241"/>
      <c r="JS193" s="241"/>
      <c r="JT193" s="241"/>
      <c r="JU193" s="241"/>
    </row>
    <row r="194" spans="1:281" s="240" customFormat="1" ht="15" customHeight="1">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c r="IW194" s="241"/>
      <c r="IX194" s="241"/>
      <c r="IY194" s="241"/>
      <c r="IZ194" s="241"/>
      <c r="JA194" s="241"/>
      <c r="JB194" s="241"/>
      <c r="JC194" s="241"/>
      <c r="JD194" s="241"/>
      <c r="JE194" s="241"/>
      <c r="JF194" s="241"/>
      <c r="JG194" s="241"/>
      <c r="JH194" s="241"/>
      <c r="JI194" s="241"/>
      <c r="JJ194" s="241"/>
      <c r="JK194" s="241"/>
      <c r="JL194" s="241"/>
      <c r="JM194" s="241"/>
      <c r="JN194" s="241"/>
      <c r="JO194" s="241"/>
      <c r="JP194" s="241"/>
      <c r="JQ194" s="241"/>
      <c r="JR194" s="241"/>
      <c r="JS194" s="241"/>
      <c r="JT194" s="241"/>
      <c r="JU194" s="241"/>
    </row>
    <row r="195" spans="1:281" s="240" customFormat="1" ht="15" customHeight="1">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c r="IW195" s="241"/>
      <c r="IX195" s="241"/>
      <c r="IY195" s="241"/>
      <c r="IZ195" s="241"/>
      <c r="JA195" s="241"/>
      <c r="JB195" s="241"/>
      <c r="JC195" s="241"/>
      <c r="JD195" s="241"/>
      <c r="JE195" s="241"/>
      <c r="JF195" s="241"/>
      <c r="JG195" s="241"/>
      <c r="JH195" s="241"/>
      <c r="JI195" s="241"/>
      <c r="JJ195" s="241"/>
      <c r="JK195" s="241"/>
      <c r="JL195" s="241"/>
      <c r="JM195" s="241"/>
      <c r="JN195" s="241"/>
      <c r="JO195" s="241"/>
      <c r="JP195" s="241"/>
      <c r="JQ195" s="241"/>
      <c r="JR195" s="241"/>
      <c r="JS195" s="241"/>
      <c r="JT195" s="241"/>
      <c r="JU195" s="241"/>
    </row>
    <row r="196" spans="1:281"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c r="IW196" s="241"/>
      <c r="IX196" s="241"/>
      <c r="IY196" s="241"/>
      <c r="IZ196" s="241"/>
      <c r="JA196" s="241"/>
      <c r="JB196" s="241"/>
      <c r="JC196" s="241"/>
      <c r="JD196" s="241"/>
      <c r="JE196" s="241"/>
      <c r="JF196" s="241"/>
      <c r="JG196" s="241"/>
      <c r="JH196" s="241"/>
      <c r="JI196" s="241"/>
      <c r="JJ196" s="241"/>
      <c r="JK196" s="241"/>
      <c r="JL196" s="241"/>
      <c r="JM196" s="241"/>
      <c r="JN196" s="241"/>
      <c r="JO196" s="241"/>
      <c r="JP196" s="241"/>
      <c r="JQ196" s="241"/>
      <c r="JR196" s="241"/>
      <c r="JS196" s="241"/>
      <c r="JT196" s="241"/>
      <c r="JU196" s="241"/>
    </row>
    <row r="197" spans="1:281"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c r="IW197" s="241"/>
      <c r="IX197" s="241"/>
      <c r="IY197" s="241"/>
      <c r="IZ197" s="241"/>
      <c r="JA197" s="241"/>
      <c r="JB197" s="241"/>
      <c r="JC197" s="241"/>
      <c r="JD197" s="241"/>
      <c r="JE197" s="241"/>
      <c r="JF197" s="241"/>
      <c r="JG197" s="241"/>
      <c r="JH197" s="241"/>
      <c r="JI197" s="241"/>
      <c r="JJ197" s="241"/>
      <c r="JK197" s="241"/>
      <c r="JL197" s="241"/>
      <c r="JM197" s="241"/>
      <c r="JN197" s="241"/>
      <c r="JO197" s="241"/>
      <c r="JP197" s="241"/>
      <c r="JQ197" s="241"/>
      <c r="JR197" s="241"/>
      <c r="JS197" s="241"/>
      <c r="JT197" s="241"/>
      <c r="JU197" s="241"/>
    </row>
    <row r="198" spans="1:281"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c r="IW198" s="241"/>
      <c r="IX198" s="241"/>
      <c r="IY198" s="241"/>
      <c r="IZ198" s="241"/>
      <c r="JA198" s="241"/>
      <c r="JB198" s="241"/>
      <c r="JC198" s="241"/>
      <c r="JD198" s="241"/>
      <c r="JE198" s="241"/>
      <c r="JF198" s="241"/>
      <c r="JG198" s="241"/>
      <c r="JH198" s="241"/>
      <c r="JI198" s="241"/>
      <c r="JJ198" s="241"/>
      <c r="JK198" s="241"/>
      <c r="JL198" s="241"/>
      <c r="JM198" s="241"/>
      <c r="JN198" s="241"/>
      <c r="JO198" s="241"/>
      <c r="JP198" s="241"/>
      <c r="JQ198" s="241"/>
      <c r="JR198" s="241"/>
      <c r="JS198" s="241"/>
      <c r="JT198" s="241"/>
      <c r="JU198" s="241"/>
    </row>
    <row r="199" spans="1:281"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c r="IW199" s="241"/>
      <c r="IX199" s="241"/>
      <c r="IY199" s="241"/>
      <c r="IZ199" s="241"/>
      <c r="JA199" s="241"/>
      <c r="JB199" s="241"/>
      <c r="JC199" s="241"/>
      <c r="JD199" s="241"/>
      <c r="JE199" s="241"/>
      <c r="JF199" s="241"/>
      <c r="JG199" s="241"/>
      <c r="JH199" s="241"/>
      <c r="JI199" s="241"/>
      <c r="JJ199" s="241"/>
      <c r="JK199" s="241"/>
      <c r="JL199" s="241"/>
      <c r="JM199" s="241"/>
      <c r="JN199" s="241"/>
      <c r="JO199" s="241"/>
      <c r="JP199" s="241"/>
      <c r="JQ199" s="241"/>
      <c r="JR199" s="241"/>
      <c r="JS199" s="241"/>
      <c r="JT199" s="241"/>
      <c r="JU199" s="241"/>
    </row>
    <row r="200" spans="1:281"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c r="IW200" s="241"/>
      <c r="IX200" s="241"/>
      <c r="IY200" s="241"/>
      <c r="IZ200" s="241"/>
      <c r="JA200" s="241"/>
      <c r="JB200" s="241"/>
      <c r="JC200" s="241"/>
      <c r="JD200" s="241"/>
      <c r="JE200" s="241"/>
      <c r="JF200" s="241"/>
      <c r="JG200" s="241"/>
      <c r="JH200" s="241"/>
      <c r="JI200" s="241"/>
      <c r="JJ200" s="241"/>
      <c r="JK200" s="241"/>
      <c r="JL200" s="241"/>
      <c r="JM200" s="241"/>
      <c r="JN200" s="241"/>
      <c r="JO200" s="241"/>
      <c r="JP200" s="241"/>
      <c r="JQ200" s="241"/>
      <c r="JR200" s="241"/>
      <c r="JS200" s="241"/>
      <c r="JT200" s="241"/>
      <c r="JU200" s="241"/>
    </row>
    <row r="201" spans="1:281"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c r="IW201" s="241"/>
      <c r="IX201" s="241"/>
      <c r="IY201" s="241"/>
      <c r="IZ201" s="241"/>
      <c r="JA201" s="241"/>
      <c r="JB201" s="241"/>
      <c r="JC201" s="241"/>
      <c r="JD201" s="241"/>
      <c r="JE201" s="241"/>
      <c r="JF201" s="241"/>
      <c r="JG201" s="241"/>
      <c r="JH201" s="241"/>
      <c r="JI201" s="241"/>
      <c r="JJ201" s="241"/>
      <c r="JK201" s="241"/>
      <c r="JL201" s="241"/>
      <c r="JM201" s="241"/>
      <c r="JN201" s="241"/>
      <c r="JO201" s="241"/>
      <c r="JP201" s="241"/>
      <c r="JQ201" s="241"/>
      <c r="JR201" s="241"/>
      <c r="JS201" s="241"/>
      <c r="JT201" s="241"/>
      <c r="JU201" s="241"/>
    </row>
    <row r="202" spans="1:281"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c r="IW202" s="241"/>
      <c r="IX202" s="241"/>
      <c r="IY202" s="241"/>
      <c r="IZ202" s="241"/>
      <c r="JA202" s="241"/>
      <c r="JB202" s="241"/>
      <c r="JC202" s="241"/>
      <c r="JD202" s="241"/>
      <c r="JE202" s="241"/>
      <c r="JF202" s="241"/>
      <c r="JG202" s="241"/>
      <c r="JH202" s="241"/>
      <c r="JI202" s="241"/>
      <c r="JJ202" s="241"/>
      <c r="JK202" s="241"/>
      <c r="JL202" s="241"/>
      <c r="JM202" s="241"/>
      <c r="JN202" s="241"/>
      <c r="JO202" s="241"/>
      <c r="JP202" s="241"/>
      <c r="JQ202" s="241"/>
      <c r="JR202" s="241"/>
      <c r="JS202" s="241"/>
      <c r="JT202" s="241"/>
      <c r="JU202" s="241"/>
    </row>
    <row r="203" spans="1:281"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c r="IW203" s="241"/>
      <c r="IX203" s="241"/>
      <c r="IY203" s="241"/>
      <c r="IZ203" s="241"/>
      <c r="JA203" s="241"/>
      <c r="JB203" s="241"/>
      <c r="JC203" s="241"/>
      <c r="JD203" s="241"/>
      <c r="JE203" s="241"/>
      <c r="JF203" s="241"/>
      <c r="JG203" s="241"/>
      <c r="JH203" s="241"/>
      <c r="JI203" s="241"/>
      <c r="JJ203" s="241"/>
      <c r="JK203" s="241"/>
      <c r="JL203" s="241"/>
      <c r="JM203" s="241"/>
      <c r="JN203" s="241"/>
      <c r="JO203" s="241"/>
      <c r="JP203" s="241"/>
      <c r="JQ203" s="241"/>
      <c r="JR203" s="241"/>
      <c r="JS203" s="241"/>
      <c r="JT203" s="241"/>
      <c r="JU203" s="241"/>
    </row>
    <row r="204" spans="1:281"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c r="IW204" s="241"/>
      <c r="IX204" s="241"/>
      <c r="IY204" s="241"/>
      <c r="IZ204" s="241"/>
      <c r="JA204" s="241"/>
      <c r="JB204" s="241"/>
      <c r="JC204" s="241"/>
      <c r="JD204" s="241"/>
      <c r="JE204" s="241"/>
      <c r="JF204" s="241"/>
      <c r="JG204" s="241"/>
      <c r="JH204" s="241"/>
      <c r="JI204" s="241"/>
      <c r="JJ204" s="241"/>
      <c r="JK204" s="241"/>
      <c r="JL204" s="241"/>
      <c r="JM204" s="241"/>
      <c r="JN204" s="241"/>
      <c r="JO204" s="241"/>
      <c r="JP204" s="241"/>
      <c r="JQ204" s="241"/>
      <c r="JR204" s="241"/>
      <c r="JS204" s="241"/>
      <c r="JT204" s="241"/>
      <c r="JU204" s="241"/>
    </row>
    <row r="205" spans="1:281"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c r="IW205" s="241"/>
      <c r="IX205" s="241"/>
      <c r="IY205" s="241"/>
      <c r="IZ205" s="241"/>
      <c r="JA205" s="241"/>
      <c r="JB205" s="241"/>
      <c r="JC205" s="241"/>
      <c r="JD205" s="241"/>
      <c r="JE205" s="241"/>
      <c r="JF205" s="241"/>
      <c r="JG205" s="241"/>
      <c r="JH205" s="241"/>
      <c r="JI205" s="241"/>
      <c r="JJ205" s="241"/>
      <c r="JK205" s="241"/>
      <c r="JL205" s="241"/>
      <c r="JM205" s="241"/>
      <c r="JN205" s="241"/>
      <c r="JO205" s="241"/>
      <c r="JP205" s="241"/>
      <c r="JQ205" s="241"/>
      <c r="JR205" s="241"/>
      <c r="JS205" s="241"/>
      <c r="JT205" s="241"/>
      <c r="JU205" s="241"/>
    </row>
    <row r="206" spans="1:281"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c r="IW206" s="241"/>
      <c r="IX206" s="241"/>
      <c r="IY206" s="241"/>
      <c r="IZ206" s="241"/>
      <c r="JA206" s="241"/>
      <c r="JB206" s="241"/>
      <c r="JC206" s="241"/>
      <c r="JD206" s="241"/>
      <c r="JE206" s="241"/>
      <c r="JF206" s="241"/>
      <c r="JG206" s="241"/>
      <c r="JH206" s="241"/>
      <c r="JI206" s="241"/>
      <c r="JJ206" s="241"/>
      <c r="JK206" s="241"/>
      <c r="JL206" s="241"/>
      <c r="JM206" s="241"/>
      <c r="JN206" s="241"/>
      <c r="JO206" s="241"/>
      <c r="JP206" s="241"/>
      <c r="JQ206" s="241"/>
      <c r="JR206" s="241"/>
      <c r="JS206" s="241"/>
      <c r="JT206" s="241"/>
      <c r="JU206" s="241"/>
    </row>
    <row r="207" spans="1:281"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c r="IW207" s="241"/>
      <c r="IX207" s="241"/>
      <c r="IY207" s="241"/>
      <c r="IZ207" s="241"/>
      <c r="JA207" s="241"/>
      <c r="JB207" s="241"/>
      <c r="JC207" s="241"/>
      <c r="JD207" s="241"/>
      <c r="JE207" s="241"/>
      <c r="JF207" s="241"/>
      <c r="JG207" s="241"/>
      <c r="JH207" s="241"/>
      <c r="JI207" s="241"/>
      <c r="JJ207" s="241"/>
      <c r="JK207" s="241"/>
      <c r="JL207" s="241"/>
      <c r="JM207" s="241"/>
      <c r="JN207" s="241"/>
      <c r="JO207" s="241"/>
      <c r="JP207" s="241"/>
      <c r="JQ207" s="241"/>
      <c r="JR207" s="241"/>
      <c r="JS207" s="241"/>
      <c r="JT207" s="241"/>
      <c r="JU207" s="241"/>
    </row>
    <row r="208" spans="1:281"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c r="IW208" s="241"/>
      <c r="IX208" s="241"/>
      <c r="IY208" s="241"/>
      <c r="IZ208" s="241"/>
      <c r="JA208" s="241"/>
      <c r="JB208" s="241"/>
      <c r="JC208" s="241"/>
      <c r="JD208" s="241"/>
      <c r="JE208" s="241"/>
      <c r="JF208" s="241"/>
      <c r="JG208" s="241"/>
      <c r="JH208" s="241"/>
      <c r="JI208" s="241"/>
      <c r="JJ208" s="241"/>
      <c r="JK208" s="241"/>
      <c r="JL208" s="241"/>
      <c r="JM208" s="241"/>
      <c r="JN208" s="241"/>
      <c r="JO208" s="241"/>
      <c r="JP208" s="241"/>
      <c r="JQ208" s="241"/>
      <c r="JR208" s="241"/>
      <c r="JS208" s="241"/>
      <c r="JT208" s="241"/>
      <c r="JU208" s="241"/>
    </row>
    <row r="209" spans="1:281"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c r="IW209" s="241"/>
      <c r="IX209" s="241"/>
      <c r="IY209" s="241"/>
      <c r="IZ209" s="241"/>
      <c r="JA209" s="241"/>
      <c r="JB209" s="241"/>
      <c r="JC209" s="241"/>
      <c r="JD209" s="241"/>
      <c r="JE209" s="241"/>
      <c r="JF209" s="241"/>
      <c r="JG209" s="241"/>
      <c r="JH209" s="241"/>
      <c r="JI209" s="241"/>
      <c r="JJ209" s="241"/>
      <c r="JK209" s="241"/>
      <c r="JL209" s="241"/>
      <c r="JM209" s="241"/>
      <c r="JN209" s="241"/>
      <c r="JO209" s="241"/>
      <c r="JP209" s="241"/>
      <c r="JQ209" s="241"/>
      <c r="JR209" s="241"/>
      <c r="JS209" s="241"/>
      <c r="JT209" s="241"/>
      <c r="JU209" s="241"/>
    </row>
    <row r="210" spans="1:281"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c r="IW210" s="241"/>
      <c r="IX210" s="241"/>
      <c r="IY210" s="241"/>
      <c r="IZ210" s="241"/>
      <c r="JA210" s="241"/>
      <c r="JB210" s="241"/>
      <c r="JC210" s="241"/>
      <c r="JD210" s="241"/>
      <c r="JE210" s="241"/>
      <c r="JF210" s="241"/>
      <c r="JG210" s="241"/>
      <c r="JH210" s="241"/>
      <c r="JI210" s="241"/>
      <c r="JJ210" s="241"/>
      <c r="JK210" s="241"/>
      <c r="JL210" s="241"/>
      <c r="JM210" s="241"/>
      <c r="JN210" s="241"/>
      <c r="JO210" s="241"/>
      <c r="JP210" s="241"/>
      <c r="JQ210" s="241"/>
      <c r="JR210" s="241"/>
      <c r="JS210" s="241"/>
      <c r="JT210" s="241"/>
      <c r="JU210" s="241"/>
    </row>
    <row r="211" spans="1:281"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c r="IW211" s="241"/>
      <c r="IX211" s="241"/>
      <c r="IY211" s="241"/>
      <c r="IZ211" s="241"/>
      <c r="JA211" s="241"/>
      <c r="JB211" s="241"/>
      <c r="JC211" s="241"/>
      <c r="JD211" s="241"/>
      <c r="JE211" s="241"/>
      <c r="JF211" s="241"/>
      <c r="JG211" s="241"/>
      <c r="JH211" s="241"/>
      <c r="JI211" s="241"/>
      <c r="JJ211" s="241"/>
      <c r="JK211" s="241"/>
      <c r="JL211" s="241"/>
      <c r="JM211" s="241"/>
      <c r="JN211" s="241"/>
      <c r="JO211" s="241"/>
      <c r="JP211" s="241"/>
      <c r="JQ211" s="241"/>
      <c r="JR211" s="241"/>
      <c r="JS211" s="241"/>
      <c r="JT211" s="241"/>
      <c r="JU211" s="241"/>
    </row>
    <row r="212" spans="1:281"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c r="IW212" s="241"/>
      <c r="IX212" s="241"/>
      <c r="IY212" s="241"/>
      <c r="IZ212" s="241"/>
      <c r="JA212" s="241"/>
      <c r="JB212" s="241"/>
      <c r="JC212" s="241"/>
      <c r="JD212" s="241"/>
      <c r="JE212" s="241"/>
      <c r="JF212" s="241"/>
      <c r="JG212" s="241"/>
      <c r="JH212" s="241"/>
      <c r="JI212" s="241"/>
      <c r="JJ212" s="241"/>
      <c r="JK212" s="241"/>
      <c r="JL212" s="241"/>
      <c r="JM212" s="241"/>
      <c r="JN212" s="241"/>
      <c r="JO212" s="241"/>
      <c r="JP212" s="241"/>
      <c r="JQ212" s="241"/>
      <c r="JR212" s="241"/>
      <c r="JS212" s="241"/>
      <c r="JT212" s="241"/>
      <c r="JU212" s="241"/>
    </row>
    <row r="213" spans="1:281"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c r="IW213" s="241"/>
      <c r="IX213" s="241"/>
      <c r="IY213" s="241"/>
      <c r="IZ213" s="241"/>
      <c r="JA213" s="241"/>
      <c r="JB213" s="241"/>
      <c r="JC213" s="241"/>
      <c r="JD213" s="241"/>
      <c r="JE213" s="241"/>
      <c r="JF213" s="241"/>
      <c r="JG213" s="241"/>
      <c r="JH213" s="241"/>
      <c r="JI213" s="241"/>
      <c r="JJ213" s="241"/>
      <c r="JK213" s="241"/>
      <c r="JL213" s="241"/>
      <c r="JM213" s="241"/>
      <c r="JN213" s="241"/>
      <c r="JO213" s="241"/>
      <c r="JP213" s="241"/>
      <c r="JQ213" s="241"/>
      <c r="JR213" s="241"/>
      <c r="JS213" s="241"/>
      <c r="JT213" s="241"/>
      <c r="JU213" s="241"/>
    </row>
    <row r="214" spans="1:281"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row>
    <row r="215" spans="1:281"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row>
    <row r="216" spans="1:281"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row>
    <row r="217" spans="1:281"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c r="IW217" s="241"/>
      <c r="IX217" s="241"/>
      <c r="IY217" s="241"/>
      <c r="IZ217" s="241"/>
      <c r="JA217" s="241"/>
      <c r="JB217" s="241"/>
      <c r="JC217" s="241"/>
      <c r="JD217" s="241"/>
      <c r="JE217" s="241"/>
      <c r="JF217" s="241"/>
      <c r="JG217" s="241"/>
      <c r="JH217" s="241"/>
      <c r="JI217" s="241"/>
      <c r="JJ217" s="241"/>
      <c r="JK217" s="241"/>
      <c r="JL217" s="241"/>
      <c r="JM217" s="241"/>
      <c r="JN217" s="241"/>
      <c r="JO217" s="241"/>
      <c r="JP217" s="241"/>
      <c r="JQ217" s="241"/>
      <c r="JR217" s="241"/>
      <c r="JS217" s="241"/>
      <c r="JT217" s="241"/>
      <c r="JU217" s="241"/>
    </row>
    <row r="218" spans="1:281"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c r="IW218" s="241"/>
      <c r="IX218" s="241"/>
      <c r="IY218" s="241"/>
      <c r="IZ218" s="241"/>
      <c r="JA218" s="241"/>
      <c r="JB218" s="241"/>
      <c r="JC218" s="241"/>
      <c r="JD218" s="241"/>
      <c r="JE218" s="241"/>
      <c r="JF218" s="241"/>
      <c r="JG218" s="241"/>
      <c r="JH218" s="241"/>
      <c r="JI218" s="241"/>
      <c r="JJ218" s="241"/>
      <c r="JK218" s="241"/>
      <c r="JL218" s="241"/>
      <c r="JM218" s="241"/>
      <c r="JN218" s="241"/>
      <c r="JO218" s="241"/>
      <c r="JP218" s="241"/>
      <c r="JQ218" s="241"/>
      <c r="JR218" s="241"/>
      <c r="JS218" s="241"/>
      <c r="JT218" s="241"/>
      <c r="JU218" s="241"/>
    </row>
    <row r="219" spans="1:281"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c r="IW219" s="241"/>
      <c r="IX219" s="241"/>
      <c r="IY219" s="241"/>
      <c r="IZ219" s="241"/>
      <c r="JA219" s="241"/>
      <c r="JB219" s="241"/>
      <c r="JC219" s="241"/>
      <c r="JD219" s="241"/>
      <c r="JE219" s="241"/>
      <c r="JF219" s="241"/>
      <c r="JG219" s="241"/>
      <c r="JH219" s="241"/>
      <c r="JI219" s="241"/>
      <c r="JJ219" s="241"/>
      <c r="JK219" s="241"/>
      <c r="JL219" s="241"/>
      <c r="JM219" s="241"/>
      <c r="JN219" s="241"/>
      <c r="JO219" s="241"/>
      <c r="JP219" s="241"/>
      <c r="JQ219" s="241"/>
      <c r="JR219" s="241"/>
      <c r="JS219" s="241"/>
      <c r="JT219" s="241"/>
      <c r="JU219" s="241"/>
    </row>
    <row r="220" spans="1:281"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c r="IW220" s="241"/>
      <c r="IX220" s="241"/>
      <c r="IY220" s="241"/>
      <c r="IZ220" s="241"/>
      <c r="JA220" s="241"/>
      <c r="JB220" s="241"/>
      <c r="JC220" s="241"/>
      <c r="JD220" s="241"/>
      <c r="JE220" s="241"/>
      <c r="JF220" s="241"/>
      <c r="JG220" s="241"/>
      <c r="JH220" s="241"/>
      <c r="JI220" s="241"/>
      <c r="JJ220" s="241"/>
      <c r="JK220" s="241"/>
      <c r="JL220" s="241"/>
      <c r="JM220" s="241"/>
      <c r="JN220" s="241"/>
      <c r="JO220" s="241"/>
      <c r="JP220" s="241"/>
      <c r="JQ220" s="241"/>
      <c r="JR220" s="241"/>
      <c r="JS220" s="241"/>
      <c r="JT220" s="241"/>
      <c r="JU220" s="241"/>
    </row>
    <row r="221" spans="1:281"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c r="IW221" s="241"/>
      <c r="IX221" s="241"/>
      <c r="IY221" s="241"/>
      <c r="IZ221" s="241"/>
      <c r="JA221" s="241"/>
      <c r="JB221" s="241"/>
      <c r="JC221" s="241"/>
      <c r="JD221" s="241"/>
      <c r="JE221" s="241"/>
      <c r="JF221" s="241"/>
      <c r="JG221" s="241"/>
      <c r="JH221" s="241"/>
      <c r="JI221" s="241"/>
      <c r="JJ221" s="241"/>
      <c r="JK221" s="241"/>
      <c r="JL221" s="241"/>
      <c r="JM221" s="241"/>
      <c r="JN221" s="241"/>
      <c r="JO221" s="241"/>
      <c r="JP221" s="241"/>
      <c r="JQ221" s="241"/>
      <c r="JR221" s="241"/>
      <c r="JS221" s="241"/>
      <c r="JT221" s="241"/>
      <c r="JU221" s="241"/>
    </row>
    <row r="222" spans="1:281"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c r="IW222" s="241"/>
      <c r="IX222" s="241"/>
      <c r="IY222" s="241"/>
      <c r="IZ222" s="241"/>
      <c r="JA222" s="241"/>
      <c r="JB222" s="241"/>
      <c r="JC222" s="241"/>
      <c r="JD222" s="241"/>
      <c r="JE222" s="241"/>
      <c r="JF222" s="241"/>
      <c r="JG222" s="241"/>
      <c r="JH222" s="241"/>
      <c r="JI222" s="241"/>
      <c r="JJ222" s="241"/>
      <c r="JK222" s="241"/>
      <c r="JL222" s="241"/>
      <c r="JM222" s="241"/>
      <c r="JN222" s="241"/>
      <c r="JO222" s="241"/>
      <c r="JP222" s="241"/>
      <c r="JQ222" s="241"/>
      <c r="JR222" s="241"/>
      <c r="JS222" s="241"/>
      <c r="JT222" s="241"/>
      <c r="JU222" s="241"/>
    </row>
    <row r="223" spans="1:281"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c r="IW223" s="241"/>
      <c r="IX223" s="241"/>
      <c r="IY223" s="241"/>
      <c r="IZ223" s="241"/>
      <c r="JA223" s="241"/>
      <c r="JB223" s="241"/>
      <c r="JC223" s="241"/>
      <c r="JD223" s="241"/>
      <c r="JE223" s="241"/>
      <c r="JF223" s="241"/>
      <c r="JG223" s="241"/>
      <c r="JH223" s="241"/>
      <c r="JI223" s="241"/>
      <c r="JJ223" s="241"/>
      <c r="JK223" s="241"/>
      <c r="JL223" s="241"/>
      <c r="JM223" s="241"/>
      <c r="JN223" s="241"/>
      <c r="JO223" s="241"/>
      <c r="JP223" s="241"/>
      <c r="JQ223" s="241"/>
      <c r="JR223" s="241"/>
      <c r="JS223" s="241"/>
      <c r="JT223" s="241"/>
      <c r="JU223" s="241"/>
    </row>
    <row r="224" spans="1:281"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c r="IW224" s="241"/>
      <c r="IX224" s="241"/>
      <c r="IY224" s="241"/>
      <c r="IZ224" s="241"/>
      <c r="JA224" s="241"/>
      <c r="JB224" s="241"/>
      <c r="JC224" s="241"/>
      <c r="JD224" s="241"/>
      <c r="JE224" s="241"/>
      <c r="JF224" s="241"/>
      <c r="JG224" s="241"/>
      <c r="JH224" s="241"/>
      <c r="JI224" s="241"/>
      <c r="JJ224" s="241"/>
      <c r="JK224" s="241"/>
      <c r="JL224" s="241"/>
      <c r="JM224" s="241"/>
      <c r="JN224" s="241"/>
      <c r="JO224" s="241"/>
      <c r="JP224" s="241"/>
      <c r="JQ224" s="241"/>
      <c r="JR224" s="241"/>
      <c r="JS224" s="241"/>
      <c r="JT224" s="241"/>
      <c r="JU224" s="241"/>
    </row>
    <row r="225" spans="1:281"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c r="IW225" s="241"/>
      <c r="IX225" s="241"/>
      <c r="IY225" s="241"/>
      <c r="IZ225" s="241"/>
      <c r="JA225" s="241"/>
      <c r="JB225" s="241"/>
      <c r="JC225" s="241"/>
      <c r="JD225" s="241"/>
      <c r="JE225" s="241"/>
      <c r="JF225" s="241"/>
      <c r="JG225" s="241"/>
      <c r="JH225" s="241"/>
      <c r="JI225" s="241"/>
      <c r="JJ225" s="241"/>
      <c r="JK225" s="241"/>
      <c r="JL225" s="241"/>
      <c r="JM225" s="241"/>
      <c r="JN225" s="241"/>
      <c r="JO225" s="241"/>
      <c r="JP225" s="241"/>
      <c r="JQ225" s="241"/>
      <c r="JR225" s="241"/>
      <c r="JS225" s="241"/>
      <c r="JT225" s="241"/>
      <c r="JU225" s="241"/>
    </row>
    <row r="226" spans="1:281"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c r="IW226" s="241"/>
      <c r="IX226" s="241"/>
      <c r="IY226" s="241"/>
      <c r="IZ226" s="241"/>
      <c r="JA226" s="241"/>
      <c r="JB226" s="241"/>
      <c r="JC226" s="241"/>
      <c r="JD226" s="241"/>
      <c r="JE226" s="241"/>
      <c r="JF226" s="241"/>
      <c r="JG226" s="241"/>
      <c r="JH226" s="241"/>
      <c r="JI226" s="241"/>
      <c r="JJ226" s="241"/>
      <c r="JK226" s="241"/>
      <c r="JL226" s="241"/>
      <c r="JM226" s="241"/>
      <c r="JN226" s="241"/>
      <c r="JO226" s="241"/>
      <c r="JP226" s="241"/>
      <c r="JQ226" s="241"/>
      <c r="JR226" s="241"/>
      <c r="JS226" s="241"/>
      <c r="JT226" s="241"/>
      <c r="JU226" s="241"/>
    </row>
    <row r="227" spans="1:281"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c r="IW227" s="241"/>
      <c r="IX227" s="241"/>
      <c r="IY227" s="241"/>
      <c r="IZ227" s="241"/>
      <c r="JA227" s="241"/>
      <c r="JB227" s="241"/>
      <c r="JC227" s="241"/>
      <c r="JD227" s="241"/>
      <c r="JE227" s="241"/>
      <c r="JF227" s="241"/>
      <c r="JG227" s="241"/>
      <c r="JH227" s="241"/>
      <c r="JI227" s="241"/>
      <c r="JJ227" s="241"/>
      <c r="JK227" s="241"/>
      <c r="JL227" s="241"/>
      <c r="JM227" s="241"/>
      <c r="JN227" s="241"/>
      <c r="JO227" s="241"/>
      <c r="JP227" s="241"/>
      <c r="JQ227" s="241"/>
      <c r="JR227" s="241"/>
      <c r="JS227" s="241"/>
      <c r="JT227" s="241"/>
      <c r="JU227" s="241"/>
    </row>
    <row r="228" spans="1:281"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c r="IW228" s="241"/>
      <c r="IX228" s="241"/>
      <c r="IY228" s="241"/>
      <c r="IZ228" s="241"/>
      <c r="JA228" s="241"/>
      <c r="JB228" s="241"/>
      <c r="JC228" s="241"/>
      <c r="JD228" s="241"/>
      <c r="JE228" s="241"/>
      <c r="JF228" s="241"/>
      <c r="JG228" s="241"/>
      <c r="JH228" s="241"/>
      <c r="JI228" s="241"/>
      <c r="JJ228" s="241"/>
      <c r="JK228" s="241"/>
      <c r="JL228" s="241"/>
      <c r="JM228" s="241"/>
      <c r="JN228" s="241"/>
      <c r="JO228" s="241"/>
      <c r="JP228" s="241"/>
      <c r="JQ228" s="241"/>
      <c r="JR228" s="241"/>
      <c r="JS228" s="241"/>
      <c r="JT228" s="241"/>
      <c r="JU228" s="241"/>
    </row>
    <row r="229" spans="1:281"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c r="IW229" s="241"/>
      <c r="IX229" s="241"/>
      <c r="IY229" s="241"/>
      <c r="IZ229" s="241"/>
      <c r="JA229" s="241"/>
      <c r="JB229" s="241"/>
      <c r="JC229" s="241"/>
      <c r="JD229" s="241"/>
      <c r="JE229" s="241"/>
      <c r="JF229" s="241"/>
      <c r="JG229" s="241"/>
      <c r="JH229" s="241"/>
      <c r="JI229" s="241"/>
      <c r="JJ229" s="241"/>
      <c r="JK229" s="241"/>
      <c r="JL229" s="241"/>
      <c r="JM229" s="241"/>
      <c r="JN229" s="241"/>
      <c r="JO229" s="241"/>
      <c r="JP229" s="241"/>
      <c r="JQ229" s="241"/>
      <c r="JR229" s="241"/>
      <c r="JS229" s="241"/>
      <c r="JT229" s="241"/>
      <c r="JU229" s="241"/>
    </row>
    <row r="230" spans="1:281"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c r="IW230" s="241"/>
      <c r="IX230" s="241"/>
      <c r="IY230" s="241"/>
      <c r="IZ230" s="241"/>
      <c r="JA230" s="241"/>
      <c r="JB230" s="241"/>
      <c r="JC230" s="241"/>
      <c r="JD230" s="241"/>
      <c r="JE230" s="241"/>
      <c r="JF230" s="241"/>
      <c r="JG230" s="241"/>
      <c r="JH230" s="241"/>
      <c r="JI230" s="241"/>
      <c r="JJ230" s="241"/>
      <c r="JK230" s="241"/>
      <c r="JL230" s="241"/>
      <c r="JM230" s="241"/>
      <c r="JN230" s="241"/>
      <c r="JO230" s="241"/>
      <c r="JP230" s="241"/>
      <c r="JQ230" s="241"/>
      <c r="JR230" s="241"/>
      <c r="JS230" s="241"/>
      <c r="JT230" s="241"/>
      <c r="JU230" s="241"/>
    </row>
    <row r="231" spans="1:281"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c r="IW231" s="241"/>
      <c r="IX231" s="241"/>
      <c r="IY231" s="241"/>
      <c r="IZ231" s="241"/>
      <c r="JA231" s="241"/>
      <c r="JB231" s="241"/>
      <c r="JC231" s="241"/>
      <c r="JD231" s="241"/>
      <c r="JE231" s="241"/>
      <c r="JF231" s="241"/>
      <c r="JG231" s="241"/>
      <c r="JH231" s="241"/>
      <c r="JI231" s="241"/>
      <c r="JJ231" s="241"/>
      <c r="JK231" s="241"/>
      <c r="JL231" s="241"/>
      <c r="JM231" s="241"/>
      <c r="JN231" s="241"/>
      <c r="JO231" s="241"/>
      <c r="JP231" s="241"/>
      <c r="JQ231" s="241"/>
      <c r="JR231" s="241"/>
      <c r="JS231" s="241"/>
      <c r="JT231" s="241"/>
      <c r="JU231" s="241"/>
    </row>
    <row r="232" spans="1:281"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c r="IW232" s="241"/>
      <c r="IX232" s="241"/>
      <c r="IY232" s="241"/>
      <c r="IZ232" s="241"/>
      <c r="JA232" s="241"/>
      <c r="JB232" s="241"/>
      <c r="JC232" s="241"/>
      <c r="JD232" s="241"/>
      <c r="JE232" s="241"/>
      <c r="JF232" s="241"/>
      <c r="JG232" s="241"/>
      <c r="JH232" s="241"/>
      <c r="JI232" s="241"/>
      <c r="JJ232" s="241"/>
      <c r="JK232" s="241"/>
      <c r="JL232" s="241"/>
      <c r="JM232" s="241"/>
      <c r="JN232" s="241"/>
      <c r="JO232" s="241"/>
      <c r="JP232" s="241"/>
      <c r="JQ232" s="241"/>
      <c r="JR232" s="241"/>
      <c r="JS232" s="241"/>
      <c r="JT232" s="241"/>
      <c r="JU232" s="241"/>
    </row>
    <row r="233" spans="1:281"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c r="IW233" s="241"/>
      <c r="IX233" s="241"/>
      <c r="IY233" s="241"/>
      <c r="IZ233" s="241"/>
      <c r="JA233" s="241"/>
      <c r="JB233" s="241"/>
      <c r="JC233" s="241"/>
      <c r="JD233" s="241"/>
      <c r="JE233" s="241"/>
      <c r="JF233" s="241"/>
      <c r="JG233" s="241"/>
      <c r="JH233" s="241"/>
      <c r="JI233" s="241"/>
      <c r="JJ233" s="241"/>
      <c r="JK233" s="241"/>
      <c r="JL233" s="241"/>
      <c r="JM233" s="241"/>
      <c r="JN233" s="241"/>
      <c r="JO233" s="241"/>
      <c r="JP233" s="241"/>
      <c r="JQ233" s="241"/>
      <c r="JR233" s="241"/>
      <c r="JS233" s="241"/>
      <c r="JT233" s="241"/>
      <c r="JU233" s="241"/>
    </row>
    <row r="234" spans="1:281"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c r="IW234" s="241"/>
      <c r="IX234" s="241"/>
      <c r="IY234" s="241"/>
      <c r="IZ234" s="241"/>
      <c r="JA234" s="241"/>
      <c r="JB234" s="241"/>
      <c r="JC234" s="241"/>
      <c r="JD234" s="241"/>
      <c r="JE234" s="241"/>
      <c r="JF234" s="241"/>
      <c r="JG234" s="241"/>
      <c r="JH234" s="241"/>
      <c r="JI234" s="241"/>
      <c r="JJ234" s="241"/>
      <c r="JK234" s="241"/>
      <c r="JL234" s="241"/>
      <c r="JM234" s="241"/>
      <c r="JN234" s="241"/>
      <c r="JO234" s="241"/>
      <c r="JP234" s="241"/>
      <c r="JQ234" s="241"/>
      <c r="JR234" s="241"/>
      <c r="JS234" s="241"/>
      <c r="JT234" s="241"/>
      <c r="JU234" s="241"/>
    </row>
    <row r="235" spans="1:281"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c r="IW235" s="241"/>
      <c r="IX235" s="241"/>
      <c r="IY235" s="241"/>
      <c r="IZ235" s="241"/>
      <c r="JA235" s="241"/>
      <c r="JB235" s="241"/>
      <c r="JC235" s="241"/>
      <c r="JD235" s="241"/>
      <c r="JE235" s="241"/>
      <c r="JF235" s="241"/>
      <c r="JG235" s="241"/>
      <c r="JH235" s="241"/>
      <c r="JI235" s="241"/>
      <c r="JJ235" s="241"/>
      <c r="JK235" s="241"/>
      <c r="JL235" s="241"/>
      <c r="JM235" s="241"/>
      <c r="JN235" s="241"/>
      <c r="JO235" s="241"/>
      <c r="JP235" s="241"/>
      <c r="JQ235" s="241"/>
      <c r="JR235" s="241"/>
      <c r="JS235" s="241"/>
      <c r="JT235" s="241"/>
      <c r="JU235" s="241"/>
    </row>
    <row r="236" spans="1:281"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c r="IW236" s="241"/>
      <c r="IX236" s="241"/>
      <c r="IY236" s="241"/>
      <c r="IZ236" s="241"/>
      <c r="JA236" s="241"/>
      <c r="JB236" s="241"/>
      <c r="JC236" s="241"/>
      <c r="JD236" s="241"/>
      <c r="JE236" s="241"/>
      <c r="JF236" s="241"/>
      <c r="JG236" s="241"/>
      <c r="JH236" s="241"/>
      <c r="JI236" s="241"/>
      <c r="JJ236" s="241"/>
      <c r="JK236" s="241"/>
      <c r="JL236" s="241"/>
      <c r="JM236" s="241"/>
      <c r="JN236" s="241"/>
      <c r="JO236" s="241"/>
      <c r="JP236" s="241"/>
      <c r="JQ236" s="241"/>
      <c r="JR236" s="241"/>
      <c r="JS236" s="241"/>
      <c r="JT236" s="241"/>
      <c r="JU236" s="241"/>
    </row>
    <row r="237" spans="1:281"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c r="IW237" s="241"/>
      <c r="IX237" s="241"/>
      <c r="IY237" s="241"/>
      <c r="IZ237" s="241"/>
      <c r="JA237" s="241"/>
      <c r="JB237" s="241"/>
      <c r="JC237" s="241"/>
      <c r="JD237" s="241"/>
      <c r="JE237" s="241"/>
      <c r="JF237" s="241"/>
      <c r="JG237" s="241"/>
      <c r="JH237" s="241"/>
      <c r="JI237" s="241"/>
      <c r="JJ237" s="241"/>
      <c r="JK237" s="241"/>
      <c r="JL237" s="241"/>
      <c r="JM237" s="241"/>
      <c r="JN237" s="241"/>
      <c r="JO237" s="241"/>
      <c r="JP237" s="241"/>
      <c r="JQ237" s="241"/>
      <c r="JR237" s="241"/>
      <c r="JS237" s="241"/>
      <c r="JT237" s="241"/>
      <c r="JU237" s="241"/>
    </row>
    <row r="238" spans="1:281"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c r="IW238" s="241"/>
      <c r="IX238" s="241"/>
      <c r="IY238" s="241"/>
      <c r="IZ238" s="241"/>
      <c r="JA238" s="241"/>
      <c r="JB238" s="241"/>
      <c r="JC238" s="241"/>
      <c r="JD238" s="241"/>
      <c r="JE238" s="241"/>
      <c r="JF238" s="241"/>
      <c r="JG238" s="241"/>
      <c r="JH238" s="241"/>
      <c r="JI238" s="241"/>
      <c r="JJ238" s="241"/>
      <c r="JK238" s="241"/>
      <c r="JL238" s="241"/>
      <c r="JM238" s="241"/>
      <c r="JN238" s="241"/>
      <c r="JO238" s="241"/>
      <c r="JP238" s="241"/>
      <c r="JQ238" s="241"/>
      <c r="JR238" s="241"/>
      <c r="JS238" s="241"/>
      <c r="JT238" s="241"/>
      <c r="JU238" s="241"/>
    </row>
    <row r="239" spans="1:281"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c r="IW239" s="241"/>
      <c r="IX239" s="241"/>
      <c r="IY239" s="241"/>
      <c r="IZ239" s="241"/>
      <c r="JA239" s="241"/>
      <c r="JB239" s="241"/>
      <c r="JC239" s="241"/>
      <c r="JD239" s="241"/>
      <c r="JE239" s="241"/>
      <c r="JF239" s="241"/>
      <c r="JG239" s="241"/>
      <c r="JH239" s="241"/>
      <c r="JI239" s="241"/>
      <c r="JJ239" s="241"/>
      <c r="JK239" s="241"/>
      <c r="JL239" s="241"/>
      <c r="JM239" s="241"/>
      <c r="JN239" s="241"/>
      <c r="JO239" s="241"/>
      <c r="JP239" s="241"/>
      <c r="JQ239" s="241"/>
      <c r="JR239" s="241"/>
      <c r="JS239" s="241"/>
      <c r="JT239" s="241"/>
      <c r="JU239" s="241"/>
    </row>
    <row r="240" spans="1:281"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c r="IW240" s="241"/>
      <c r="IX240" s="241"/>
      <c r="IY240" s="241"/>
      <c r="IZ240" s="241"/>
      <c r="JA240" s="241"/>
      <c r="JB240" s="241"/>
      <c r="JC240" s="241"/>
      <c r="JD240" s="241"/>
      <c r="JE240" s="241"/>
      <c r="JF240" s="241"/>
      <c r="JG240" s="241"/>
      <c r="JH240" s="241"/>
      <c r="JI240" s="241"/>
      <c r="JJ240" s="241"/>
      <c r="JK240" s="241"/>
      <c r="JL240" s="241"/>
      <c r="JM240" s="241"/>
      <c r="JN240" s="241"/>
      <c r="JO240" s="241"/>
      <c r="JP240" s="241"/>
      <c r="JQ240" s="241"/>
      <c r="JR240" s="241"/>
      <c r="JS240" s="241"/>
      <c r="JT240" s="241"/>
      <c r="JU240" s="241"/>
    </row>
    <row r="241" spans="1:281"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c r="IW241" s="241"/>
      <c r="IX241" s="241"/>
      <c r="IY241" s="241"/>
      <c r="IZ241" s="241"/>
      <c r="JA241" s="241"/>
      <c r="JB241" s="241"/>
      <c r="JC241" s="241"/>
      <c r="JD241" s="241"/>
      <c r="JE241" s="241"/>
      <c r="JF241" s="241"/>
      <c r="JG241" s="241"/>
      <c r="JH241" s="241"/>
      <c r="JI241" s="241"/>
      <c r="JJ241" s="241"/>
      <c r="JK241" s="241"/>
      <c r="JL241" s="241"/>
      <c r="JM241" s="241"/>
      <c r="JN241" s="241"/>
      <c r="JO241" s="241"/>
      <c r="JP241" s="241"/>
      <c r="JQ241" s="241"/>
      <c r="JR241" s="241"/>
      <c r="JS241" s="241"/>
      <c r="JT241" s="241"/>
      <c r="JU241" s="241"/>
    </row>
    <row r="242" spans="1:281"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c r="IW242" s="241"/>
      <c r="IX242" s="241"/>
      <c r="IY242" s="241"/>
      <c r="IZ242" s="241"/>
      <c r="JA242" s="241"/>
      <c r="JB242" s="241"/>
      <c r="JC242" s="241"/>
      <c r="JD242" s="241"/>
      <c r="JE242" s="241"/>
      <c r="JF242" s="241"/>
      <c r="JG242" s="241"/>
      <c r="JH242" s="241"/>
      <c r="JI242" s="241"/>
      <c r="JJ242" s="241"/>
      <c r="JK242" s="241"/>
      <c r="JL242" s="241"/>
      <c r="JM242" s="241"/>
      <c r="JN242" s="241"/>
      <c r="JO242" s="241"/>
      <c r="JP242" s="241"/>
      <c r="JQ242" s="241"/>
      <c r="JR242" s="241"/>
      <c r="JS242" s="241"/>
      <c r="JT242" s="241"/>
      <c r="JU242" s="241"/>
    </row>
    <row r="243" spans="1:281"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c r="IW243" s="241"/>
      <c r="IX243" s="241"/>
      <c r="IY243" s="241"/>
      <c r="IZ243" s="241"/>
      <c r="JA243" s="241"/>
      <c r="JB243" s="241"/>
      <c r="JC243" s="241"/>
      <c r="JD243" s="241"/>
      <c r="JE243" s="241"/>
      <c r="JF243" s="241"/>
      <c r="JG243" s="241"/>
      <c r="JH243" s="241"/>
      <c r="JI243" s="241"/>
      <c r="JJ243" s="241"/>
      <c r="JK243" s="241"/>
      <c r="JL243" s="241"/>
      <c r="JM243" s="241"/>
      <c r="JN243" s="241"/>
      <c r="JO243" s="241"/>
      <c r="JP243" s="241"/>
      <c r="JQ243" s="241"/>
      <c r="JR243" s="241"/>
      <c r="JS243" s="241"/>
      <c r="JT243" s="241"/>
      <c r="JU243" s="241"/>
    </row>
    <row r="244" spans="1:281"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c r="IW244" s="241"/>
      <c r="IX244" s="241"/>
      <c r="IY244" s="241"/>
      <c r="IZ244" s="241"/>
      <c r="JA244" s="241"/>
      <c r="JB244" s="241"/>
      <c r="JC244" s="241"/>
      <c r="JD244" s="241"/>
      <c r="JE244" s="241"/>
      <c r="JF244" s="241"/>
      <c r="JG244" s="241"/>
      <c r="JH244" s="241"/>
      <c r="JI244" s="241"/>
      <c r="JJ244" s="241"/>
      <c r="JK244" s="241"/>
      <c r="JL244" s="241"/>
      <c r="JM244" s="241"/>
      <c r="JN244" s="241"/>
      <c r="JO244" s="241"/>
      <c r="JP244" s="241"/>
      <c r="JQ244" s="241"/>
      <c r="JR244" s="241"/>
      <c r="JS244" s="241"/>
      <c r="JT244" s="241"/>
      <c r="JU244" s="241"/>
    </row>
    <row r="245" spans="1:281"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c r="IW245" s="241"/>
      <c r="IX245" s="241"/>
      <c r="IY245" s="241"/>
      <c r="IZ245" s="241"/>
      <c r="JA245" s="241"/>
      <c r="JB245" s="241"/>
      <c r="JC245" s="241"/>
      <c r="JD245" s="241"/>
      <c r="JE245" s="241"/>
      <c r="JF245" s="241"/>
      <c r="JG245" s="241"/>
      <c r="JH245" s="241"/>
      <c r="JI245" s="241"/>
      <c r="JJ245" s="241"/>
      <c r="JK245" s="241"/>
      <c r="JL245" s="241"/>
      <c r="JM245" s="241"/>
      <c r="JN245" s="241"/>
      <c r="JO245" s="241"/>
      <c r="JP245" s="241"/>
      <c r="JQ245" s="241"/>
      <c r="JR245" s="241"/>
      <c r="JS245" s="241"/>
      <c r="JT245" s="241"/>
      <c r="JU245" s="241"/>
    </row>
    <row r="246" spans="1:281"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c r="IW246" s="241"/>
      <c r="IX246" s="241"/>
      <c r="IY246" s="241"/>
      <c r="IZ246" s="241"/>
      <c r="JA246" s="241"/>
      <c r="JB246" s="241"/>
      <c r="JC246" s="241"/>
      <c r="JD246" s="241"/>
      <c r="JE246" s="241"/>
      <c r="JF246" s="241"/>
      <c r="JG246" s="241"/>
      <c r="JH246" s="241"/>
      <c r="JI246" s="241"/>
      <c r="JJ246" s="241"/>
      <c r="JK246" s="241"/>
      <c r="JL246" s="241"/>
      <c r="JM246" s="241"/>
      <c r="JN246" s="241"/>
      <c r="JO246" s="241"/>
      <c r="JP246" s="241"/>
      <c r="JQ246" s="241"/>
      <c r="JR246" s="241"/>
      <c r="JS246" s="241"/>
      <c r="JT246" s="241"/>
      <c r="JU246" s="241"/>
    </row>
    <row r="247" spans="1:281"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c r="IW247" s="241"/>
      <c r="IX247" s="241"/>
      <c r="IY247" s="241"/>
      <c r="IZ247" s="241"/>
      <c r="JA247" s="241"/>
      <c r="JB247" s="241"/>
      <c r="JC247" s="241"/>
      <c r="JD247" s="241"/>
      <c r="JE247" s="241"/>
      <c r="JF247" s="241"/>
      <c r="JG247" s="241"/>
      <c r="JH247" s="241"/>
      <c r="JI247" s="241"/>
      <c r="JJ247" s="241"/>
      <c r="JK247" s="241"/>
      <c r="JL247" s="241"/>
      <c r="JM247" s="241"/>
      <c r="JN247" s="241"/>
      <c r="JO247" s="241"/>
      <c r="JP247" s="241"/>
      <c r="JQ247" s="241"/>
      <c r="JR247" s="241"/>
      <c r="JS247" s="241"/>
      <c r="JT247" s="241"/>
      <c r="JU247" s="241"/>
    </row>
    <row r="248" spans="1:281"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c r="IW248" s="241"/>
      <c r="IX248" s="241"/>
      <c r="IY248" s="241"/>
      <c r="IZ248" s="241"/>
      <c r="JA248" s="241"/>
      <c r="JB248" s="241"/>
      <c r="JC248" s="241"/>
      <c r="JD248" s="241"/>
      <c r="JE248" s="241"/>
      <c r="JF248" s="241"/>
      <c r="JG248" s="241"/>
      <c r="JH248" s="241"/>
      <c r="JI248" s="241"/>
      <c r="JJ248" s="241"/>
      <c r="JK248" s="241"/>
      <c r="JL248" s="241"/>
      <c r="JM248" s="241"/>
      <c r="JN248" s="241"/>
      <c r="JO248" s="241"/>
      <c r="JP248" s="241"/>
      <c r="JQ248" s="241"/>
      <c r="JR248" s="241"/>
      <c r="JS248" s="241"/>
      <c r="JT248" s="241"/>
      <c r="JU248" s="241"/>
    </row>
    <row r="249" spans="1:281"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c r="IW249" s="241"/>
      <c r="IX249" s="241"/>
      <c r="IY249" s="241"/>
      <c r="IZ249" s="241"/>
      <c r="JA249" s="241"/>
      <c r="JB249" s="241"/>
      <c r="JC249" s="241"/>
      <c r="JD249" s="241"/>
      <c r="JE249" s="241"/>
      <c r="JF249" s="241"/>
      <c r="JG249" s="241"/>
      <c r="JH249" s="241"/>
      <c r="JI249" s="241"/>
      <c r="JJ249" s="241"/>
      <c r="JK249" s="241"/>
      <c r="JL249" s="241"/>
      <c r="JM249" s="241"/>
      <c r="JN249" s="241"/>
      <c r="JO249" s="241"/>
      <c r="JP249" s="241"/>
      <c r="JQ249" s="241"/>
      <c r="JR249" s="241"/>
      <c r="JS249" s="241"/>
      <c r="JT249" s="241"/>
      <c r="JU249" s="241"/>
    </row>
    <row r="250" spans="1:281"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c r="IW250" s="241"/>
      <c r="IX250" s="241"/>
      <c r="IY250" s="241"/>
      <c r="IZ250" s="241"/>
      <c r="JA250" s="241"/>
      <c r="JB250" s="241"/>
      <c r="JC250" s="241"/>
      <c r="JD250" s="241"/>
      <c r="JE250" s="241"/>
      <c r="JF250" s="241"/>
      <c r="JG250" s="241"/>
      <c r="JH250" s="241"/>
      <c r="JI250" s="241"/>
      <c r="JJ250" s="241"/>
      <c r="JK250" s="241"/>
      <c r="JL250" s="241"/>
      <c r="JM250" s="241"/>
      <c r="JN250" s="241"/>
      <c r="JO250" s="241"/>
      <c r="JP250" s="241"/>
      <c r="JQ250" s="241"/>
      <c r="JR250" s="241"/>
      <c r="JS250" s="241"/>
      <c r="JT250" s="241"/>
      <c r="JU250" s="241"/>
    </row>
    <row r="251" spans="1:281"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c r="IW251" s="241"/>
      <c r="IX251" s="241"/>
      <c r="IY251" s="241"/>
      <c r="IZ251" s="241"/>
      <c r="JA251" s="241"/>
      <c r="JB251" s="241"/>
      <c r="JC251" s="241"/>
      <c r="JD251" s="241"/>
      <c r="JE251" s="241"/>
      <c r="JF251" s="241"/>
      <c r="JG251" s="241"/>
      <c r="JH251" s="241"/>
      <c r="JI251" s="241"/>
      <c r="JJ251" s="241"/>
      <c r="JK251" s="241"/>
      <c r="JL251" s="241"/>
      <c r="JM251" s="241"/>
      <c r="JN251" s="241"/>
      <c r="JO251" s="241"/>
      <c r="JP251" s="241"/>
      <c r="JQ251" s="241"/>
      <c r="JR251" s="241"/>
      <c r="JS251" s="241"/>
      <c r="JT251" s="241"/>
      <c r="JU251" s="241"/>
    </row>
    <row r="252" spans="1:281"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c r="IW252" s="241"/>
      <c r="IX252" s="241"/>
      <c r="IY252" s="241"/>
      <c r="IZ252" s="241"/>
      <c r="JA252" s="241"/>
      <c r="JB252" s="241"/>
      <c r="JC252" s="241"/>
      <c r="JD252" s="241"/>
      <c r="JE252" s="241"/>
      <c r="JF252" s="241"/>
      <c r="JG252" s="241"/>
      <c r="JH252" s="241"/>
      <c r="JI252" s="241"/>
      <c r="JJ252" s="241"/>
      <c r="JK252" s="241"/>
      <c r="JL252" s="241"/>
      <c r="JM252" s="241"/>
      <c r="JN252" s="241"/>
      <c r="JO252" s="241"/>
      <c r="JP252" s="241"/>
      <c r="JQ252" s="241"/>
      <c r="JR252" s="241"/>
      <c r="JS252" s="241"/>
      <c r="JT252" s="241"/>
      <c r="JU252" s="241"/>
    </row>
    <row r="253" spans="1:281"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c r="IW253" s="241"/>
      <c r="IX253" s="241"/>
      <c r="IY253" s="241"/>
      <c r="IZ253" s="241"/>
      <c r="JA253" s="241"/>
      <c r="JB253" s="241"/>
      <c r="JC253" s="241"/>
      <c r="JD253" s="241"/>
      <c r="JE253" s="241"/>
      <c r="JF253" s="241"/>
      <c r="JG253" s="241"/>
      <c r="JH253" s="241"/>
      <c r="JI253" s="241"/>
      <c r="JJ253" s="241"/>
      <c r="JK253" s="241"/>
      <c r="JL253" s="241"/>
      <c r="JM253" s="241"/>
      <c r="JN253" s="241"/>
      <c r="JO253" s="241"/>
      <c r="JP253" s="241"/>
      <c r="JQ253" s="241"/>
      <c r="JR253" s="241"/>
      <c r="JS253" s="241"/>
      <c r="JT253" s="241"/>
      <c r="JU253" s="241"/>
    </row>
    <row r="254" spans="1:281"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c r="IW254" s="241"/>
      <c r="IX254" s="241"/>
      <c r="IY254" s="241"/>
      <c r="IZ254" s="241"/>
      <c r="JA254" s="241"/>
      <c r="JB254" s="241"/>
      <c r="JC254" s="241"/>
      <c r="JD254" s="241"/>
      <c r="JE254" s="241"/>
      <c r="JF254" s="241"/>
      <c r="JG254" s="241"/>
      <c r="JH254" s="241"/>
      <c r="JI254" s="241"/>
      <c r="JJ254" s="241"/>
      <c r="JK254" s="241"/>
      <c r="JL254" s="241"/>
      <c r="JM254" s="241"/>
      <c r="JN254" s="241"/>
      <c r="JO254" s="241"/>
      <c r="JP254" s="241"/>
      <c r="JQ254" s="241"/>
      <c r="JR254" s="241"/>
      <c r="JS254" s="241"/>
      <c r="JT254" s="241"/>
      <c r="JU254" s="241"/>
    </row>
    <row r="255" spans="1:281"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c r="IW255" s="241"/>
      <c r="IX255" s="241"/>
      <c r="IY255" s="241"/>
      <c r="IZ255" s="241"/>
      <c r="JA255" s="241"/>
      <c r="JB255" s="241"/>
      <c r="JC255" s="241"/>
      <c r="JD255" s="241"/>
      <c r="JE255" s="241"/>
      <c r="JF255" s="241"/>
      <c r="JG255" s="241"/>
      <c r="JH255" s="241"/>
      <c r="JI255" s="241"/>
      <c r="JJ255" s="241"/>
      <c r="JK255" s="241"/>
      <c r="JL255" s="241"/>
      <c r="JM255" s="241"/>
      <c r="JN255" s="241"/>
      <c r="JO255" s="241"/>
      <c r="JP255" s="241"/>
      <c r="JQ255" s="241"/>
      <c r="JR255" s="241"/>
      <c r="JS255" s="241"/>
      <c r="JT255" s="241"/>
      <c r="JU255" s="241"/>
    </row>
    <row r="256" spans="1:281"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c r="IW256" s="241"/>
      <c r="IX256" s="241"/>
      <c r="IY256" s="241"/>
      <c r="IZ256" s="241"/>
      <c r="JA256" s="241"/>
      <c r="JB256" s="241"/>
      <c r="JC256" s="241"/>
      <c r="JD256" s="241"/>
      <c r="JE256" s="241"/>
      <c r="JF256" s="241"/>
      <c r="JG256" s="241"/>
      <c r="JH256" s="241"/>
      <c r="JI256" s="241"/>
      <c r="JJ256" s="241"/>
      <c r="JK256" s="241"/>
      <c r="JL256" s="241"/>
      <c r="JM256" s="241"/>
      <c r="JN256" s="241"/>
      <c r="JO256" s="241"/>
      <c r="JP256" s="241"/>
      <c r="JQ256" s="241"/>
      <c r="JR256" s="241"/>
      <c r="JS256" s="241"/>
      <c r="JT256" s="241"/>
      <c r="JU256" s="241"/>
    </row>
    <row r="257" spans="1:281"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c r="IW257" s="241"/>
      <c r="IX257" s="241"/>
      <c r="IY257" s="241"/>
      <c r="IZ257" s="241"/>
      <c r="JA257" s="241"/>
      <c r="JB257" s="241"/>
      <c r="JC257" s="241"/>
      <c r="JD257" s="241"/>
      <c r="JE257" s="241"/>
      <c r="JF257" s="241"/>
      <c r="JG257" s="241"/>
      <c r="JH257" s="241"/>
      <c r="JI257" s="241"/>
      <c r="JJ257" s="241"/>
      <c r="JK257" s="241"/>
      <c r="JL257" s="241"/>
      <c r="JM257" s="241"/>
      <c r="JN257" s="241"/>
      <c r="JO257" s="241"/>
      <c r="JP257" s="241"/>
      <c r="JQ257" s="241"/>
      <c r="JR257" s="241"/>
      <c r="JS257" s="241"/>
      <c r="JT257" s="241"/>
      <c r="JU257" s="241"/>
    </row>
    <row r="258" spans="1:281"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row>
    <row r="259" spans="1:281"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c r="IW259" s="241"/>
      <c r="IX259" s="241"/>
      <c r="IY259" s="241"/>
      <c r="IZ259" s="241"/>
      <c r="JA259" s="241"/>
      <c r="JB259" s="241"/>
      <c r="JC259" s="241"/>
      <c r="JD259" s="241"/>
      <c r="JE259" s="241"/>
      <c r="JF259" s="241"/>
      <c r="JG259" s="241"/>
      <c r="JH259" s="241"/>
      <c r="JI259" s="241"/>
      <c r="JJ259" s="241"/>
      <c r="JK259" s="241"/>
      <c r="JL259" s="241"/>
      <c r="JM259" s="241"/>
      <c r="JN259" s="241"/>
      <c r="JO259" s="241"/>
      <c r="JP259" s="241"/>
      <c r="JQ259" s="241"/>
      <c r="JR259" s="241"/>
      <c r="JS259" s="241"/>
      <c r="JT259" s="241"/>
      <c r="JU259" s="241"/>
    </row>
    <row r="260" spans="1:281"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c r="IW260" s="241"/>
      <c r="IX260" s="241"/>
      <c r="IY260" s="241"/>
      <c r="IZ260" s="241"/>
      <c r="JA260" s="241"/>
      <c r="JB260" s="241"/>
      <c r="JC260" s="241"/>
      <c r="JD260" s="241"/>
      <c r="JE260" s="241"/>
      <c r="JF260" s="241"/>
      <c r="JG260" s="241"/>
      <c r="JH260" s="241"/>
      <c r="JI260" s="241"/>
      <c r="JJ260" s="241"/>
      <c r="JK260" s="241"/>
      <c r="JL260" s="241"/>
      <c r="JM260" s="241"/>
      <c r="JN260" s="241"/>
      <c r="JO260" s="241"/>
      <c r="JP260" s="241"/>
      <c r="JQ260" s="241"/>
      <c r="JR260" s="241"/>
      <c r="JS260" s="241"/>
      <c r="JT260" s="241"/>
      <c r="JU260" s="241"/>
    </row>
    <row r="261" spans="1:281"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c r="IW261" s="241"/>
      <c r="IX261" s="241"/>
      <c r="IY261" s="241"/>
      <c r="IZ261" s="241"/>
      <c r="JA261" s="241"/>
      <c r="JB261" s="241"/>
      <c r="JC261" s="241"/>
      <c r="JD261" s="241"/>
      <c r="JE261" s="241"/>
      <c r="JF261" s="241"/>
      <c r="JG261" s="241"/>
      <c r="JH261" s="241"/>
      <c r="JI261" s="241"/>
      <c r="JJ261" s="241"/>
      <c r="JK261" s="241"/>
      <c r="JL261" s="241"/>
      <c r="JM261" s="241"/>
      <c r="JN261" s="241"/>
      <c r="JO261" s="241"/>
      <c r="JP261" s="241"/>
      <c r="JQ261" s="241"/>
      <c r="JR261" s="241"/>
      <c r="JS261" s="241"/>
      <c r="JT261" s="241"/>
      <c r="JU261" s="241"/>
    </row>
    <row r="262" spans="1:281"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c r="IW262" s="241"/>
      <c r="IX262" s="241"/>
      <c r="IY262" s="241"/>
      <c r="IZ262" s="241"/>
      <c r="JA262" s="241"/>
      <c r="JB262" s="241"/>
      <c r="JC262" s="241"/>
      <c r="JD262" s="241"/>
      <c r="JE262" s="241"/>
      <c r="JF262" s="241"/>
      <c r="JG262" s="241"/>
      <c r="JH262" s="241"/>
      <c r="JI262" s="241"/>
      <c r="JJ262" s="241"/>
      <c r="JK262" s="241"/>
      <c r="JL262" s="241"/>
      <c r="JM262" s="241"/>
      <c r="JN262" s="241"/>
      <c r="JO262" s="241"/>
      <c r="JP262" s="241"/>
      <c r="JQ262" s="241"/>
      <c r="JR262" s="241"/>
      <c r="JS262" s="241"/>
      <c r="JT262" s="241"/>
      <c r="JU262" s="241"/>
    </row>
    <row r="263" spans="1:281"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c r="IW263" s="241"/>
      <c r="IX263" s="241"/>
      <c r="IY263" s="241"/>
      <c r="IZ263" s="241"/>
      <c r="JA263" s="241"/>
      <c r="JB263" s="241"/>
      <c r="JC263" s="241"/>
      <c r="JD263" s="241"/>
      <c r="JE263" s="241"/>
      <c r="JF263" s="241"/>
      <c r="JG263" s="241"/>
      <c r="JH263" s="241"/>
      <c r="JI263" s="241"/>
      <c r="JJ263" s="241"/>
      <c r="JK263" s="241"/>
      <c r="JL263" s="241"/>
      <c r="JM263" s="241"/>
      <c r="JN263" s="241"/>
      <c r="JO263" s="241"/>
      <c r="JP263" s="241"/>
      <c r="JQ263" s="241"/>
      <c r="JR263" s="241"/>
      <c r="JS263" s="241"/>
      <c r="JT263" s="241"/>
      <c r="JU263" s="241"/>
    </row>
    <row r="264" spans="1:281"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c r="IW264" s="241"/>
      <c r="IX264" s="241"/>
      <c r="IY264" s="241"/>
      <c r="IZ264" s="241"/>
      <c r="JA264" s="241"/>
      <c r="JB264" s="241"/>
      <c r="JC264" s="241"/>
      <c r="JD264" s="241"/>
      <c r="JE264" s="241"/>
      <c r="JF264" s="241"/>
      <c r="JG264" s="241"/>
      <c r="JH264" s="241"/>
      <c r="JI264" s="241"/>
      <c r="JJ264" s="241"/>
      <c r="JK264" s="241"/>
      <c r="JL264" s="241"/>
      <c r="JM264" s="241"/>
      <c r="JN264" s="241"/>
      <c r="JO264" s="241"/>
      <c r="JP264" s="241"/>
      <c r="JQ264" s="241"/>
      <c r="JR264" s="241"/>
      <c r="JS264" s="241"/>
      <c r="JT264" s="241"/>
      <c r="JU264" s="241"/>
    </row>
    <row r="265" spans="1:281"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c r="IW265" s="241"/>
      <c r="IX265" s="241"/>
      <c r="IY265" s="241"/>
      <c r="IZ265" s="241"/>
      <c r="JA265" s="241"/>
      <c r="JB265" s="241"/>
      <c r="JC265" s="241"/>
      <c r="JD265" s="241"/>
      <c r="JE265" s="241"/>
      <c r="JF265" s="241"/>
      <c r="JG265" s="241"/>
      <c r="JH265" s="241"/>
      <c r="JI265" s="241"/>
      <c r="JJ265" s="241"/>
      <c r="JK265" s="241"/>
      <c r="JL265" s="241"/>
      <c r="JM265" s="241"/>
      <c r="JN265" s="241"/>
      <c r="JO265" s="241"/>
      <c r="JP265" s="241"/>
      <c r="JQ265" s="241"/>
      <c r="JR265" s="241"/>
      <c r="JS265" s="241"/>
      <c r="JT265" s="241"/>
      <c r="JU265" s="241"/>
    </row>
    <row r="266" spans="1:281"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c r="IW266" s="241"/>
      <c r="IX266" s="241"/>
      <c r="IY266" s="241"/>
      <c r="IZ266" s="241"/>
      <c r="JA266" s="241"/>
      <c r="JB266" s="241"/>
      <c r="JC266" s="241"/>
      <c r="JD266" s="241"/>
      <c r="JE266" s="241"/>
      <c r="JF266" s="241"/>
      <c r="JG266" s="241"/>
      <c r="JH266" s="241"/>
      <c r="JI266" s="241"/>
      <c r="JJ266" s="241"/>
      <c r="JK266" s="241"/>
      <c r="JL266" s="241"/>
      <c r="JM266" s="241"/>
      <c r="JN266" s="241"/>
      <c r="JO266" s="241"/>
      <c r="JP266" s="241"/>
      <c r="JQ266" s="241"/>
      <c r="JR266" s="241"/>
      <c r="JS266" s="241"/>
      <c r="JT266" s="241"/>
      <c r="JU266" s="241"/>
    </row>
    <row r="267" spans="1:281"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c r="IW267" s="241"/>
      <c r="IX267" s="241"/>
      <c r="IY267" s="241"/>
      <c r="IZ267" s="241"/>
      <c r="JA267" s="241"/>
      <c r="JB267" s="241"/>
      <c r="JC267" s="241"/>
      <c r="JD267" s="241"/>
      <c r="JE267" s="241"/>
      <c r="JF267" s="241"/>
      <c r="JG267" s="241"/>
      <c r="JH267" s="241"/>
      <c r="JI267" s="241"/>
      <c r="JJ267" s="241"/>
      <c r="JK267" s="241"/>
      <c r="JL267" s="241"/>
      <c r="JM267" s="241"/>
      <c r="JN267" s="241"/>
      <c r="JO267" s="241"/>
      <c r="JP267" s="241"/>
      <c r="JQ267" s="241"/>
      <c r="JR267" s="241"/>
      <c r="JS267" s="241"/>
      <c r="JT267" s="241"/>
      <c r="JU267" s="241"/>
    </row>
    <row r="268" spans="1:281"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c r="IW268" s="241"/>
      <c r="IX268" s="241"/>
      <c r="IY268" s="241"/>
      <c r="IZ268" s="241"/>
      <c r="JA268" s="241"/>
      <c r="JB268" s="241"/>
      <c r="JC268" s="241"/>
      <c r="JD268" s="241"/>
      <c r="JE268" s="241"/>
      <c r="JF268" s="241"/>
      <c r="JG268" s="241"/>
      <c r="JH268" s="241"/>
      <c r="JI268" s="241"/>
      <c r="JJ268" s="241"/>
      <c r="JK268" s="241"/>
      <c r="JL268" s="241"/>
      <c r="JM268" s="241"/>
      <c r="JN268" s="241"/>
      <c r="JO268" s="241"/>
      <c r="JP268" s="241"/>
      <c r="JQ268" s="241"/>
      <c r="JR268" s="241"/>
      <c r="JS268" s="241"/>
      <c r="JT268" s="241"/>
      <c r="JU268" s="241"/>
    </row>
    <row r="269" spans="1:281"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c r="IW269" s="241"/>
      <c r="IX269" s="241"/>
      <c r="IY269" s="241"/>
      <c r="IZ269" s="241"/>
      <c r="JA269" s="241"/>
      <c r="JB269" s="241"/>
      <c r="JC269" s="241"/>
      <c r="JD269" s="241"/>
      <c r="JE269" s="241"/>
      <c r="JF269" s="241"/>
      <c r="JG269" s="241"/>
      <c r="JH269" s="241"/>
      <c r="JI269" s="241"/>
      <c r="JJ269" s="241"/>
      <c r="JK269" s="241"/>
      <c r="JL269" s="241"/>
      <c r="JM269" s="241"/>
      <c r="JN269" s="241"/>
      <c r="JO269" s="241"/>
      <c r="JP269" s="241"/>
      <c r="JQ269" s="241"/>
      <c r="JR269" s="241"/>
      <c r="JS269" s="241"/>
      <c r="JT269" s="241"/>
      <c r="JU269" s="241"/>
    </row>
    <row r="270" spans="1:281"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c r="IW270" s="241"/>
      <c r="IX270" s="241"/>
      <c r="IY270" s="241"/>
      <c r="IZ270" s="241"/>
      <c r="JA270" s="241"/>
      <c r="JB270" s="241"/>
      <c r="JC270" s="241"/>
      <c r="JD270" s="241"/>
      <c r="JE270" s="241"/>
      <c r="JF270" s="241"/>
      <c r="JG270" s="241"/>
      <c r="JH270" s="241"/>
      <c r="JI270" s="241"/>
      <c r="JJ270" s="241"/>
      <c r="JK270" s="241"/>
      <c r="JL270" s="241"/>
      <c r="JM270" s="241"/>
      <c r="JN270" s="241"/>
      <c r="JO270" s="241"/>
      <c r="JP270" s="241"/>
      <c r="JQ270" s="241"/>
      <c r="JR270" s="241"/>
      <c r="JS270" s="241"/>
      <c r="JT270" s="241"/>
      <c r="JU270" s="241"/>
    </row>
    <row r="271" spans="1:281"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c r="IW271" s="241"/>
      <c r="IX271" s="241"/>
      <c r="IY271" s="241"/>
      <c r="IZ271" s="241"/>
      <c r="JA271" s="241"/>
      <c r="JB271" s="241"/>
      <c r="JC271" s="241"/>
      <c r="JD271" s="241"/>
      <c r="JE271" s="241"/>
      <c r="JF271" s="241"/>
      <c r="JG271" s="241"/>
      <c r="JH271" s="241"/>
      <c r="JI271" s="241"/>
      <c r="JJ271" s="241"/>
      <c r="JK271" s="241"/>
      <c r="JL271" s="241"/>
      <c r="JM271" s="241"/>
      <c r="JN271" s="241"/>
      <c r="JO271" s="241"/>
      <c r="JP271" s="241"/>
      <c r="JQ271" s="241"/>
      <c r="JR271" s="241"/>
      <c r="JS271" s="241"/>
      <c r="JT271" s="241"/>
      <c r="JU271" s="241"/>
    </row>
    <row r="272" spans="1:281"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c r="IW272" s="241"/>
      <c r="IX272" s="241"/>
      <c r="IY272" s="241"/>
      <c r="IZ272" s="241"/>
      <c r="JA272" s="241"/>
      <c r="JB272" s="241"/>
      <c r="JC272" s="241"/>
      <c r="JD272" s="241"/>
      <c r="JE272" s="241"/>
      <c r="JF272" s="241"/>
      <c r="JG272" s="241"/>
      <c r="JH272" s="241"/>
      <c r="JI272" s="241"/>
      <c r="JJ272" s="241"/>
      <c r="JK272" s="241"/>
      <c r="JL272" s="241"/>
      <c r="JM272" s="241"/>
      <c r="JN272" s="241"/>
      <c r="JO272" s="241"/>
      <c r="JP272" s="241"/>
      <c r="JQ272" s="241"/>
      <c r="JR272" s="241"/>
      <c r="JS272" s="241"/>
      <c r="JT272" s="241"/>
      <c r="JU272" s="241"/>
    </row>
    <row r="273" spans="1:281"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c r="IW273" s="241"/>
      <c r="IX273" s="241"/>
      <c r="IY273" s="241"/>
      <c r="IZ273" s="241"/>
      <c r="JA273" s="241"/>
      <c r="JB273" s="241"/>
      <c r="JC273" s="241"/>
      <c r="JD273" s="241"/>
      <c r="JE273" s="241"/>
      <c r="JF273" s="241"/>
      <c r="JG273" s="241"/>
      <c r="JH273" s="241"/>
      <c r="JI273" s="241"/>
      <c r="JJ273" s="241"/>
      <c r="JK273" s="241"/>
      <c r="JL273" s="241"/>
      <c r="JM273" s="241"/>
      <c r="JN273" s="241"/>
      <c r="JO273" s="241"/>
      <c r="JP273" s="241"/>
      <c r="JQ273" s="241"/>
      <c r="JR273" s="241"/>
      <c r="JS273" s="241"/>
      <c r="JT273" s="241"/>
      <c r="JU273" s="241"/>
    </row>
    <row r="274" spans="1:281"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c r="IW274" s="241"/>
      <c r="IX274" s="241"/>
      <c r="IY274" s="241"/>
      <c r="IZ274" s="241"/>
      <c r="JA274" s="241"/>
      <c r="JB274" s="241"/>
      <c r="JC274" s="241"/>
      <c r="JD274" s="241"/>
      <c r="JE274" s="241"/>
      <c r="JF274" s="241"/>
      <c r="JG274" s="241"/>
      <c r="JH274" s="241"/>
      <c r="JI274" s="241"/>
      <c r="JJ274" s="241"/>
      <c r="JK274" s="241"/>
      <c r="JL274" s="241"/>
      <c r="JM274" s="241"/>
      <c r="JN274" s="241"/>
      <c r="JO274" s="241"/>
      <c r="JP274" s="241"/>
      <c r="JQ274" s="241"/>
      <c r="JR274" s="241"/>
      <c r="JS274" s="241"/>
      <c r="JT274" s="241"/>
      <c r="JU274" s="241"/>
    </row>
    <row r="275" spans="1:281"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c r="IW275" s="241"/>
      <c r="IX275" s="241"/>
      <c r="IY275" s="241"/>
      <c r="IZ275" s="241"/>
      <c r="JA275" s="241"/>
      <c r="JB275" s="241"/>
      <c r="JC275" s="241"/>
      <c r="JD275" s="241"/>
      <c r="JE275" s="241"/>
      <c r="JF275" s="241"/>
      <c r="JG275" s="241"/>
      <c r="JH275" s="241"/>
      <c r="JI275" s="241"/>
      <c r="JJ275" s="241"/>
      <c r="JK275" s="241"/>
      <c r="JL275" s="241"/>
      <c r="JM275" s="241"/>
      <c r="JN275" s="241"/>
      <c r="JO275" s="241"/>
      <c r="JP275" s="241"/>
      <c r="JQ275" s="241"/>
      <c r="JR275" s="241"/>
      <c r="JS275" s="241"/>
      <c r="JT275" s="241"/>
      <c r="JU275" s="241"/>
    </row>
    <row r="276" spans="1:281"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c r="IW276" s="241"/>
      <c r="IX276" s="241"/>
      <c r="IY276" s="241"/>
      <c r="IZ276" s="241"/>
      <c r="JA276" s="241"/>
      <c r="JB276" s="241"/>
      <c r="JC276" s="241"/>
      <c r="JD276" s="241"/>
      <c r="JE276" s="241"/>
      <c r="JF276" s="241"/>
      <c r="JG276" s="241"/>
      <c r="JH276" s="241"/>
      <c r="JI276" s="241"/>
      <c r="JJ276" s="241"/>
      <c r="JK276" s="241"/>
      <c r="JL276" s="241"/>
      <c r="JM276" s="241"/>
      <c r="JN276" s="241"/>
      <c r="JO276" s="241"/>
      <c r="JP276" s="241"/>
      <c r="JQ276" s="241"/>
      <c r="JR276" s="241"/>
      <c r="JS276" s="241"/>
      <c r="JT276" s="241"/>
      <c r="JU276" s="241"/>
    </row>
    <row r="277" spans="1:281"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c r="IW277" s="241"/>
      <c r="IX277" s="241"/>
      <c r="IY277" s="241"/>
      <c r="IZ277" s="241"/>
      <c r="JA277" s="241"/>
      <c r="JB277" s="241"/>
      <c r="JC277" s="241"/>
      <c r="JD277" s="241"/>
      <c r="JE277" s="241"/>
      <c r="JF277" s="241"/>
      <c r="JG277" s="241"/>
      <c r="JH277" s="241"/>
      <c r="JI277" s="241"/>
      <c r="JJ277" s="241"/>
      <c r="JK277" s="241"/>
      <c r="JL277" s="241"/>
      <c r="JM277" s="241"/>
      <c r="JN277" s="241"/>
      <c r="JO277" s="241"/>
      <c r="JP277" s="241"/>
      <c r="JQ277" s="241"/>
      <c r="JR277" s="241"/>
      <c r="JS277" s="241"/>
      <c r="JT277" s="241"/>
      <c r="JU277" s="241"/>
    </row>
    <row r="278" spans="1:281"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c r="IW278" s="241"/>
      <c r="IX278" s="241"/>
      <c r="IY278" s="241"/>
      <c r="IZ278" s="241"/>
      <c r="JA278" s="241"/>
      <c r="JB278" s="241"/>
      <c r="JC278" s="241"/>
      <c r="JD278" s="241"/>
      <c r="JE278" s="241"/>
      <c r="JF278" s="241"/>
      <c r="JG278" s="241"/>
      <c r="JH278" s="241"/>
      <c r="JI278" s="241"/>
      <c r="JJ278" s="241"/>
      <c r="JK278" s="241"/>
      <c r="JL278" s="241"/>
      <c r="JM278" s="241"/>
      <c r="JN278" s="241"/>
      <c r="JO278" s="241"/>
      <c r="JP278" s="241"/>
      <c r="JQ278" s="241"/>
      <c r="JR278" s="241"/>
      <c r="JS278" s="241"/>
      <c r="JT278" s="241"/>
      <c r="JU278" s="241"/>
    </row>
    <row r="279" spans="1:281"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c r="IW279" s="241"/>
      <c r="IX279" s="241"/>
      <c r="IY279" s="241"/>
      <c r="IZ279" s="241"/>
      <c r="JA279" s="241"/>
      <c r="JB279" s="241"/>
      <c r="JC279" s="241"/>
      <c r="JD279" s="241"/>
      <c r="JE279" s="241"/>
      <c r="JF279" s="241"/>
      <c r="JG279" s="241"/>
      <c r="JH279" s="241"/>
      <c r="JI279" s="241"/>
      <c r="JJ279" s="241"/>
      <c r="JK279" s="241"/>
      <c r="JL279" s="241"/>
      <c r="JM279" s="241"/>
      <c r="JN279" s="241"/>
      <c r="JO279" s="241"/>
      <c r="JP279" s="241"/>
      <c r="JQ279" s="241"/>
      <c r="JR279" s="241"/>
      <c r="JS279" s="241"/>
      <c r="JT279" s="241"/>
      <c r="JU279" s="241"/>
    </row>
    <row r="280" spans="1:281"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c r="IW280" s="241"/>
      <c r="IX280" s="241"/>
      <c r="IY280" s="241"/>
      <c r="IZ280" s="241"/>
      <c r="JA280" s="241"/>
      <c r="JB280" s="241"/>
      <c r="JC280" s="241"/>
      <c r="JD280" s="241"/>
      <c r="JE280" s="241"/>
      <c r="JF280" s="241"/>
      <c r="JG280" s="241"/>
      <c r="JH280" s="241"/>
      <c r="JI280" s="241"/>
      <c r="JJ280" s="241"/>
      <c r="JK280" s="241"/>
      <c r="JL280" s="241"/>
      <c r="JM280" s="241"/>
      <c r="JN280" s="241"/>
      <c r="JO280" s="241"/>
      <c r="JP280" s="241"/>
      <c r="JQ280" s="241"/>
      <c r="JR280" s="241"/>
      <c r="JS280" s="241"/>
      <c r="JT280" s="241"/>
      <c r="JU280" s="241"/>
    </row>
    <row r="281" spans="1:281"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c r="IW281" s="241"/>
      <c r="IX281" s="241"/>
      <c r="IY281" s="241"/>
      <c r="IZ281" s="241"/>
      <c r="JA281" s="241"/>
      <c r="JB281" s="241"/>
      <c r="JC281" s="241"/>
      <c r="JD281" s="241"/>
      <c r="JE281" s="241"/>
      <c r="JF281" s="241"/>
      <c r="JG281" s="241"/>
      <c r="JH281" s="241"/>
      <c r="JI281" s="241"/>
      <c r="JJ281" s="241"/>
      <c r="JK281" s="241"/>
      <c r="JL281" s="241"/>
      <c r="JM281" s="241"/>
      <c r="JN281" s="241"/>
      <c r="JO281" s="241"/>
      <c r="JP281" s="241"/>
      <c r="JQ281" s="241"/>
      <c r="JR281" s="241"/>
      <c r="JS281" s="241"/>
      <c r="JT281" s="241"/>
      <c r="JU281" s="241"/>
    </row>
    <row r="282" spans="1:281"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row>
    <row r="283" spans="1:281"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c r="IW283" s="241"/>
      <c r="IX283" s="241"/>
      <c r="IY283" s="241"/>
      <c r="IZ283" s="241"/>
      <c r="JA283" s="241"/>
      <c r="JB283" s="241"/>
      <c r="JC283" s="241"/>
      <c r="JD283" s="241"/>
      <c r="JE283" s="241"/>
      <c r="JF283" s="241"/>
      <c r="JG283" s="241"/>
      <c r="JH283" s="241"/>
      <c r="JI283" s="241"/>
      <c r="JJ283" s="241"/>
      <c r="JK283" s="241"/>
      <c r="JL283" s="241"/>
      <c r="JM283" s="241"/>
      <c r="JN283" s="241"/>
      <c r="JO283" s="241"/>
      <c r="JP283" s="241"/>
      <c r="JQ283" s="241"/>
      <c r="JR283" s="241"/>
      <c r="JS283" s="241"/>
      <c r="JT283" s="241"/>
      <c r="JU283" s="241"/>
    </row>
    <row r="284" spans="1:281"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c r="IW284" s="241"/>
      <c r="IX284" s="241"/>
      <c r="IY284" s="241"/>
      <c r="IZ284" s="241"/>
      <c r="JA284" s="241"/>
      <c r="JB284" s="241"/>
      <c r="JC284" s="241"/>
      <c r="JD284" s="241"/>
      <c r="JE284" s="241"/>
      <c r="JF284" s="241"/>
      <c r="JG284" s="241"/>
      <c r="JH284" s="241"/>
      <c r="JI284" s="241"/>
      <c r="JJ284" s="241"/>
      <c r="JK284" s="241"/>
      <c r="JL284" s="241"/>
      <c r="JM284" s="241"/>
      <c r="JN284" s="241"/>
      <c r="JO284" s="241"/>
      <c r="JP284" s="241"/>
      <c r="JQ284" s="241"/>
      <c r="JR284" s="241"/>
      <c r="JS284" s="241"/>
      <c r="JT284" s="241"/>
      <c r="JU284" s="241"/>
    </row>
    <row r="285" spans="1:281"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c r="IW285" s="241"/>
      <c r="IX285" s="241"/>
      <c r="IY285" s="241"/>
      <c r="IZ285" s="241"/>
      <c r="JA285" s="241"/>
      <c r="JB285" s="241"/>
      <c r="JC285" s="241"/>
      <c r="JD285" s="241"/>
      <c r="JE285" s="241"/>
      <c r="JF285" s="241"/>
      <c r="JG285" s="241"/>
      <c r="JH285" s="241"/>
      <c r="JI285" s="241"/>
      <c r="JJ285" s="241"/>
      <c r="JK285" s="241"/>
      <c r="JL285" s="241"/>
      <c r="JM285" s="241"/>
      <c r="JN285" s="241"/>
      <c r="JO285" s="241"/>
      <c r="JP285" s="241"/>
      <c r="JQ285" s="241"/>
      <c r="JR285" s="241"/>
      <c r="JS285" s="241"/>
      <c r="JT285" s="241"/>
      <c r="JU285" s="241"/>
    </row>
    <row r="286" spans="1:281"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c r="IW286" s="241"/>
      <c r="IX286" s="241"/>
      <c r="IY286" s="241"/>
      <c r="IZ286" s="241"/>
      <c r="JA286" s="241"/>
      <c r="JB286" s="241"/>
      <c r="JC286" s="241"/>
      <c r="JD286" s="241"/>
      <c r="JE286" s="241"/>
      <c r="JF286" s="241"/>
      <c r="JG286" s="241"/>
      <c r="JH286" s="241"/>
      <c r="JI286" s="241"/>
      <c r="JJ286" s="241"/>
      <c r="JK286" s="241"/>
      <c r="JL286" s="241"/>
      <c r="JM286" s="241"/>
      <c r="JN286" s="241"/>
      <c r="JO286" s="241"/>
      <c r="JP286" s="241"/>
      <c r="JQ286" s="241"/>
      <c r="JR286" s="241"/>
      <c r="JS286" s="241"/>
      <c r="JT286" s="241"/>
      <c r="JU286" s="241"/>
    </row>
    <row r="287" spans="1:281"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c r="IW287" s="241"/>
      <c r="IX287" s="241"/>
      <c r="IY287" s="241"/>
      <c r="IZ287" s="241"/>
      <c r="JA287" s="241"/>
      <c r="JB287" s="241"/>
      <c r="JC287" s="241"/>
      <c r="JD287" s="241"/>
      <c r="JE287" s="241"/>
      <c r="JF287" s="241"/>
      <c r="JG287" s="241"/>
      <c r="JH287" s="241"/>
      <c r="JI287" s="241"/>
      <c r="JJ287" s="241"/>
      <c r="JK287" s="241"/>
      <c r="JL287" s="241"/>
      <c r="JM287" s="241"/>
      <c r="JN287" s="241"/>
      <c r="JO287" s="241"/>
      <c r="JP287" s="241"/>
      <c r="JQ287" s="241"/>
      <c r="JR287" s="241"/>
      <c r="JS287" s="241"/>
      <c r="JT287" s="241"/>
      <c r="JU287" s="241"/>
    </row>
    <row r="288" spans="1:281"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c r="IW288" s="241"/>
      <c r="IX288" s="241"/>
      <c r="IY288" s="241"/>
      <c r="IZ288" s="241"/>
      <c r="JA288" s="241"/>
      <c r="JB288" s="241"/>
      <c r="JC288" s="241"/>
      <c r="JD288" s="241"/>
      <c r="JE288" s="241"/>
      <c r="JF288" s="241"/>
      <c r="JG288" s="241"/>
      <c r="JH288" s="241"/>
      <c r="JI288" s="241"/>
      <c r="JJ288" s="241"/>
      <c r="JK288" s="241"/>
      <c r="JL288" s="241"/>
      <c r="JM288" s="241"/>
      <c r="JN288" s="241"/>
      <c r="JO288" s="241"/>
      <c r="JP288" s="241"/>
      <c r="JQ288" s="241"/>
      <c r="JR288" s="241"/>
      <c r="JS288" s="241"/>
      <c r="JT288" s="241"/>
      <c r="JU288" s="241"/>
    </row>
    <row r="289" spans="1:281"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c r="IW289" s="241"/>
      <c r="IX289" s="241"/>
      <c r="IY289" s="241"/>
      <c r="IZ289" s="241"/>
      <c r="JA289" s="241"/>
      <c r="JB289" s="241"/>
      <c r="JC289" s="241"/>
      <c r="JD289" s="241"/>
      <c r="JE289" s="241"/>
      <c r="JF289" s="241"/>
      <c r="JG289" s="241"/>
      <c r="JH289" s="241"/>
      <c r="JI289" s="241"/>
      <c r="JJ289" s="241"/>
      <c r="JK289" s="241"/>
      <c r="JL289" s="241"/>
      <c r="JM289" s="241"/>
      <c r="JN289" s="241"/>
      <c r="JO289" s="241"/>
      <c r="JP289" s="241"/>
      <c r="JQ289" s="241"/>
      <c r="JR289" s="241"/>
      <c r="JS289" s="241"/>
      <c r="JT289" s="241"/>
      <c r="JU289" s="241"/>
    </row>
    <row r="290" spans="1:281"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c r="IW290" s="241"/>
      <c r="IX290" s="241"/>
      <c r="IY290" s="241"/>
      <c r="IZ290" s="241"/>
      <c r="JA290" s="241"/>
      <c r="JB290" s="241"/>
      <c r="JC290" s="241"/>
      <c r="JD290" s="241"/>
      <c r="JE290" s="241"/>
      <c r="JF290" s="241"/>
      <c r="JG290" s="241"/>
      <c r="JH290" s="241"/>
      <c r="JI290" s="241"/>
      <c r="JJ290" s="241"/>
      <c r="JK290" s="241"/>
      <c r="JL290" s="241"/>
      <c r="JM290" s="241"/>
      <c r="JN290" s="241"/>
      <c r="JO290" s="241"/>
      <c r="JP290" s="241"/>
      <c r="JQ290" s="241"/>
      <c r="JR290" s="241"/>
      <c r="JS290" s="241"/>
      <c r="JT290" s="241"/>
      <c r="JU290" s="241"/>
    </row>
    <row r="291" spans="1:281"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c r="IW291" s="241"/>
      <c r="IX291" s="241"/>
      <c r="IY291" s="241"/>
      <c r="IZ291" s="241"/>
      <c r="JA291" s="241"/>
      <c r="JB291" s="241"/>
      <c r="JC291" s="241"/>
      <c r="JD291" s="241"/>
      <c r="JE291" s="241"/>
      <c r="JF291" s="241"/>
      <c r="JG291" s="241"/>
      <c r="JH291" s="241"/>
      <c r="JI291" s="241"/>
      <c r="JJ291" s="241"/>
      <c r="JK291" s="241"/>
      <c r="JL291" s="241"/>
      <c r="JM291" s="241"/>
      <c r="JN291" s="241"/>
      <c r="JO291" s="241"/>
      <c r="JP291" s="241"/>
      <c r="JQ291" s="241"/>
      <c r="JR291" s="241"/>
      <c r="JS291" s="241"/>
      <c r="JT291" s="241"/>
      <c r="JU291" s="241"/>
    </row>
    <row r="292" spans="1:281"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c r="IW292" s="241"/>
      <c r="IX292" s="241"/>
      <c r="IY292" s="241"/>
      <c r="IZ292" s="241"/>
      <c r="JA292" s="241"/>
      <c r="JB292" s="241"/>
      <c r="JC292" s="241"/>
      <c r="JD292" s="241"/>
      <c r="JE292" s="241"/>
      <c r="JF292" s="241"/>
      <c r="JG292" s="241"/>
      <c r="JH292" s="241"/>
      <c r="JI292" s="241"/>
      <c r="JJ292" s="241"/>
      <c r="JK292" s="241"/>
      <c r="JL292" s="241"/>
      <c r="JM292" s="241"/>
      <c r="JN292" s="241"/>
      <c r="JO292" s="241"/>
      <c r="JP292" s="241"/>
      <c r="JQ292" s="241"/>
      <c r="JR292" s="241"/>
      <c r="JS292" s="241"/>
      <c r="JT292" s="241"/>
      <c r="JU292" s="241"/>
    </row>
    <row r="293" spans="1:281"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c r="IW293" s="241"/>
      <c r="IX293" s="241"/>
      <c r="IY293" s="241"/>
      <c r="IZ293" s="241"/>
      <c r="JA293" s="241"/>
      <c r="JB293" s="241"/>
      <c r="JC293" s="241"/>
      <c r="JD293" s="241"/>
      <c r="JE293" s="241"/>
      <c r="JF293" s="241"/>
      <c r="JG293" s="241"/>
      <c r="JH293" s="241"/>
      <c r="JI293" s="241"/>
      <c r="JJ293" s="241"/>
      <c r="JK293" s="241"/>
      <c r="JL293" s="241"/>
      <c r="JM293" s="241"/>
      <c r="JN293" s="241"/>
      <c r="JO293" s="241"/>
      <c r="JP293" s="241"/>
      <c r="JQ293" s="241"/>
      <c r="JR293" s="241"/>
      <c r="JS293" s="241"/>
      <c r="JT293" s="241"/>
      <c r="JU293" s="241"/>
    </row>
    <row r="294" spans="1:281"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c r="IW294" s="241"/>
      <c r="IX294" s="241"/>
      <c r="IY294" s="241"/>
      <c r="IZ294" s="241"/>
      <c r="JA294" s="241"/>
      <c r="JB294" s="241"/>
      <c r="JC294" s="241"/>
      <c r="JD294" s="241"/>
      <c r="JE294" s="241"/>
      <c r="JF294" s="241"/>
      <c r="JG294" s="241"/>
      <c r="JH294" s="241"/>
      <c r="JI294" s="241"/>
      <c r="JJ294" s="241"/>
      <c r="JK294" s="241"/>
      <c r="JL294" s="241"/>
      <c r="JM294" s="241"/>
      <c r="JN294" s="241"/>
      <c r="JO294" s="241"/>
      <c r="JP294" s="241"/>
      <c r="JQ294" s="241"/>
      <c r="JR294" s="241"/>
      <c r="JS294" s="241"/>
      <c r="JT294" s="241"/>
      <c r="JU294" s="241"/>
    </row>
    <row r="295" spans="1:281"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c r="IW295" s="241"/>
      <c r="IX295" s="241"/>
      <c r="IY295" s="241"/>
      <c r="IZ295" s="241"/>
      <c r="JA295" s="241"/>
      <c r="JB295" s="241"/>
      <c r="JC295" s="241"/>
      <c r="JD295" s="241"/>
      <c r="JE295" s="241"/>
      <c r="JF295" s="241"/>
      <c r="JG295" s="241"/>
      <c r="JH295" s="241"/>
      <c r="JI295" s="241"/>
      <c r="JJ295" s="241"/>
      <c r="JK295" s="241"/>
      <c r="JL295" s="241"/>
      <c r="JM295" s="241"/>
      <c r="JN295" s="241"/>
      <c r="JO295" s="241"/>
      <c r="JP295" s="241"/>
      <c r="JQ295" s="241"/>
      <c r="JR295" s="241"/>
      <c r="JS295" s="241"/>
      <c r="JT295" s="241"/>
      <c r="JU295" s="241"/>
    </row>
    <row r="296" spans="1:281"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c r="IW296" s="241"/>
      <c r="IX296" s="241"/>
      <c r="IY296" s="241"/>
      <c r="IZ296" s="241"/>
      <c r="JA296" s="241"/>
      <c r="JB296" s="241"/>
      <c r="JC296" s="241"/>
      <c r="JD296" s="241"/>
      <c r="JE296" s="241"/>
      <c r="JF296" s="241"/>
      <c r="JG296" s="241"/>
      <c r="JH296" s="241"/>
      <c r="JI296" s="241"/>
      <c r="JJ296" s="241"/>
      <c r="JK296" s="241"/>
      <c r="JL296" s="241"/>
      <c r="JM296" s="241"/>
      <c r="JN296" s="241"/>
      <c r="JO296" s="241"/>
      <c r="JP296" s="241"/>
      <c r="JQ296" s="241"/>
      <c r="JR296" s="241"/>
      <c r="JS296" s="241"/>
      <c r="JT296" s="241"/>
      <c r="JU296" s="241"/>
    </row>
    <row r="297" spans="1:281"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c r="IW297" s="241"/>
      <c r="IX297" s="241"/>
      <c r="IY297" s="241"/>
      <c r="IZ297" s="241"/>
      <c r="JA297" s="241"/>
      <c r="JB297" s="241"/>
      <c r="JC297" s="241"/>
      <c r="JD297" s="241"/>
      <c r="JE297" s="241"/>
      <c r="JF297" s="241"/>
      <c r="JG297" s="241"/>
      <c r="JH297" s="241"/>
      <c r="JI297" s="241"/>
      <c r="JJ297" s="241"/>
      <c r="JK297" s="241"/>
      <c r="JL297" s="241"/>
      <c r="JM297" s="241"/>
      <c r="JN297" s="241"/>
      <c r="JO297" s="241"/>
      <c r="JP297" s="241"/>
      <c r="JQ297" s="241"/>
      <c r="JR297" s="241"/>
      <c r="JS297" s="241"/>
      <c r="JT297" s="241"/>
      <c r="JU297" s="241"/>
    </row>
    <row r="298" spans="1:281"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c r="IW298" s="241"/>
      <c r="IX298" s="241"/>
      <c r="IY298" s="241"/>
      <c r="IZ298" s="241"/>
      <c r="JA298" s="241"/>
      <c r="JB298" s="241"/>
      <c r="JC298" s="241"/>
      <c r="JD298" s="241"/>
      <c r="JE298" s="241"/>
      <c r="JF298" s="241"/>
      <c r="JG298" s="241"/>
      <c r="JH298" s="241"/>
      <c r="JI298" s="241"/>
      <c r="JJ298" s="241"/>
      <c r="JK298" s="241"/>
      <c r="JL298" s="241"/>
      <c r="JM298" s="241"/>
      <c r="JN298" s="241"/>
      <c r="JO298" s="241"/>
      <c r="JP298" s="241"/>
      <c r="JQ298" s="241"/>
      <c r="JR298" s="241"/>
      <c r="JS298" s="241"/>
      <c r="JT298" s="241"/>
      <c r="JU298" s="241"/>
    </row>
    <row r="299" spans="1:281"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c r="IW299" s="241"/>
      <c r="IX299" s="241"/>
      <c r="IY299" s="241"/>
      <c r="IZ299" s="241"/>
      <c r="JA299" s="241"/>
      <c r="JB299" s="241"/>
      <c r="JC299" s="241"/>
      <c r="JD299" s="241"/>
      <c r="JE299" s="241"/>
      <c r="JF299" s="241"/>
      <c r="JG299" s="241"/>
      <c r="JH299" s="241"/>
      <c r="JI299" s="241"/>
      <c r="JJ299" s="241"/>
      <c r="JK299" s="241"/>
      <c r="JL299" s="241"/>
      <c r="JM299" s="241"/>
      <c r="JN299" s="241"/>
      <c r="JO299" s="241"/>
      <c r="JP299" s="241"/>
      <c r="JQ299" s="241"/>
      <c r="JR299" s="241"/>
      <c r="JS299" s="241"/>
      <c r="JT299" s="241"/>
      <c r="JU299" s="241"/>
    </row>
    <row r="300" spans="1:281"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c r="IW300" s="241"/>
      <c r="IX300" s="241"/>
      <c r="IY300" s="241"/>
      <c r="IZ300" s="241"/>
      <c r="JA300" s="241"/>
      <c r="JB300" s="241"/>
      <c r="JC300" s="241"/>
      <c r="JD300" s="241"/>
      <c r="JE300" s="241"/>
      <c r="JF300" s="241"/>
      <c r="JG300" s="241"/>
      <c r="JH300" s="241"/>
      <c r="JI300" s="241"/>
      <c r="JJ300" s="241"/>
      <c r="JK300" s="241"/>
      <c r="JL300" s="241"/>
      <c r="JM300" s="241"/>
      <c r="JN300" s="241"/>
      <c r="JO300" s="241"/>
      <c r="JP300" s="241"/>
      <c r="JQ300" s="241"/>
      <c r="JR300" s="241"/>
      <c r="JS300" s="241"/>
      <c r="JT300" s="241"/>
      <c r="JU300" s="241"/>
    </row>
    <row r="301" spans="1:281"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c r="IW301" s="241"/>
      <c r="IX301" s="241"/>
      <c r="IY301" s="241"/>
      <c r="IZ301" s="241"/>
      <c r="JA301" s="241"/>
      <c r="JB301" s="241"/>
      <c r="JC301" s="241"/>
      <c r="JD301" s="241"/>
      <c r="JE301" s="241"/>
      <c r="JF301" s="241"/>
      <c r="JG301" s="241"/>
      <c r="JH301" s="241"/>
      <c r="JI301" s="241"/>
      <c r="JJ301" s="241"/>
      <c r="JK301" s="241"/>
      <c r="JL301" s="241"/>
      <c r="JM301" s="241"/>
      <c r="JN301" s="241"/>
      <c r="JO301" s="241"/>
      <c r="JP301" s="241"/>
      <c r="JQ301" s="241"/>
      <c r="JR301" s="241"/>
      <c r="JS301" s="241"/>
      <c r="JT301" s="241"/>
      <c r="JU301" s="241"/>
    </row>
    <row r="302" spans="1:281"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c r="IW302" s="241"/>
      <c r="IX302" s="241"/>
      <c r="IY302" s="241"/>
      <c r="IZ302" s="241"/>
      <c r="JA302" s="241"/>
      <c r="JB302" s="241"/>
      <c r="JC302" s="241"/>
      <c r="JD302" s="241"/>
      <c r="JE302" s="241"/>
      <c r="JF302" s="241"/>
      <c r="JG302" s="241"/>
      <c r="JH302" s="241"/>
      <c r="JI302" s="241"/>
      <c r="JJ302" s="241"/>
      <c r="JK302" s="241"/>
      <c r="JL302" s="241"/>
      <c r="JM302" s="241"/>
      <c r="JN302" s="241"/>
      <c r="JO302" s="241"/>
      <c r="JP302" s="241"/>
      <c r="JQ302" s="241"/>
      <c r="JR302" s="241"/>
      <c r="JS302" s="241"/>
      <c r="JT302" s="241"/>
      <c r="JU302" s="241"/>
    </row>
    <row r="303" spans="1:281"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c r="IW303" s="241"/>
      <c r="IX303" s="241"/>
      <c r="IY303" s="241"/>
      <c r="IZ303" s="241"/>
      <c r="JA303" s="241"/>
      <c r="JB303" s="241"/>
      <c r="JC303" s="241"/>
      <c r="JD303" s="241"/>
      <c r="JE303" s="241"/>
      <c r="JF303" s="241"/>
      <c r="JG303" s="241"/>
      <c r="JH303" s="241"/>
      <c r="JI303" s="241"/>
      <c r="JJ303" s="241"/>
      <c r="JK303" s="241"/>
      <c r="JL303" s="241"/>
      <c r="JM303" s="241"/>
      <c r="JN303" s="241"/>
      <c r="JO303" s="241"/>
      <c r="JP303" s="241"/>
      <c r="JQ303" s="241"/>
      <c r="JR303" s="241"/>
      <c r="JS303" s="241"/>
      <c r="JT303" s="241"/>
      <c r="JU303" s="241"/>
    </row>
    <row r="304" spans="1:281"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c r="IW304" s="241"/>
      <c r="IX304" s="241"/>
      <c r="IY304" s="241"/>
      <c r="IZ304" s="241"/>
      <c r="JA304" s="241"/>
      <c r="JB304" s="241"/>
      <c r="JC304" s="241"/>
      <c r="JD304" s="241"/>
      <c r="JE304" s="241"/>
      <c r="JF304" s="241"/>
      <c r="JG304" s="241"/>
      <c r="JH304" s="241"/>
      <c r="JI304" s="241"/>
      <c r="JJ304" s="241"/>
      <c r="JK304" s="241"/>
      <c r="JL304" s="241"/>
      <c r="JM304" s="241"/>
      <c r="JN304" s="241"/>
      <c r="JO304" s="241"/>
      <c r="JP304" s="241"/>
      <c r="JQ304" s="241"/>
      <c r="JR304" s="241"/>
      <c r="JS304" s="241"/>
      <c r="JT304" s="241"/>
      <c r="JU304" s="241"/>
    </row>
    <row r="305" spans="1:281"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c r="IW305" s="241"/>
      <c r="IX305" s="241"/>
      <c r="IY305" s="241"/>
      <c r="IZ305" s="241"/>
      <c r="JA305" s="241"/>
      <c r="JB305" s="241"/>
      <c r="JC305" s="241"/>
      <c r="JD305" s="241"/>
      <c r="JE305" s="241"/>
      <c r="JF305" s="241"/>
      <c r="JG305" s="241"/>
      <c r="JH305" s="241"/>
      <c r="JI305" s="241"/>
      <c r="JJ305" s="241"/>
      <c r="JK305" s="241"/>
      <c r="JL305" s="241"/>
      <c r="JM305" s="241"/>
      <c r="JN305" s="241"/>
      <c r="JO305" s="241"/>
      <c r="JP305" s="241"/>
      <c r="JQ305" s="241"/>
      <c r="JR305" s="241"/>
      <c r="JS305" s="241"/>
      <c r="JT305" s="241"/>
      <c r="JU305" s="241"/>
    </row>
    <row r="306" spans="1:281"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c r="IW306" s="241"/>
      <c r="IX306" s="241"/>
      <c r="IY306" s="241"/>
      <c r="IZ306" s="241"/>
      <c r="JA306" s="241"/>
      <c r="JB306" s="241"/>
      <c r="JC306" s="241"/>
      <c r="JD306" s="241"/>
      <c r="JE306" s="241"/>
      <c r="JF306" s="241"/>
      <c r="JG306" s="241"/>
      <c r="JH306" s="241"/>
      <c r="JI306" s="241"/>
      <c r="JJ306" s="241"/>
      <c r="JK306" s="241"/>
      <c r="JL306" s="241"/>
      <c r="JM306" s="241"/>
      <c r="JN306" s="241"/>
      <c r="JO306" s="241"/>
      <c r="JP306" s="241"/>
      <c r="JQ306" s="241"/>
      <c r="JR306" s="241"/>
      <c r="JS306" s="241"/>
      <c r="JT306" s="241"/>
      <c r="JU306" s="241"/>
    </row>
    <row r="307" spans="1:281"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c r="IW307" s="241"/>
      <c r="IX307" s="241"/>
      <c r="IY307" s="241"/>
      <c r="IZ307" s="241"/>
      <c r="JA307" s="241"/>
      <c r="JB307" s="241"/>
      <c r="JC307" s="241"/>
      <c r="JD307" s="241"/>
      <c r="JE307" s="241"/>
      <c r="JF307" s="241"/>
      <c r="JG307" s="241"/>
      <c r="JH307" s="241"/>
      <c r="JI307" s="241"/>
      <c r="JJ307" s="241"/>
      <c r="JK307" s="241"/>
      <c r="JL307" s="241"/>
      <c r="JM307" s="241"/>
      <c r="JN307" s="241"/>
      <c r="JO307" s="241"/>
      <c r="JP307" s="241"/>
      <c r="JQ307" s="241"/>
      <c r="JR307" s="241"/>
      <c r="JS307" s="241"/>
      <c r="JT307" s="241"/>
      <c r="JU307" s="241"/>
    </row>
    <row r="308" spans="1:281"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c r="IW308" s="241"/>
      <c r="IX308" s="241"/>
      <c r="IY308" s="241"/>
      <c r="IZ308" s="241"/>
      <c r="JA308" s="241"/>
      <c r="JB308" s="241"/>
      <c r="JC308" s="241"/>
      <c r="JD308" s="241"/>
      <c r="JE308" s="241"/>
      <c r="JF308" s="241"/>
      <c r="JG308" s="241"/>
      <c r="JH308" s="241"/>
      <c r="JI308" s="241"/>
      <c r="JJ308" s="241"/>
      <c r="JK308" s="241"/>
      <c r="JL308" s="241"/>
      <c r="JM308" s="241"/>
      <c r="JN308" s="241"/>
      <c r="JO308" s="241"/>
      <c r="JP308" s="241"/>
      <c r="JQ308" s="241"/>
      <c r="JR308" s="241"/>
      <c r="JS308" s="241"/>
      <c r="JT308" s="241"/>
      <c r="JU308" s="241"/>
    </row>
    <row r="309" spans="1:281"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c r="IW309" s="241"/>
      <c r="IX309" s="241"/>
      <c r="IY309" s="241"/>
      <c r="IZ309" s="241"/>
      <c r="JA309" s="241"/>
      <c r="JB309" s="241"/>
      <c r="JC309" s="241"/>
      <c r="JD309" s="241"/>
      <c r="JE309" s="241"/>
      <c r="JF309" s="241"/>
      <c r="JG309" s="241"/>
      <c r="JH309" s="241"/>
      <c r="JI309" s="241"/>
      <c r="JJ309" s="241"/>
      <c r="JK309" s="241"/>
      <c r="JL309" s="241"/>
      <c r="JM309" s="241"/>
      <c r="JN309" s="241"/>
      <c r="JO309" s="241"/>
      <c r="JP309" s="241"/>
      <c r="JQ309" s="241"/>
      <c r="JR309" s="241"/>
      <c r="JS309" s="241"/>
      <c r="JT309" s="241"/>
      <c r="JU309" s="241"/>
    </row>
    <row r="310" spans="1:281"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c r="IW310" s="241"/>
      <c r="IX310" s="241"/>
      <c r="IY310" s="241"/>
      <c r="IZ310" s="241"/>
      <c r="JA310" s="241"/>
      <c r="JB310" s="241"/>
      <c r="JC310" s="241"/>
      <c r="JD310" s="241"/>
      <c r="JE310" s="241"/>
      <c r="JF310" s="241"/>
      <c r="JG310" s="241"/>
      <c r="JH310" s="241"/>
      <c r="JI310" s="241"/>
      <c r="JJ310" s="241"/>
      <c r="JK310" s="241"/>
      <c r="JL310" s="241"/>
      <c r="JM310" s="241"/>
      <c r="JN310" s="241"/>
      <c r="JO310" s="241"/>
      <c r="JP310" s="241"/>
      <c r="JQ310" s="241"/>
      <c r="JR310" s="241"/>
      <c r="JS310" s="241"/>
      <c r="JT310" s="241"/>
      <c r="JU310" s="241"/>
    </row>
    <row r="311" spans="1:281"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c r="IW311" s="241"/>
      <c r="IX311" s="241"/>
      <c r="IY311" s="241"/>
      <c r="IZ311" s="241"/>
      <c r="JA311" s="241"/>
      <c r="JB311" s="241"/>
      <c r="JC311" s="241"/>
      <c r="JD311" s="241"/>
      <c r="JE311" s="241"/>
      <c r="JF311" s="241"/>
      <c r="JG311" s="241"/>
      <c r="JH311" s="241"/>
      <c r="JI311" s="241"/>
      <c r="JJ311" s="241"/>
      <c r="JK311" s="241"/>
      <c r="JL311" s="241"/>
      <c r="JM311" s="241"/>
      <c r="JN311" s="241"/>
      <c r="JO311" s="241"/>
      <c r="JP311" s="241"/>
      <c r="JQ311" s="241"/>
      <c r="JR311" s="241"/>
      <c r="JS311" s="241"/>
      <c r="JT311" s="241"/>
      <c r="JU311" s="241"/>
    </row>
    <row r="312" spans="1:281"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c r="IW312" s="241"/>
      <c r="IX312" s="241"/>
      <c r="IY312" s="241"/>
      <c r="IZ312" s="241"/>
      <c r="JA312" s="241"/>
      <c r="JB312" s="241"/>
      <c r="JC312" s="241"/>
      <c r="JD312" s="241"/>
      <c r="JE312" s="241"/>
      <c r="JF312" s="241"/>
      <c r="JG312" s="241"/>
      <c r="JH312" s="241"/>
      <c r="JI312" s="241"/>
      <c r="JJ312" s="241"/>
      <c r="JK312" s="241"/>
      <c r="JL312" s="241"/>
      <c r="JM312" s="241"/>
      <c r="JN312" s="241"/>
      <c r="JO312" s="241"/>
      <c r="JP312" s="241"/>
      <c r="JQ312" s="241"/>
      <c r="JR312" s="241"/>
      <c r="JS312" s="241"/>
      <c r="JT312" s="241"/>
      <c r="JU312" s="241"/>
    </row>
    <row r="313" spans="1:281"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c r="IW313" s="241"/>
      <c r="IX313" s="241"/>
      <c r="IY313" s="241"/>
      <c r="IZ313" s="241"/>
      <c r="JA313" s="241"/>
      <c r="JB313" s="241"/>
      <c r="JC313" s="241"/>
      <c r="JD313" s="241"/>
      <c r="JE313" s="241"/>
      <c r="JF313" s="241"/>
      <c r="JG313" s="241"/>
      <c r="JH313" s="241"/>
      <c r="JI313" s="241"/>
      <c r="JJ313" s="241"/>
      <c r="JK313" s="241"/>
      <c r="JL313" s="241"/>
      <c r="JM313" s="241"/>
      <c r="JN313" s="241"/>
      <c r="JO313" s="241"/>
      <c r="JP313" s="241"/>
      <c r="JQ313" s="241"/>
      <c r="JR313" s="241"/>
      <c r="JS313" s="241"/>
      <c r="JT313" s="241"/>
      <c r="JU313" s="241"/>
    </row>
    <row r="314" spans="1:281"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c r="IW314" s="241"/>
      <c r="IX314" s="241"/>
      <c r="IY314" s="241"/>
      <c r="IZ314" s="241"/>
      <c r="JA314" s="241"/>
      <c r="JB314" s="241"/>
      <c r="JC314" s="241"/>
      <c r="JD314" s="241"/>
      <c r="JE314" s="241"/>
      <c r="JF314" s="241"/>
      <c r="JG314" s="241"/>
      <c r="JH314" s="241"/>
      <c r="JI314" s="241"/>
      <c r="JJ314" s="241"/>
      <c r="JK314" s="241"/>
      <c r="JL314" s="241"/>
      <c r="JM314" s="241"/>
      <c r="JN314" s="241"/>
      <c r="JO314" s="241"/>
      <c r="JP314" s="241"/>
      <c r="JQ314" s="241"/>
      <c r="JR314" s="241"/>
      <c r="JS314" s="241"/>
      <c r="JT314" s="241"/>
      <c r="JU314" s="241"/>
    </row>
    <row r="315" spans="1:281"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c r="IW315" s="241"/>
      <c r="IX315" s="241"/>
      <c r="IY315" s="241"/>
      <c r="IZ315" s="241"/>
      <c r="JA315" s="241"/>
      <c r="JB315" s="241"/>
      <c r="JC315" s="241"/>
      <c r="JD315" s="241"/>
      <c r="JE315" s="241"/>
      <c r="JF315" s="241"/>
      <c r="JG315" s="241"/>
      <c r="JH315" s="241"/>
      <c r="JI315" s="241"/>
      <c r="JJ315" s="241"/>
      <c r="JK315" s="241"/>
      <c r="JL315" s="241"/>
      <c r="JM315" s="241"/>
      <c r="JN315" s="241"/>
      <c r="JO315" s="241"/>
      <c r="JP315" s="241"/>
      <c r="JQ315" s="241"/>
      <c r="JR315" s="241"/>
      <c r="JS315" s="241"/>
      <c r="JT315" s="241"/>
      <c r="JU315" s="241"/>
    </row>
    <row r="316" spans="1:281"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row>
    <row r="317" spans="1:281"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c r="IW317" s="241"/>
      <c r="IX317" s="241"/>
      <c r="IY317" s="241"/>
      <c r="IZ317" s="241"/>
      <c r="JA317" s="241"/>
      <c r="JB317" s="241"/>
      <c r="JC317" s="241"/>
      <c r="JD317" s="241"/>
      <c r="JE317" s="241"/>
      <c r="JF317" s="241"/>
      <c r="JG317" s="241"/>
      <c r="JH317" s="241"/>
      <c r="JI317" s="241"/>
      <c r="JJ317" s="241"/>
      <c r="JK317" s="241"/>
      <c r="JL317" s="241"/>
      <c r="JM317" s="241"/>
      <c r="JN317" s="241"/>
      <c r="JO317" s="241"/>
      <c r="JP317" s="241"/>
      <c r="JQ317" s="241"/>
      <c r="JR317" s="241"/>
      <c r="JS317" s="241"/>
      <c r="JT317" s="241"/>
      <c r="JU317" s="241"/>
    </row>
    <row r="318" spans="1:281"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c r="IW318" s="241"/>
      <c r="IX318" s="241"/>
      <c r="IY318" s="241"/>
      <c r="IZ318" s="241"/>
      <c r="JA318" s="241"/>
      <c r="JB318" s="241"/>
      <c r="JC318" s="241"/>
      <c r="JD318" s="241"/>
      <c r="JE318" s="241"/>
      <c r="JF318" s="241"/>
      <c r="JG318" s="241"/>
      <c r="JH318" s="241"/>
      <c r="JI318" s="241"/>
      <c r="JJ318" s="241"/>
      <c r="JK318" s="241"/>
      <c r="JL318" s="241"/>
      <c r="JM318" s="241"/>
      <c r="JN318" s="241"/>
      <c r="JO318" s="241"/>
      <c r="JP318" s="241"/>
      <c r="JQ318" s="241"/>
      <c r="JR318" s="241"/>
      <c r="JS318" s="241"/>
      <c r="JT318" s="241"/>
      <c r="JU318" s="241"/>
    </row>
    <row r="319" spans="1:281"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c r="IW319" s="241"/>
      <c r="IX319" s="241"/>
      <c r="IY319" s="241"/>
      <c r="IZ319" s="241"/>
      <c r="JA319" s="241"/>
      <c r="JB319" s="241"/>
      <c r="JC319" s="241"/>
      <c r="JD319" s="241"/>
      <c r="JE319" s="241"/>
      <c r="JF319" s="241"/>
      <c r="JG319" s="241"/>
      <c r="JH319" s="241"/>
      <c r="JI319" s="241"/>
      <c r="JJ319" s="241"/>
      <c r="JK319" s="241"/>
      <c r="JL319" s="241"/>
      <c r="JM319" s="241"/>
      <c r="JN319" s="241"/>
      <c r="JO319" s="241"/>
      <c r="JP319" s="241"/>
      <c r="JQ319" s="241"/>
      <c r="JR319" s="241"/>
      <c r="JS319" s="241"/>
      <c r="JT319" s="241"/>
      <c r="JU319" s="241"/>
    </row>
    <row r="320" spans="1:281"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row>
    <row r="321" spans="1:281"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row>
    <row r="322" spans="1:281"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c r="IW322" s="241"/>
      <c r="IX322" s="241"/>
      <c r="IY322" s="241"/>
      <c r="IZ322" s="241"/>
      <c r="JA322" s="241"/>
      <c r="JB322" s="241"/>
      <c r="JC322" s="241"/>
      <c r="JD322" s="241"/>
      <c r="JE322" s="241"/>
      <c r="JF322" s="241"/>
      <c r="JG322" s="241"/>
      <c r="JH322" s="241"/>
      <c r="JI322" s="241"/>
      <c r="JJ322" s="241"/>
      <c r="JK322" s="241"/>
      <c r="JL322" s="241"/>
      <c r="JM322" s="241"/>
      <c r="JN322" s="241"/>
      <c r="JO322" s="241"/>
      <c r="JP322" s="241"/>
      <c r="JQ322" s="241"/>
      <c r="JR322" s="241"/>
      <c r="JS322" s="241"/>
      <c r="JT322" s="241"/>
      <c r="JU322" s="241"/>
    </row>
    <row r="323" spans="1:281"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c r="IW323" s="241"/>
      <c r="IX323" s="241"/>
      <c r="IY323" s="241"/>
      <c r="IZ323" s="241"/>
      <c r="JA323" s="241"/>
      <c r="JB323" s="241"/>
      <c r="JC323" s="241"/>
      <c r="JD323" s="241"/>
      <c r="JE323" s="241"/>
      <c r="JF323" s="241"/>
      <c r="JG323" s="241"/>
      <c r="JH323" s="241"/>
      <c r="JI323" s="241"/>
      <c r="JJ323" s="241"/>
      <c r="JK323" s="241"/>
      <c r="JL323" s="241"/>
      <c r="JM323" s="241"/>
      <c r="JN323" s="241"/>
      <c r="JO323" s="241"/>
      <c r="JP323" s="241"/>
      <c r="JQ323" s="241"/>
      <c r="JR323" s="241"/>
      <c r="JS323" s="241"/>
      <c r="JT323" s="241"/>
      <c r="JU323" s="241"/>
    </row>
    <row r="324" spans="1:281"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c r="IW324" s="241"/>
      <c r="IX324" s="241"/>
      <c r="IY324" s="241"/>
      <c r="IZ324" s="241"/>
      <c r="JA324" s="241"/>
      <c r="JB324" s="241"/>
      <c r="JC324" s="241"/>
      <c r="JD324" s="241"/>
      <c r="JE324" s="241"/>
      <c r="JF324" s="241"/>
      <c r="JG324" s="241"/>
      <c r="JH324" s="241"/>
      <c r="JI324" s="241"/>
      <c r="JJ324" s="241"/>
      <c r="JK324" s="241"/>
      <c r="JL324" s="241"/>
      <c r="JM324" s="241"/>
      <c r="JN324" s="241"/>
      <c r="JO324" s="241"/>
      <c r="JP324" s="241"/>
      <c r="JQ324" s="241"/>
      <c r="JR324" s="241"/>
      <c r="JS324" s="241"/>
      <c r="JT324" s="241"/>
      <c r="JU324" s="241"/>
    </row>
    <row r="325" spans="1:281"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c r="IW325" s="241"/>
      <c r="IX325" s="241"/>
      <c r="IY325" s="241"/>
      <c r="IZ325" s="241"/>
      <c r="JA325" s="241"/>
      <c r="JB325" s="241"/>
      <c r="JC325" s="241"/>
      <c r="JD325" s="241"/>
      <c r="JE325" s="241"/>
      <c r="JF325" s="241"/>
      <c r="JG325" s="241"/>
      <c r="JH325" s="241"/>
      <c r="JI325" s="241"/>
      <c r="JJ325" s="241"/>
      <c r="JK325" s="241"/>
      <c r="JL325" s="241"/>
      <c r="JM325" s="241"/>
      <c r="JN325" s="241"/>
      <c r="JO325" s="241"/>
      <c r="JP325" s="241"/>
      <c r="JQ325" s="241"/>
      <c r="JR325" s="241"/>
      <c r="JS325" s="241"/>
      <c r="JT325" s="241"/>
      <c r="JU325" s="241"/>
    </row>
    <row r="326" spans="1:281"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c r="IW326" s="241"/>
      <c r="IX326" s="241"/>
      <c r="IY326" s="241"/>
      <c r="IZ326" s="241"/>
      <c r="JA326" s="241"/>
      <c r="JB326" s="241"/>
      <c r="JC326" s="241"/>
      <c r="JD326" s="241"/>
      <c r="JE326" s="241"/>
      <c r="JF326" s="241"/>
      <c r="JG326" s="241"/>
      <c r="JH326" s="241"/>
      <c r="JI326" s="241"/>
      <c r="JJ326" s="241"/>
      <c r="JK326" s="241"/>
      <c r="JL326" s="241"/>
      <c r="JM326" s="241"/>
      <c r="JN326" s="241"/>
      <c r="JO326" s="241"/>
      <c r="JP326" s="241"/>
      <c r="JQ326" s="241"/>
      <c r="JR326" s="241"/>
      <c r="JS326" s="241"/>
      <c r="JT326" s="241"/>
      <c r="JU326" s="241"/>
    </row>
    <row r="327" spans="1:281"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c r="IW327" s="241"/>
      <c r="IX327" s="241"/>
      <c r="IY327" s="241"/>
      <c r="IZ327" s="241"/>
      <c r="JA327" s="241"/>
      <c r="JB327" s="241"/>
      <c r="JC327" s="241"/>
      <c r="JD327" s="241"/>
      <c r="JE327" s="241"/>
      <c r="JF327" s="241"/>
      <c r="JG327" s="241"/>
      <c r="JH327" s="241"/>
      <c r="JI327" s="241"/>
      <c r="JJ327" s="241"/>
      <c r="JK327" s="241"/>
      <c r="JL327" s="241"/>
      <c r="JM327" s="241"/>
      <c r="JN327" s="241"/>
      <c r="JO327" s="241"/>
      <c r="JP327" s="241"/>
      <c r="JQ327" s="241"/>
      <c r="JR327" s="241"/>
      <c r="JS327" s="241"/>
      <c r="JT327" s="241"/>
      <c r="JU327" s="241"/>
    </row>
    <row r="328" spans="1:281"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c r="IW328" s="241"/>
      <c r="IX328" s="241"/>
      <c r="IY328" s="241"/>
      <c r="IZ328" s="241"/>
      <c r="JA328" s="241"/>
      <c r="JB328" s="241"/>
      <c r="JC328" s="241"/>
      <c r="JD328" s="241"/>
      <c r="JE328" s="241"/>
      <c r="JF328" s="241"/>
      <c r="JG328" s="241"/>
      <c r="JH328" s="241"/>
      <c r="JI328" s="241"/>
      <c r="JJ328" s="241"/>
      <c r="JK328" s="241"/>
      <c r="JL328" s="241"/>
      <c r="JM328" s="241"/>
      <c r="JN328" s="241"/>
      <c r="JO328" s="241"/>
      <c r="JP328" s="241"/>
      <c r="JQ328" s="241"/>
      <c r="JR328" s="241"/>
      <c r="JS328" s="241"/>
      <c r="JT328" s="241"/>
      <c r="JU328" s="241"/>
    </row>
    <row r="329" spans="1:281"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c r="IW329" s="241"/>
      <c r="IX329" s="241"/>
      <c r="IY329" s="241"/>
      <c r="IZ329" s="241"/>
      <c r="JA329" s="241"/>
      <c r="JB329" s="241"/>
      <c r="JC329" s="241"/>
      <c r="JD329" s="241"/>
      <c r="JE329" s="241"/>
      <c r="JF329" s="241"/>
      <c r="JG329" s="241"/>
      <c r="JH329" s="241"/>
      <c r="JI329" s="241"/>
      <c r="JJ329" s="241"/>
      <c r="JK329" s="241"/>
      <c r="JL329" s="241"/>
      <c r="JM329" s="241"/>
      <c r="JN329" s="241"/>
      <c r="JO329" s="241"/>
      <c r="JP329" s="241"/>
      <c r="JQ329" s="241"/>
      <c r="JR329" s="241"/>
      <c r="JS329" s="241"/>
      <c r="JT329" s="241"/>
      <c r="JU329" s="241"/>
    </row>
    <row r="330" spans="1:281"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c r="IW330" s="241"/>
      <c r="IX330" s="241"/>
      <c r="IY330" s="241"/>
      <c r="IZ330" s="241"/>
      <c r="JA330" s="241"/>
      <c r="JB330" s="241"/>
      <c r="JC330" s="241"/>
      <c r="JD330" s="241"/>
      <c r="JE330" s="241"/>
      <c r="JF330" s="241"/>
      <c r="JG330" s="241"/>
      <c r="JH330" s="241"/>
      <c r="JI330" s="241"/>
      <c r="JJ330" s="241"/>
      <c r="JK330" s="241"/>
      <c r="JL330" s="241"/>
      <c r="JM330" s="241"/>
      <c r="JN330" s="241"/>
      <c r="JO330" s="241"/>
      <c r="JP330" s="241"/>
      <c r="JQ330" s="241"/>
      <c r="JR330" s="241"/>
      <c r="JS330" s="241"/>
      <c r="JT330" s="241"/>
      <c r="JU330" s="241"/>
    </row>
    <row r="331" spans="1:281"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c r="IW331" s="241"/>
      <c r="IX331" s="241"/>
      <c r="IY331" s="241"/>
      <c r="IZ331" s="241"/>
      <c r="JA331" s="241"/>
      <c r="JB331" s="241"/>
      <c r="JC331" s="241"/>
      <c r="JD331" s="241"/>
      <c r="JE331" s="241"/>
      <c r="JF331" s="241"/>
      <c r="JG331" s="241"/>
      <c r="JH331" s="241"/>
      <c r="JI331" s="241"/>
      <c r="JJ331" s="241"/>
      <c r="JK331" s="241"/>
      <c r="JL331" s="241"/>
      <c r="JM331" s="241"/>
      <c r="JN331" s="241"/>
      <c r="JO331" s="241"/>
      <c r="JP331" s="241"/>
      <c r="JQ331" s="241"/>
      <c r="JR331" s="241"/>
      <c r="JS331" s="241"/>
      <c r="JT331" s="241"/>
      <c r="JU331" s="241"/>
    </row>
    <row r="332" spans="1:281"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row>
    <row r="333" spans="1:281"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row>
    <row r="334" spans="1:281"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row>
    <row r="335" spans="1:281"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c r="IW335" s="241"/>
      <c r="IX335" s="241"/>
      <c r="IY335" s="241"/>
      <c r="IZ335" s="241"/>
      <c r="JA335" s="241"/>
      <c r="JB335" s="241"/>
      <c r="JC335" s="241"/>
      <c r="JD335" s="241"/>
      <c r="JE335" s="241"/>
      <c r="JF335" s="241"/>
      <c r="JG335" s="241"/>
      <c r="JH335" s="241"/>
      <c r="JI335" s="241"/>
      <c r="JJ335" s="241"/>
      <c r="JK335" s="241"/>
      <c r="JL335" s="241"/>
      <c r="JM335" s="241"/>
      <c r="JN335" s="241"/>
      <c r="JO335" s="241"/>
      <c r="JP335" s="241"/>
      <c r="JQ335" s="241"/>
      <c r="JR335" s="241"/>
      <c r="JS335" s="241"/>
      <c r="JT335" s="241"/>
      <c r="JU335" s="241"/>
    </row>
    <row r="336" spans="1:281"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c r="IW336" s="241"/>
      <c r="IX336" s="241"/>
      <c r="IY336" s="241"/>
      <c r="IZ336" s="241"/>
      <c r="JA336" s="241"/>
      <c r="JB336" s="241"/>
      <c r="JC336" s="241"/>
      <c r="JD336" s="241"/>
      <c r="JE336" s="241"/>
      <c r="JF336" s="241"/>
      <c r="JG336" s="241"/>
      <c r="JH336" s="241"/>
      <c r="JI336" s="241"/>
      <c r="JJ336" s="241"/>
      <c r="JK336" s="241"/>
      <c r="JL336" s="241"/>
      <c r="JM336" s="241"/>
      <c r="JN336" s="241"/>
      <c r="JO336" s="241"/>
      <c r="JP336" s="241"/>
      <c r="JQ336" s="241"/>
      <c r="JR336" s="241"/>
      <c r="JS336" s="241"/>
      <c r="JT336" s="241"/>
      <c r="JU336" s="241"/>
    </row>
    <row r="337" spans="1:281"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row>
    <row r="338" spans="1:281"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c r="IW338" s="241"/>
      <c r="IX338" s="241"/>
      <c r="IY338" s="241"/>
      <c r="IZ338" s="241"/>
      <c r="JA338" s="241"/>
      <c r="JB338" s="241"/>
      <c r="JC338" s="241"/>
      <c r="JD338" s="241"/>
      <c r="JE338" s="241"/>
      <c r="JF338" s="241"/>
      <c r="JG338" s="241"/>
      <c r="JH338" s="241"/>
      <c r="JI338" s="241"/>
      <c r="JJ338" s="241"/>
      <c r="JK338" s="241"/>
      <c r="JL338" s="241"/>
      <c r="JM338" s="241"/>
      <c r="JN338" s="241"/>
      <c r="JO338" s="241"/>
      <c r="JP338" s="241"/>
      <c r="JQ338" s="241"/>
      <c r="JR338" s="241"/>
      <c r="JS338" s="241"/>
      <c r="JT338" s="241"/>
      <c r="JU338" s="241"/>
    </row>
    <row r="339" spans="1:281"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c r="IW339" s="241"/>
      <c r="IX339" s="241"/>
      <c r="IY339" s="241"/>
      <c r="IZ339" s="241"/>
      <c r="JA339" s="241"/>
      <c r="JB339" s="241"/>
      <c r="JC339" s="241"/>
      <c r="JD339" s="241"/>
      <c r="JE339" s="241"/>
      <c r="JF339" s="241"/>
      <c r="JG339" s="241"/>
      <c r="JH339" s="241"/>
      <c r="JI339" s="241"/>
      <c r="JJ339" s="241"/>
      <c r="JK339" s="241"/>
      <c r="JL339" s="241"/>
      <c r="JM339" s="241"/>
      <c r="JN339" s="241"/>
      <c r="JO339" s="241"/>
      <c r="JP339" s="241"/>
      <c r="JQ339" s="241"/>
      <c r="JR339" s="241"/>
      <c r="JS339" s="241"/>
      <c r="JT339" s="241"/>
      <c r="JU339" s="241"/>
    </row>
    <row r="340" spans="1:281"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c r="IW340" s="241"/>
      <c r="IX340" s="241"/>
      <c r="IY340" s="241"/>
      <c r="IZ340" s="241"/>
      <c r="JA340" s="241"/>
      <c r="JB340" s="241"/>
      <c r="JC340" s="241"/>
      <c r="JD340" s="241"/>
      <c r="JE340" s="241"/>
      <c r="JF340" s="241"/>
      <c r="JG340" s="241"/>
      <c r="JH340" s="241"/>
      <c r="JI340" s="241"/>
      <c r="JJ340" s="241"/>
      <c r="JK340" s="241"/>
      <c r="JL340" s="241"/>
      <c r="JM340" s="241"/>
      <c r="JN340" s="241"/>
      <c r="JO340" s="241"/>
      <c r="JP340" s="241"/>
      <c r="JQ340" s="241"/>
      <c r="JR340" s="241"/>
      <c r="JS340" s="241"/>
      <c r="JT340" s="241"/>
      <c r="JU340" s="241"/>
    </row>
    <row r="341" spans="1:281"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c r="IW341" s="241"/>
      <c r="IX341" s="241"/>
      <c r="IY341" s="241"/>
      <c r="IZ341" s="241"/>
      <c r="JA341" s="241"/>
      <c r="JB341" s="241"/>
      <c r="JC341" s="241"/>
      <c r="JD341" s="241"/>
      <c r="JE341" s="241"/>
      <c r="JF341" s="241"/>
      <c r="JG341" s="241"/>
      <c r="JH341" s="241"/>
      <c r="JI341" s="241"/>
      <c r="JJ341" s="241"/>
      <c r="JK341" s="241"/>
      <c r="JL341" s="241"/>
      <c r="JM341" s="241"/>
      <c r="JN341" s="241"/>
      <c r="JO341" s="241"/>
      <c r="JP341" s="241"/>
      <c r="JQ341" s="241"/>
      <c r="JR341" s="241"/>
      <c r="JS341" s="241"/>
      <c r="JT341" s="241"/>
      <c r="JU341" s="241"/>
    </row>
    <row r="342" spans="1:281"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c r="IW342" s="241"/>
      <c r="IX342" s="241"/>
      <c r="IY342" s="241"/>
      <c r="IZ342" s="241"/>
      <c r="JA342" s="241"/>
      <c r="JB342" s="241"/>
      <c r="JC342" s="241"/>
      <c r="JD342" s="241"/>
      <c r="JE342" s="241"/>
      <c r="JF342" s="241"/>
      <c r="JG342" s="241"/>
      <c r="JH342" s="241"/>
      <c r="JI342" s="241"/>
      <c r="JJ342" s="241"/>
      <c r="JK342" s="241"/>
      <c r="JL342" s="241"/>
      <c r="JM342" s="241"/>
      <c r="JN342" s="241"/>
      <c r="JO342" s="241"/>
      <c r="JP342" s="241"/>
      <c r="JQ342" s="241"/>
      <c r="JR342" s="241"/>
      <c r="JS342" s="241"/>
      <c r="JT342" s="241"/>
      <c r="JU342" s="241"/>
    </row>
    <row r="343" spans="1:281"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c r="IW343" s="241"/>
      <c r="IX343" s="241"/>
      <c r="IY343" s="241"/>
      <c r="IZ343" s="241"/>
      <c r="JA343" s="241"/>
      <c r="JB343" s="241"/>
      <c r="JC343" s="241"/>
      <c r="JD343" s="241"/>
      <c r="JE343" s="241"/>
      <c r="JF343" s="241"/>
      <c r="JG343" s="241"/>
      <c r="JH343" s="241"/>
      <c r="JI343" s="241"/>
      <c r="JJ343" s="241"/>
      <c r="JK343" s="241"/>
      <c r="JL343" s="241"/>
      <c r="JM343" s="241"/>
      <c r="JN343" s="241"/>
      <c r="JO343" s="241"/>
      <c r="JP343" s="241"/>
      <c r="JQ343" s="241"/>
      <c r="JR343" s="241"/>
      <c r="JS343" s="241"/>
      <c r="JT343" s="241"/>
      <c r="JU343" s="241"/>
    </row>
    <row r="344" spans="1:281"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row>
    <row r="345" spans="1:281"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c r="IW345" s="241"/>
      <c r="IX345" s="241"/>
      <c r="IY345" s="241"/>
      <c r="IZ345" s="241"/>
      <c r="JA345" s="241"/>
      <c r="JB345" s="241"/>
      <c r="JC345" s="241"/>
      <c r="JD345" s="241"/>
      <c r="JE345" s="241"/>
      <c r="JF345" s="241"/>
      <c r="JG345" s="241"/>
      <c r="JH345" s="241"/>
      <c r="JI345" s="241"/>
      <c r="JJ345" s="241"/>
      <c r="JK345" s="241"/>
      <c r="JL345" s="241"/>
      <c r="JM345" s="241"/>
      <c r="JN345" s="241"/>
      <c r="JO345" s="241"/>
      <c r="JP345" s="241"/>
      <c r="JQ345" s="241"/>
      <c r="JR345" s="241"/>
      <c r="JS345" s="241"/>
      <c r="JT345" s="241"/>
      <c r="JU345" s="241"/>
    </row>
    <row r="346" spans="1:281"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c r="IW346" s="241"/>
      <c r="IX346" s="241"/>
      <c r="IY346" s="241"/>
      <c r="IZ346" s="241"/>
      <c r="JA346" s="241"/>
      <c r="JB346" s="241"/>
      <c r="JC346" s="241"/>
      <c r="JD346" s="241"/>
      <c r="JE346" s="241"/>
      <c r="JF346" s="241"/>
      <c r="JG346" s="241"/>
      <c r="JH346" s="241"/>
      <c r="JI346" s="241"/>
      <c r="JJ346" s="241"/>
      <c r="JK346" s="241"/>
      <c r="JL346" s="241"/>
      <c r="JM346" s="241"/>
      <c r="JN346" s="241"/>
      <c r="JO346" s="241"/>
      <c r="JP346" s="241"/>
      <c r="JQ346" s="241"/>
      <c r="JR346" s="241"/>
      <c r="JS346" s="241"/>
      <c r="JT346" s="241"/>
      <c r="JU346" s="241"/>
    </row>
    <row r="347" spans="1:281"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row>
    <row r="348" spans="1:281"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c r="IW348" s="241"/>
      <c r="IX348" s="241"/>
      <c r="IY348" s="241"/>
      <c r="IZ348" s="241"/>
      <c r="JA348" s="241"/>
      <c r="JB348" s="241"/>
      <c r="JC348" s="241"/>
      <c r="JD348" s="241"/>
      <c r="JE348" s="241"/>
      <c r="JF348" s="241"/>
      <c r="JG348" s="241"/>
      <c r="JH348" s="241"/>
      <c r="JI348" s="241"/>
      <c r="JJ348" s="241"/>
      <c r="JK348" s="241"/>
      <c r="JL348" s="241"/>
      <c r="JM348" s="241"/>
      <c r="JN348" s="241"/>
      <c r="JO348" s="241"/>
      <c r="JP348" s="241"/>
      <c r="JQ348" s="241"/>
      <c r="JR348" s="241"/>
      <c r="JS348" s="241"/>
      <c r="JT348" s="241"/>
      <c r="JU348" s="241"/>
    </row>
    <row r="349" spans="1:281"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c r="IW349" s="241"/>
      <c r="IX349" s="241"/>
      <c r="IY349" s="241"/>
      <c r="IZ349" s="241"/>
      <c r="JA349" s="241"/>
      <c r="JB349" s="241"/>
      <c r="JC349" s="241"/>
      <c r="JD349" s="241"/>
      <c r="JE349" s="241"/>
      <c r="JF349" s="241"/>
      <c r="JG349" s="241"/>
      <c r="JH349" s="241"/>
      <c r="JI349" s="241"/>
      <c r="JJ349" s="241"/>
      <c r="JK349" s="241"/>
      <c r="JL349" s="241"/>
      <c r="JM349" s="241"/>
      <c r="JN349" s="241"/>
      <c r="JO349" s="241"/>
      <c r="JP349" s="241"/>
      <c r="JQ349" s="241"/>
      <c r="JR349" s="241"/>
      <c r="JS349" s="241"/>
      <c r="JT349" s="241"/>
      <c r="JU349" s="241"/>
    </row>
    <row r="350" spans="1:281"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c r="IW350" s="241"/>
      <c r="IX350" s="241"/>
      <c r="IY350" s="241"/>
      <c r="IZ350" s="241"/>
      <c r="JA350" s="241"/>
      <c r="JB350" s="241"/>
      <c r="JC350" s="241"/>
      <c r="JD350" s="241"/>
      <c r="JE350" s="241"/>
      <c r="JF350" s="241"/>
      <c r="JG350" s="241"/>
      <c r="JH350" s="241"/>
      <c r="JI350" s="241"/>
      <c r="JJ350" s="241"/>
      <c r="JK350" s="241"/>
      <c r="JL350" s="241"/>
      <c r="JM350" s="241"/>
      <c r="JN350" s="241"/>
      <c r="JO350" s="241"/>
      <c r="JP350" s="241"/>
      <c r="JQ350" s="241"/>
      <c r="JR350" s="241"/>
      <c r="JS350" s="241"/>
      <c r="JT350" s="241"/>
      <c r="JU350" s="241"/>
    </row>
    <row r="351" spans="1:281"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c r="IW351" s="241"/>
      <c r="IX351" s="241"/>
      <c r="IY351" s="241"/>
      <c r="IZ351" s="241"/>
      <c r="JA351" s="241"/>
      <c r="JB351" s="241"/>
      <c r="JC351" s="241"/>
      <c r="JD351" s="241"/>
      <c r="JE351" s="241"/>
      <c r="JF351" s="241"/>
      <c r="JG351" s="241"/>
      <c r="JH351" s="241"/>
      <c r="JI351" s="241"/>
      <c r="JJ351" s="241"/>
      <c r="JK351" s="241"/>
      <c r="JL351" s="241"/>
      <c r="JM351" s="241"/>
      <c r="JN351" s="241"/>
      <c r="JO351" s="241"/>
      <c r="JP351" s="241"/>
      <c r="JQ351" s="241"/>
      <c r="JR351" s="241"/>
      <c r="JS351" s="241"/>
      <c r="JT351" s="241"/>
      <c r="JU351" s="241"/>
    </row>
    <row r="352" spans="1:281"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c r="IW352" s="241"/>
      <c r="IX352" s="241"/>
      <c r="IY352" s="241"/>
      <c r="IZ352" s="241"/>
      <c r="JA352" s="241"/>
      <c r="JB352" s="241"/>
      <c r="JC352" s="241"/>
      <c r="JD352" s="241"/>
      <c r="JE352" s="241"/>
      <c r="JF352" s="241"/>
      <c r="JG352" s="241"/>
      <c r="JH352" s="241"/>
      <c r="JI352" s="241"/>
      <c r="JJ352" s="241"/>
      <c r="JK352" s="241"/>
      <c r="JL352" s="241"/>
      <c r="JM352" s="241"/>
      <c r="JN352" s="241"/>
      <c r="JO352" s="241"/>
      <c r="JP352" s="241"/>
      <c r="JQ352" s="241"/>
      <c r="JR352" s="241"/>
      <c r="JS352" s="241"/>
      <c r="JT352" s="241"/>
      <c r="JU352" s="241"/>
    </row>
    <row r="353" spans="1:281"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row>
    <row r="354" spans="1:281"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c r="IW354" s="241"/>
      <c r="IX354" s="241"/>
      <c r="IY354" s="241"/>
      <c r="IZ354" s="241"/>
      <c r="JA354" s="241"/>
      <c r="JB354" s="241"/>
      <c r="JC354" s="241"/>
      <c r="JD354" s="241"/>
      <c r="JE354" s="241"/>
      <c r="JF354" s="241"/>
      <c r="JG354" s="241"/>
      <c r="JH354" s="241"/>
      <c r="JI354" s="241"/>
      <c r="JJ354" s="241"/>
      <c r="JK354" s="241"/>
      <c r="JL354" s="241"/>
      <c r="JM354" s="241"/>
      <c r="JN354" s="241"/>
      <c r="JO354" s="241"/>
      <c r="JP354" s="241"/>
      <c r="JQ354" s="241"/>
      <c r="JR354" s="241"/>
      <c r="JS354" s="241"/>
      <c r="JT354" s="241"/>
      <c r="JU354" s="241"/>
    </row>
    <row r="355" spans="1:281"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c r="IW355" s="241"/>
      <c r="IX355" s="241"/>
      <c r="IY355" s="241"/>
      <c r="IZ355" s="241"/>
      <c r="JA355" s="241"/>
      <c r="JB355" s="241"/>
      <c r="JC355" s="241"/>
      <c r="JD355" s="241"/>
      <c r="JE355" s="241"/>
      <c r="JF355" s="241"/>
      <c r="JG355" s="241"/>
      <c r="JH355" s="241"/>
      <c r="JI355" s="241"/>
      <c r="JJ355" s="241"/>
      <c r="JK355" s="241"/>
      <c r="JL355" s="241"/>
      <c r="JM355" s="241"/>
      <c r="JN355" s="241"/>
      <c r="JO355" s="241"/>
      <c r="JP355" s="241"/>
      <c r="JQ355" s="241"/>
      <c r="JR355" s="241"/>
      <c r="JS355" s="241"/>
      <c r="JT355" s="241"/>
      <c r="JU355" s="241"/>
    </row>
    <row r="356" spans="1:281"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c r="IW356" s="241"/>
      <c r="IX356" s="241"/>
      <c r="IY356" s="241"/>
      <c r="IZ356" s="241"/>
      <c r="JA356" s="241"/>
      <c r="JB356" s="241"/>
      <c r="JC356" s="241"/>
      <c r="JD356" s="241"/>
      <c r="JE356" s="241"/>
      <c r="JF356" s="241"/>
      <c r="JG356" s="241"/>
      <c r="JH356" s="241"/>
      <c r="JI356" s="241"/>
      <c r="JJ356" s="241"/>
      <c r="JK356" s="241"/>
      <c r="JL356" s="241"/>
      <c r="JM356" s="241"/>
      <c r="JN356" s="241"/>
      <c r="JO356" s="241"/>
      <c r="JP356" s="241"/>
      <c r="JQ356" s="241"/>
      <c r="JR356" s="241"/>
      <c r="JS356" s="241"/>
      <c r="JT356" s="241"/>
      <c r="JU356" s="241"/>
    </row>
    <row r="357" spans="1:281"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c r="IW357" s="241"/>
      <c r="IX357" s="241"/>
      <c r="IY357" s="241"/>
      <c r="IZ357" s="241"/>
      <c r="JA357" s="241"/>
      <c r="JB357" s="241"/>
      <c r="JC357" s="241"/>
      <c r="JD357" s="241"/>
      <c r="JE357" s="241"/>
      <c r="JF357" s="241"/>
      <c r="JG357" s="241"/>
      <c r="JH357" s="241"/>
      <c r="JI357" s="241"/>
      <c r="JJ357" s="241"/>
      <c r="JK357" s="241"/>
      <c r="JL357" s="241"/>
      <c r="JM357" s="241"/>
      <c r="JN357" s="241"/>
      <c r="JO357" s="241"/>
      <c r="JP357" s="241"/>
      <c r="JQ357" s="241"/>
      <c r="JR357" s="241"/>
      <c r="JS357" s="241"/>
      <c r="JT357" s="241"/>
      <c r="JU357" s="241"/>
    </row>
    <row r="358" spans="1:281"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c r="IW358" s="241"/>
      <c r="IX358" s="241"/>
      <c r="IY358" s="241"/>
      <c r="IZ358" s="241"/>
      <c r="JA358" s="241"/>
      <c r="JB358" s="241"/>
      <c r="JC358" s="241"/>
      <c r="JD358" s="241"/>
      <c r="JE358" s="241"/>
      <c r="JF358" s="241"/>
      <c r="JG358" s="241"/>
      <c r="JH358" s="241"/>
      <c r="JI358" s="241"/>
      <c r="JJ358" s="241"/>
      <c r="JK358" s="241"/>
      <c r="JL358" s="241"/>
      <c r="JM358" s="241"/>
      <c r="JN358" s="241"/>
      <c r="JO358" s="241"/>
      <c r="JP358" s="241"/>
      <c r="JQ358" s="241"/>
      <c r="JR358" s="241"/>
      <c r="JS358" s="241"/>
      <c r="JT358" s="241"/>
      <c r="JU358" s="241"/>
    </row>
    <row r="359" spans="1:281"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c r="IW359" s="241"/>
      <c r="IX359" s="241"/>
      <c r="IY359" s="241"/>
      <c r="IZ359" s="241"/>
      <c r="JA359" s="241"/>
      <c r="JB359" s="241"/>
      <c r="JC359" s="241"/>
      <c r="JD359" s="241"/>
      <c r="JE359" s="241"/>
      <c r="JF359" s="241"/>
      <c r="JG359" s="241"/>
      <c r="JH359" s="241"/>
      <c r="JI359" s="241"/>
      <c r="JJ359" s="241"/>
      <c r="JK359" s="241"/>
      <c r="JL359" s="241"/>
      <c r="JM359" s="241"/>
      <c r="JN359" s="241"/>
      <c r="JO359" s="241"/>
      <c r="JP359" s="241"/>
      <c r="JQ359" s="241"/>
      <c r="JR359" s="241"/>
      <c r="JS359" s="241"/>
      <c r="JT359" s="241"/>
      <c r="JU359" s="241"/>
    </row>
    <row r="360" spans="1:281"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c r="IW360" s="241"/>
      <c r="IX360" s="241"/>
      <c r="IY360" s="241"/>
      <c r="IZ360" s="241"/>
      <c r="JA360" s="241"/>
      <c r="JB360" s="241"/>
      <c r="JC360" s="241"/>
      <c r="JD360" s="241"/>
      <c r="JE360" s="241"/>
      <c r="JF360" s="241"/>
      <c r="JG360" s="241"/>
      <c r="JH360" s="241"/>
      <c r="JI360" s="241"/>
      <c r="JJ360" s="241"/>
      <c r="JK360" s="241"/>
      <c r="JL360" s="241"/>
      <c r="JM360" s="241"/>
      <c r="JN360" s="241"/>
      <c r="JO360" s="241"/>
      <c r="JP360" s="241"/>
      <c r="JQ360" s="241"/>
      <c r="JR360" s="241"/>
      <c r="JS360" s="241"/>
      <c r="JT360" s="241"/>
      <c r="JU360" s="241"/>
    </row>
    <row r="361" spans="1:281"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c r="IW361" s="241"/>
      <c r="IX361" s="241"/>
      <c r="IY361" s="241"/>
      <c r="IZ361" s="241"/>
      <c r="JA361" s="241"/>
      <c r="JB361" s="241"/>
      <c r="JC361" s="241"/>
      <c r="JD361" s="241"/>
      <c r="JE361" s="241"/>
      <c r="JF361" s="241"/>
      <c r="JG361" s="241"/>
      <c r="JH361" s="241"/>
      <c r="JI361" s="241"/>
      <c r="JJ361" s="241"/>
      <c r="JK361" s="241"/>
      <c r="JL361" s="241"/>
      <c r="JM361" s="241"/>
      <c r="JN361" s="241"/>
      <c r="JO361" s="241"/>
      <c r="JP361" s="241"/>
      <c r="JQ361" s="241"/>
      <c r="JR361" s="241"/>
      <c r="JS361" s="241"/>
      <c r="JT361" s="241"/>
      <c r="JU361" s="241"/>
    </row>
    <row r="362" spans="1:281"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c r="IW362" s="241"/>
      <c r="IX362" s="241"/>
      <c r="IY362" s="241"/>
      <c r="IZ362" s="241"/>
      <c r="JA362" s="241"/>
      <c r="JB362" s="241"/>
      <c r="JC362" s="241"/>
      <c r="JD362" s="241"/>
      <c r="JE362" s="241"/>
      <c r="JF362" s="241"/>
      <c r="JG362" s="241"/>
      <c r="JH362" s="241"/>
      <c r="JI362" s="241"/>
      <c r="JJ362" s="241"/>
      <c r="JK362" s="241"/>
      <c r="JL362" s="241"/>
      <c r="JM362" s="241"/>
      <c r="JN362" s="241"/>
      <c r="JO362" s="241"/>
      <c r="JP362" s="241"/>
      <c r="JQ362" s="241"/>
      <c r="JR362" s="241"/>
      <c r="JS362" s="241"/>
      <c r="JT362" s="241"/>
      <c r="JU362" s="241"/>
    </row>
    <row r="363" spans="1:281"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c r="IW363" s="241"/>
      <c r="IX363" s="241"/>
      <c r="IY363" s="241"/>
      <c r="IZ363" s="241"/>
      <c r="JA363" s="241"/>
      <c r="JB363" s="241"/>
      <c r="JC363" s="241"/>
      <c r="JD363" s="241"/>
      <c r="JE363" s="241"/>
      <c r="JF363" s="241"/>
      <c r="JG363" s="241"/>
      <c r="JH363" s="241"/>
      <c r="JI363" s="241"/>
      <c r="JJ363" s="241"/>
      <c r="JK363" s="241"/>
      <c r="JL363" s="241"/>
      <c r="JM363" s="241"/>
      <c r="JN363" s="241"/>
      <c r="JO363" s="241"/>
      <c r="JP363" s="241"/>
      <c r="JQ363" s="241"/>
      <c r="JR363" s="241"/>
      <c r="JS363" s="241"/>
      <c r="JT363" s="241"/>
      <c r="JU363" s="241"/>
    </row>
    <row r="364" spans="1:281"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c r="IW364" s="241"/>
      <c r="IX364" s="241"/>
      <c r="IY364" s="241"/>
      <c r="IZ364" s="241"/>
      <c r="JA364" s="241"/>
      <c r="JB364" s="241"/>
      <c r="JC364" s="241"/>
      <c r="JD364" s="241"/>
      <c r="JE364" s="241"/>
      <c r="JF364" s="241"/>
      <c r="JG364" s="241"/>
      <c r="JH364" s="241"/>
      <c r="JI364" s="241"/>
      <c r="JJ364" s="241"/>
      <c r="JK364" s="241"/>
      <c r="JL364" s="241"/>
      <c r="JM364" s="241"/>
      <c r="JN364" s="241"/>
      <c r="JO364" s="241"/>
      <c r="JP364" s="241"/>
      <c r="JQ364" s="241"/>
      <c r="JR364" s="241"/>
      <c r="JS364" s="241"/>
      <c r="JT364" s="241"/>
      <c r="JU364" s="241"/>
    </row>
    <row r="365" spans="1:281"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c r="IW365" s="241"/>
      <c r="IX365" s="241"/>
      <c r="IY365" s="241"/>
      <c r="IZ365" s="241"/>
      <c r="JA365" s="241"/>
      <c r="JB365" s="241"/>
      <c r="JC365" s="241"/>
      <c r="JD365" s="241"/>
      <c r="JE365" s="241"/>
      <c r="JF365" s="241"/>
      <c r="JG365" s="241"/>
      <c r="JH365" s="241"/>
      <c r="JI365" s="241"/>
      <c r="JJ365" s="241"/>
      <c r="JK365" s="241"/>
      <c r="JL365" s="241"/>
      <c r="JM365" s="241"/>
      <c r="JN365" s="241"/>
      <c r="JO365" s="241"/>
      <c r="JP365" s="241"/>
      <c r="JQ365" s="241"/>
      <c r="JR365" s="241"/>
      <c r="JS365" s="241"/>
      <c r="JT365" s="241"/>
      <c r="JU365" s="241"/>
    </row>
    <row r="366" spans="1:281"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c r="IW366" s="241"/>
      <c r="IX366" s="241"/>
      <c r="IY366" s="241"/>
      <c r="IZ366" s="241"/>
      <c r="JA366" s="241"/>
      <c r="JB366" s="241"/>
      <c r="JC366" s="241"/>
      <c r="JD366" s="241"/>
      <c r="JE366" s="241"/>
      <c r="JF366" s="241"/>
      <c r="JG366" s="241"/>
      <c r="JH366" s="241"/>
      <c r="JI366" s="241"/>
      <c r="JJ366" s="241"/>
      <c r="JK366" s="241"/>
      <c r="JL366" s="241"/>
      <c r="JM366" s="241"/>
      <c r="JN366" s="241"/>
      <c r="JO366" s="241"/>
      <c r="JP366" s="241"/>
      <c r="JQ366" s="241"/>
      <c r="JR366" s="241"/>
      <c r="JS366" s="241"/>
      <c r="JT366" s="241"/>
      <c r="JU366" s="241"/>
    </row>
    <row r="367" spans="1:281"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c r="IW367" s="241"/>
      <c r="IX367" s="241"/>
      <c r="IY367" s="241"/>
      <c r="IZ367" s="241"/>
      <c r="JA367" s="241"/>
      <c r="JB367" s="241"/>
      <c r="JC367" s="241"/>
      <c r="JD367" s="241"/>
      <c r="JE367" s="241"/>
      <c r="JF367" s="241"/>
      <c r="JG367" s="241"/>
      <c r="JH367" s="241"/>
      <c r="JI367" s="241"/>
      <c r="JJ367" s="241"/>
      <c r="JK367" s="241"/>
      <c r="JL367" s="241"/>
      <c r="JM367" s="241"/>
      <c r="JN367" s="241"/>
      <c r="JO367" s="241"/>
      <c r="JP367" s="241"/>
      <c r="JQ367" s="241"/>
      <c r="JR367" s="241"/>
      <c r="JS367" s="241"/>
      <c r="JT367" s="241"/>
      <c r="JU367" s="241"/>
    </row>
    <row r="368" spans="1:281"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c r="IW368" s="241"/>
      <c r="IX368" s="241"/>
      <c r="IY368" s="241"/>
      <c r="IZ368" s="241"/>
      <c r="JA368" s="241"/>
      <c r="JB368" s="241"/>
      <c r="JC368" s="241"/>
      <c r="JD368" s="241"/>
      <c r="JE368" s="241"/>
      <c r="JF368" s="241"/>
      <c r="JG368" s="241"/>
      <c r="JH368" s="241"/>
      <c r="JI368" s="241"/>
      <c r="JJ368" s="241"/>
      <c r="JK368" s="241"/>
      <c r="JL368" s="241"/>
      <c r="JM368" s="241"/>
      <c r="JN368" s="241"/>
      <c r="JO368" s="241"/>
      <c r="JP368" s="241"/>
      <c r="JQ368" s="241"/>
      <c r="JR368" s="241"/>
      <c r="JS368" s="241"/>
      <c r="JT368" s="241"/>
      <c r="JU368" s="241"/>
    </row>
    <row r="369" spans="1:281"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c r="IW369" s="241"/>
      <c r="IX369" s="241"/>
      <c r="IY369" s="241"/>
      <c r="IZ369" s="241"/>
      <c r="JA369" s="241"/>
      <c r="JB369" s="241"/>
      <c r="JC369" s="241"/>
      <c r="JD369" s="241"/>
      <c r="JE369" s="241"/>
      <c r="JF369" s="241"/>
      <c r="JG369" s="241"/>
      <c r="JH369" s="241"/>
      <c r="JI369" s="241"/>
      <c r="JJ369" s="241"/>
      <c r="JK369" s="241"/>
      <c r="JL369" s="241"/>
      <c r="JM369" s="241"/>
      <c r="JN369" s="241"/>
      <c r="JO369" s="241"/>
      <c r="JP369" s="241"/>
      <c r="JQ369" s="241"/>
      <c r="JR369" s="241"/>
      <c r="JS369" s="241"/>
      <c r="JT369" s="241"/>
      <c r="JU369" s="241"/>
    </row>
    <row r="370" spans="1:281"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c r="IW370" s="241"/>
      <c r="IX370" s="241"/>
      <c r="IY370" s="241"/>
      <c r="IZ370" s="241"/>
      <c r="JA370" s="241"/>
      <c r="JB370" s="241"/>
      <c r="JC370" s="241"/>
      <c r="JD370" s="241"/>
      <c r="JE370" s="241"/>
      <c r="JF370" s="241"/>
      <c r="JG370" s="241"/>
      <c r="JH370" s="241"/>
      <c r="JI370" s="241"/>
      <c r="JJ370" s="241"/>
      <c r="JK370" s="241"/>
      <c r="JL370" s="241"/>
      <c r="JM370" s="241"/>
      <c r="JN370" s="241"/>
      <c r="JO370" s="241"/>
      <c r="JP370" s="241"/>
      <c r="JQ370" s="241"/>
      <c r="JR370" s="241"/>
      <c r="JS370" s="241"/>
      <c r="JT370" s="241"/>
      <c r="JU370" s="241"/>
    </row>
    <row r="371" spans="1:281"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c r="IW371" s="241"/>
      <c r="IX371" s="241"/>
      <c r="IY371" s="241"/>
      <c r="IZ371" s="241"/>
      <c r="JA371" s="241"/>
      <c r="JB371" s="241"/>
      <c r="JC371" s="241"/>
      <c r="JD371" s="241"/>
      <c r="JE371" s="241"/>
      <c r="JF371" s="241"/>
      <c r="JG371" s="241"/>
      <c r="JH371" s="241"/>
      <c r="JI371" s="241"/>
      <c r="JJ371" s="241"/>
      <c r="JK371" s="241"/>
      <c r="JL371" s="241"/>
      <c r="JM371" s="241"/>
      <c r="JN371" s="241"/>
      <c r="JO371" s="241"/>
      <c r="JP371" s="241"/>
      <c r="JQ371" s="241"/>
      <c r="JR371" s="241"/>
      <c r="JS371" s="241"/>
      <c r="JT371" s="241"/>
      <c r="JU371" s="241"/>
    </row>
    <row r="372" spans="1:281"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c r="IW372" s="241"/>
      <c r="IX372" s="241"/>
      <c r="IY372" s="241"/>
      <c r="IZ372" s="241"/>
      <c r="JA372" s="241"/>
      <c r="JB372" s="241"/>
      <c r="JC372" s="241"/>
      <c r="JD372" s="241"/>
      <c r="JE372" s="241"/>
      <c r="JF372" s="241"/>
      <c r="JG372" s="241"/>
      <c r="JH372" s="241"/>
      <c r="JI372" s="241"/>
      <c r="JJ372" s="241"/>
      <c r="JK372" s="241"/>
      <c r="JL372" s="241"/>
      <c r="JM372" s="241"/>
      <c r="JN372" s="241"/>
      <c r="JO372" s="241"/>
      <c r="JP372" s="241"/>
      <c r="JQ372" s="241"/>
      <c r="JR372" s="241"/>
      <c r="JS372" s="241"/>
      <c r="JT372" s="241"/>
      <c r="JU372" s="241"/>
    </row>
    <row r="373" spans="1:281"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c r="IW373" s="241"/>
      <c r="IX373" s="241"/>
      <c r="IY373" s="241"/>
      <c r="IZ373" s="241"/>
      <c r="JA373" s="241"/>
      <c r="JB373" s="241"/>
      <c r="JC373" s="241"/>
      <c r="JD373" s="241"/>
      <c r="JE373" s="241"/>
      <c r="JF373" s="241"/>
      <c r="JG373" s="241"/>
      <c r="JH373" s="241"/>
      <c r="JI373" s="241"/>
      <c r="JJ373" s="241"/>
      <c r="JK373" s="241"/>
      <c r="JL373" s="241"/>
      <c r="JM373" s="241"/>
      <c r="JN373" s="241"/>
      <c r="JO373" s="241"/>
      <c r="JP373" s="241"/>
      <c r="JQ373" s="241"/>
      <c r="JR373" s="241"/>
      <c r="JS373" s="241"/>
      <c r="JT373" s="241"/>
      <c r="JU373" s="241"/>
    </row>
    <row r="374" spans="1:281"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c r="IW374" s="241"/>
      <c r="IX374" s="241"/>
      <c r="IY374" s="241"/>
      <c r="IZ374" s="241"/>
      <c r="JA374" s="241"/>
      <c r="JB374" s="241"/>
      <c r="JC374" s="241"/>
      <c r="JD374" s="241"/>
      <c r="JE374" s="241"/>
      <c r="JF374" s="241"/>
      <c r="JG374" s="241"/>
      <c r="JH374" s="241"/>
      <c r="JI374" s="241"/>
      <c r="JJ374" s="241"/>
      <c r="JK374" s="241"/>
      <c r="JL374" s="241"/>
      <c r="JM374" s="241"/>
      <c r="JN374" s="241"/>
      <c r="JO374" s="241"/>
      <c r="JP374" s="241"/>
      <c r="JQ374" s="241"/>
      <c r="JR374" s="241"/>
      <c r="JS374" s="241"/>
      <c r="JT374" s="241"/>
      <c r="JU374" s="241"/>
    </row>
    <row r="375" spans="1:281"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row>
    <row r="376" spans="1:281"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c r="IW376" s="241"/>
      <c r="IX376" s="241"/>
      <c r="IY376" s="241"/>
      <c r="IZ376" s="241"/>
      <c r="JA376" s="241"/>
      <c r="JB376" s="241"/>
      <c r="JC376" s="241"/>
      <c r="JD376" s="241"/>
      <c r="JE376" s="241"/>
      <c r="JF376" s="241"/>
      <c r="JG376" s="241"/>
      <c r="JH376" s="241"/>
      <c r="JI376" s="241"/>
      <c r="JJ376" s="241"/>
      <c r="JK376" s="241"/>
      <c r="JL376" s="241"/>
      <c r="JM376" s="241"/>
      <c r="JN376" s="241"/>
      <c r="JO376" s="241"/>
      <c r="JP376" s="241"/>
      <c r="JQ376" s="241"/>
      <c r="JR376" s="241"/>
      <c r="JS376" s="241"/>
      <c r="JT376" s="241"/>
      <c r="JU376" s="241"/>
    </row>
    <row r="377" spans="1:281"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c r="IW377" s="241"/>
      <c r="IX377" s="241"/>
      <c r="IY377" s="241"/>
      <c r="IZ377" s="241"/>
      <c r="JA377" s="241"/>
      <c r="JB377" s="241"/>
      <c r="JC377" s="241"/>
      <c r="JD377" s="241"/>
      <c r="JE377" s="241"/>
      <c r="JF377" s="241"/>
      <c r="JG377" s="241"/>
      <c r="JH377" s="241"/>
      <c r="JI377" s="241"/>
      <c r="JJ377" s="241"/>
      <c r="JK377" s="241"/>
      <c r="JL377" s="241"/>
      <c r="JM377" s="241"/>
      <c r="JN377" s="241"/>
      <c r="JO377" s="241"/>
      <c r="JP377" s="241"/>
      <c r="JQ377" s="241"/>
      <c r="JR377" s="241"/>
      <c r="JS377" s="241"/>
      <c r="JT377" s="241"/>
      <c r="JU377" s="241"/>
    </row>
    <row r="378" spans="1:281"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c r="IW378" s="241"/>
      <c r="IX378" s="241"/>
      <c r="IY378" s="241"/>
      <c r="IZ378" s="241"/>
      <c r="JA378" s="241"/>
      <c r="JB378" s="241"/>
      <c r="JC378" s="241"/>
      <c r="JD378" s="241"/>
      <c r="JE378" s="241"/>
      <c r="JF378" s="241"/>
      <c r="JG378" s="241"/>
      <c r="JH378" s="241"/>
      <c r="JI378" s="241"/>
      <c r="JJ378" s="241"/>
      <c r="JK378" s="241"/>
      <c r="JL378" s="241"/>
      <c r="JM378" s="241"/>
      <c r="JN378" s="241"/>
      <c r="JO378" s="241"/>
      <c r="JP378" s="241"/>
      <c r="JQ378" s="241"/>
      <c r="JR378" s="241"/>
      <c r="JS378" s="241"/>
      <c r="JT378" s="241"/>
      <c r="JU378" s="241"/>
    </row>
    <row r="379" spans="1:281"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c r="IW379" s="241"/>
      <c r="IX379" s="241"/>
      <c r="IY379" s="241"/>
      <c r="IZ379" s="241"/>
      <c r="JA379" s="241"/>
      <c r="JB379" s="241"/>
      <c r="JC379" s="241"/>
      <c r="JD379" s="241"/>
      <c r="JE379" s="241"/>
      <c r="JF379" s="241"/>
      <c r="JG379" s="241"/>
      <c r="JH379" s="241"/>
      <c r="JI379" s="241"/>
      <c r="JJ379" s="241"/>
      <c r="JK379" s="241"/>
      <c r="JL379" s="241"/>
      <c r="JM379" s="241"/>
      <c r="JN379" s="241"/>
      <c r="JO379" s="241"/>
      <c r="JP379" s="241"/>
      <c r="JQ379" s="241"/>
      <c r="JR379" s="241"/>
      <c r="JS379" s="241"/>
      <c r="JT379" s="241"/>
      <c r="JU379" s="241"/>
    </row>
    <row r="380" spans="1:281"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c r="IW380" s="241"/>
      <c r="IX380" s="241"/>
      <c r="IY380" s="241"/>
      <c r="IZ380" s="241"/>
      <c r="JA380" s="241"/>
      <c r="JB380" s="241"/>
      <c r="JC380" s="241"/>
      <c r="JD380" s="241"/>
      <c r="JE380" s="241"/>
      <c r="JF380" s="241"/>
      <c r="JG380" s="241"/>
      <c r="JH380" s="241"/>
      <c r="JI380" s="241"/>
      <c r="JJ380" s="241"/>
      <c r="JK380" s="241"/>
      <c r="JL380" s="241"/>
      <c r="JM380" s="241"/>
      <c r="JN380" s="241"/>
      <c r="JO380" s="241"/>
      <c r="JP380" s="241"/>
      <c r="JQ380" s="241"/>
      <c r="JR380" s="241"/>
      <c r="JS380" s="241"/>
      <c r="JT380" s="241"/>
      <c r="JU380" s="241"/>
    </row>
    <row r="381" spans="1:281"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c r="IW381" s="241"/>
      <c r="IX381" s="241"/>
      <c r="IY381" s="241"/>
      <c r="IZ381" s="241"/>
      <c r="JA381" s="241"/>
      <c r="JB381" s="241"/>
      <c r="JC381" s="241"/>
      <c r="JD381" s="241"/>
      <c r="JE381" s="241"/>
      <c r="JF381" s="241"/>
      <c r="JG381" s="241"/>
      <c r="JH381" s="241"/>
      <c r="JI381" s="241"/>
      <c r="JJ381" s="241"/>
      <c r="JK381" s="241"/>
      <c r="JL381" s="241"/>
      <c r="JM381" s="241"/>
      <c r="JN381" s="241"/>
      <c r="JO381" s="241"/>
      <c r="JP381" s="241"/>
      <c r="JQ381" s="241"/>
      <c r="JR381" s="241"/>
      <c r="JS381" s="241"/>
      <c r="JT381" s="241"/>
      <c r="JU381" s="241"/>
    </row>
    <row r="382" spans="1:281"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c r="IW382" s="241"/>
      <c r="IX382" s="241"/>
      <c r="IY382" s="241"/>
      <c r="IZ382" s="241"/>
      <c r="JA382" s="241"/>
      <c r="JB382" s="241"/>
      <c r="JC382" s="241"/>
      <c r="JD382" s="241"/>
      <c r="JE382" s="241"/>
      <c r="JF382" s="241"/>
      <c r="JG382" s="241"/>
      <c r="JH382" s="241"/>
      <c r="JI382" s="241"/>
      <c r="JJ382" s="241"/>
      <c r="JK382" s="241"/>
      <c r="JL382" s="241"/>
      <c r="JM382" s="241"/>
      <c r="JN382" s="241"/>
      <c r="JO382" s="241"/>
      <c r="JP382" s="241"/>
      <c r="JQ382" s="241"/>
      <c r="JR382" s="241"/>
      <c r="JS382" s="241"/>
      <c r="JT382" s="241"/>
      <c r="JU382" s="241"/>
    </row>
    <row r="383" spans="1:281"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c r="IW383" s="241"/>
      <c r="IX383" s="241"/>
      <c r="IY383" s="241"/>
      <c r="IZ383" s="241"/>
      <c r="JA383" s="241"/>
      <c r="JB383" s="241"/>
      <c r="JC383" s="241"/>
      <c r="JD383" s="241"/>
      <c r="JE383" s="241"/>
      <c r="JF383" s="241"/>
      <c r="JG383" s="241"/>
      <c r="JH383" s="241"/>
      <c r="JI383" s="241"/>
      <c r="JJ383" s="241"/>
      <c r="JK383" s="241"/>
      <c r="JL383" s="241"/>
      <c r="JM383" s="241"/>
      <c r="JN383" s="241"/>
      <c r="JO383" s="241"/>
      <c r="JP383" s="241"/>
      <c r="JQ383" s="241"/>
      <c r="JR383" s="241"/>
      <c r="JS383" s="241"/>
      <c r="JT383" s="241"/>
      <c r="JU383" s="241"/>
    </row>
    <row r="384" spans="1:281"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row>
    <row r="385" spans="1:281"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row>
    <row r="386" spans="1:281"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c r="IW386" s="241"/>
      <c r="IX386" s="241"/>
      <c r="IY386" s="241"/>
      <c r="IZ386" s="241"/>
      <c r="JA386" s="241"/>
      <c r="JB386" s="241"/>
      <c r="JC386" s="241"/>
      <c r="JD386" s="241"/>
      <c r="JE386" s="241"/>
      <c r="JF386" s="241"/>
      <c r="JG386" s="241"/>
      <c r="JH386" s="241"/>
      <c r="JI386" s="241"/>
      <c r="JJ386" s="241"/>
      <c r="JK386" s="241"/>
      <c r="JL386" s="241"/>
      <c r="JM386" s="241"/>
      <c r="JN386" s="241"/>
      <c r="JO386" s="241"/>
      <c r="JP386" s="241"/>
      <c r="JQ386" s="241"/>
      <c r="JR386" s="241"/>
      <c r="JS386" s="241"/>
      <c r="JT386" s="241"/>
      <c r="JU386" s="241"/>
    </row>
    <row r="387" spans="1:281"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c r="IW387" s="241"/>
      <c r="IX387" s="241"/>
      <c r="IY387" s="241"/>
      <c r="IZ387" s="241"/>
      <c r="JA387" s="241"/>
      <c r="JB387" s="241"/>
      <c r="JC387" s="241"/>
      <c r="JD387" s="241"/>
      <c r="JE387" s="241"/>
      <c r="JF387" s="241"/>
      <c r="JG387" s="241"/>
      <c r="JH387" s="241"/>
      <c r="JI387" s="241"/>
      <c r="JJ387" s="241"/>
      <c r="JK387" s="241"/>
      <c r="JL387" s="241"/>
      <c r="JM387" s="241"/>
      <c r="JN387" s="241"/>
      <c r="JO387" s="241"/>
      <c r="JP387" s="241"/>
      <c r="JQ387" s="241"/>
      <c r="JR387" s="241"/>
      <c r="JS387" s="241"/>
      <c r="JT387" s="241"/>
      <c r="JU387" s="241"/>
    </row>
    <row r="388" spans="1:281"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c r="IW388" s="241"/>
      <c r="IX388" s="241"/>
      <c r="IY388" s="241"/>
      <c r="IZ388" s="241"/>
      <c r="JA388" s="241"/>
      <c r="JB388" s="241"/>
      <c r="JC388" s="241"/>
      <c r="JD388" s="241"/>
      <c r="JE388" s="241"/>
      <c r="JF388" s="241"/>
      <c r="JG388" s="241"/>
      <c r="JH388" s="241"/>
      <c r="JI388" s="241"/>
      <c r="JJ388" s="241"/>
      <c r="JK388" s="241"/>
      <c r="JL388" s="241"/>
      <c r="JM388" s="241"/>
      <c r="JN388" s="241"/>
      <c r="JO388" s="241"/>
      <c r="JP388" s="241"/>
      <c r="JQ388" s="241"/>
      <c r="JR388" s="241"/>
      <c r="JS388" s="241"/>
      <c r="JT388" s="241"/>
      <c r="JU388" s="241"/>
    </row>
    <row r="389" spans="1:281"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c r="IW389" s="241"/>
      <c r="IX389" s="241"/>
      <c r="IY389" s="241"/>
      <c r="IZ389" s="241"/>
      <c r="JA389" s="241"/>
      <c r="JB389" s="241"/>
      <c r="JC389" s="241"/>
      <c r="JD389" s="241"/>
      <c r="JE389" s="241"/>
      <c r="JF389" s="241"/>
      <c r="JG389" s="241"/>
      <c r="JH389" s="241"/>
      <c r="JI389" s="241"/>
      <c r="JJ389" s="241"/>
      <c r="JK389" s="241"/>
      <c r="JL389" s="241"/>
      <c r="JM389" s="241"/>
      <c r="JN389" s="241"/>
      <c r="JO389" s="241"/>
      <c r="JP389" s="241"/>
      <c r="JQ389" s="241"/>
      <c r="JR389" s="241"/>
      <c r="JS389" s="241"/>
      <c r="JT389" s="241"/>
      <c r="JU389" s="241"/>
    </row>
    <row r="390" spans="1:281"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c r="IW390" s="241"/>
      <c r="IX390" s="241"/>
      <c r="IY390" s="241"/>
      <c r="IZ390" s="241"/>
      <c r="JA390" s="241"/>
      <c r="JB390" s="241"/>
      <c r="JC390" s="241"/>
      <c r="JD390" s="241"/>
      <c r="JE390" s="241"/>
      <c r="JF390" s="241"/>
      <c r="JG390" s="241"/>
      <c r="JH390" s="241"/>
      <c r="JI390" s="241"/>
      <c r="JJ390" s="241"/>
      <c r="JK390" s="241"/>
      <c r="JL390" s="241"/>
      <c r="JM390" s="241"/>
      <c r="JN390" s="241"/>
      <c r="JO390" s="241"/>
      <c r="JP390" s="241"/>
      <c r="JQ390" s="241"/>
      <c r="JR390" s="241"/>
      <c r="JS390" s="241"/>
      <c r="JT390" s="241"/>
      <c r="JU390" s="241"/>
    </row>
    <row r="391" spans="1:281"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c r="IW391" s="241"/>
      <c r="IX391" s="241"/>
      <c r="IY391" s="241"/>
      <c r="IZ391" s="241"/>
      <c r="JA391" s="241"/>
      <c r="JB391" s="241"/>
      <c r="JC391" s="241"/>
      <c r="JD391" s="241"/>
      <c r="JE391" s="241"/>
      <c r="JF391" s="241"/>
      <c r="JG391" s="241"/>
      <c r="JH391" s="241"/>
      <c r="JI391" s="241"/>
      <c r="JJ391" s="241"/>
      <c r="JK391" s="241"/>
      <c r="JL391" s="241"/>
      <c r="JM391" s="241"/>
      <c r="JN391" s="241"/>
      <c r="JO391" s="241"/>
      <c r="JP391" s="241"/>
      <c r="JQ391" s="241"/>
      <c r="JR391" s="241"/>
      <c r="JS391" s="241"/>
      <c r="JT391" s="241"/>
      <c r="JU391" s="241"/>
    </row>
    <row r="392" spans="1:281"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row>
    <row r="393" spans="1:281"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c r="IW393" s="241"/>
      <c r="IX393" s="241"/>
      <c r="IY393" s="241"/>
      <c r="IZ393" s="241"/>
      <c r="JA393" s="241"/>
      <c r="JB393" s="241"/>
      <c r="JC393" s="241"/>
      <c r="JD393" s="241"/>
      <c r="JE393" s="241"/>
      <c r="JF393" s="241"/>
      <c r="JG393" s="241"/>
      <c r="JH393" s="241"/>
      <c r="JI393" s="241"/>
      <c r="JJ393" s="241"/>
      <c r="JK393" s="241"/>
      <c r="JL393" s="241"/>
      <c r="JM393" s="241"/>
      <c r="JN393" s="241"/>
      <c r="JO393" s="241"/>
      <c r="JP393" s="241"/>
      <c r="JQ393" s="241"/>
      <c r="JR393" s="241"/>
      <c r="JS393" s="241"/>
      <c r="JT393" s="241"/>
      <c r="JU393" s="241"/>
    </row>
    <row r="394" spans="1:281"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c r="IW394" s="241"/>
      <c r="IX394" s="241"/>
      <c r="IY394" s="241"/>
      <c r="IZ394" s="241"/>
      <c r="JA394" s="241"/>
      <c r="JB394" s="241"/>
      <c r="JC394" s="241"/>
      <c r="JD394" s="241"/>
      <c r="JE394" s="241"/>
      <c r="JF394" s="241"/>
      <c r="JG394" s="241"/>
      <c r="JH394" s="241"/>
      <c r="JI394" s="241"/>
      <c r="JJ394" s="241"/>
      <c r="JK394" s="241"/>
      <c r="JL394" s="241"/>
      <c r="JM394" s="241"/>
      <c r="JN394" s="241"/>
      <c r="JO394" s="241"/>
      <c r="JP394" s="241"/>
      <c r="JQ394" s="241"/>
      <c r="JR394" s="241"/>
      <c r="JS394" s="241"/>
      <c r="JT394" s="241"/>
      <c r="JU394" s="241"/>
    </row>
    <row r="395" spans="1:281"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c r="IW395" s="241"/>
      <c r="IX395" s="241"/>
      <c r="IY395" s="241"/>
      <c r="IZ395" s="241"/>
      <c r="JA395" s="241"/>
      <c r="JB395" s="241"/>
      <c r="JC395" s="241"/>
      <c r="JD395" s="241"/>
      <c r="JE395" s="241"/>
      <c r="JF395" s="241"/>
      <c r="JG395" s="241"/>
      <c r="JH395" s="241"/>
      <c r="JI395" s="241"/>
      <c r="JJ395" s="241"/>
      <c r="JK395" s="241"/>
      <c r="JL395" s="241"/>
      <c r="JM395" s="241"/>
      <c r="JN395" s="241"/>
      <c r="JO395" s="241"/>
      <c r="JP395" s="241"/>
      <c r="JQ395" s="241"/>
      <c r="JR395" s="241"/>
      <c r="JS395" s="241"/>
      <c r="JT395" s="241"/>
      <c r="JU395" s="241"/>
    </row>
    <row r="396" spans="1:281"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c r="IW396" s="241"/>
      <c r="IX396" s="241"/>
      <c r="IY396" s="241"/>
      <c r="IZ396" s="241"/>
      <c r="JA396" s="241"/>
      <c r="JB396" s="241"/>
      <c r="JC396" s="241"/>
      <c r="JD396" s="241"/>
      <c r="JE396" s="241"/>
      <c r="JF396" s="241"/>
      <c r="JG396" s="241"/>
      <c r="JH396" s="241"/>
      <c r="JI396" s="241"/>
      <c r="JJ396" s="241"/>
      <c r="JK396" s="241"/>
      <c r="JL396" s="241"/>
      <c r="JM396" s="241"/>
      <c r="JN396" s="241"/>
      <c r="JO396" s="241"/>
      <c r="JP396" s="241"/>
      <c r="JQ396" s="241"/>
      <c r="JR396" s="241"/>
      <c r="JS396" s="241"/>
      <c r="JT396" s="241"/>
      <c r="JU396" s="241"/>
    </row>
    <row r="397" spans="1:281"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c r="IW397" s="241"/>
      <c r="IX397" s="241"/>
      <c r="IY397" s="241"/>
      <c r="IZ397" s="241"/>
      <c r="JA397" s="241"/>
      <c r="JB397" s="241"/>
      <c r="JC397" s="241"/>
      <c r="JD397" s="241"/>
      <c r="JE397" s="241"/>
      <c r="JF397" s="241"/>
      <c r="JG397" s="241"/>
      <c r="JH397" s="241"/>
      <c r="JI397" s="241"/>
      <c r="JJ397" s="241"/>
      <c r="JK397" s="241"/>
      <c r="JL397" s="241"/>
      <c r="JM397" s="241"/>
      <c r="JN397" s="241"/>
      <c r="JO397" s="241"/>
      <c r="JP397" s="241"/>
      <c r="JQ397" s="241"/>
      <c r="JR397" s="241"/>
      <c r="JS397" s="241"/>
      <c r="JT397" s="241"/>
      <c r="JU397" s="241"/>
    </row>
    <row r="398" spans="1:281"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c r="IW398" s="241"/>
      <c r="IX398" s="241"/>
      <c r="IY398" s="241"/>
      <c r="IZ398" s="241"/>
      <c r="JA398" s="241"/>
      <c r="JB398" s="241"/>
      <c r="JC398" s="241"/>
      <c r="JD398" s="241"/>
      <c r="JE398" s="241"/>
      <c r="JF398" s="241"/>
      <c r="JG398" s="241"/>
      <c r="JH398" s="241"/>
      <c r="JI398" s="241"/>
      <c r="JJ398" s="241"/>
      <c r="JK398" s="241"/>
      <c r="JL398" s="241"/>
      <c r="JM398" s="241"/>
      <c r="JN398" s="241"/>
      <c r="JO398" s="241"/>
      <c r="JP398" s="241"/>
      <c r="JQ398" s="241"/>
      <c r="JR398" s="241"/>
      <c r="JS398" s="241"/>
      <c r="JT398" s="241"/>
      <c r="JU398" s="241"/>
    </row>
    <row r="399" spans="1:281"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c r="IW399" s="241"/>
      <c r="IX399" s="241"/>
      <c r="IY399" s="241"/>
      <c r="IZ399" s="241"/>
      <c r="JA399" s="241"/>
      <c r="JB399" s="241"/>
      <c r="JC399" s="241"/>
      <c r="JD399" s="241"/>
      <c r="JE399" s="241"/>
      <c r="JF399" s="241"/>
      <c r="JG399" s="241"/>
      <c r="JH399" s="241"/>
      <c r="JI399" s="241"/>
      <c r="JJ399" s="241"/>
      <c r="JK399" s="241"/>
      <c r="JL399" s="241"/>
      <c r="JM399" s="241"/>
      <c r="JN399" s="241"/>
      <c r="JO399" s="241"/>
      <c r="JP399" s="241"/>
      <c r="JQ399" s="241"/>
      <c r="JR399" s="241"/>
      <c r="JS399" s="241"/>
      <c r="JT399" s="241"/>
      <c r="JU399" s="241"/>
    </row>
    <row r="400" spans="1:281"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c r="IW400" s="241"/>
      <c r="IX400" s="241"/>
      <c r="IY400" s="241"/>
      <c r="IZ400" s="241"/>
      <c r="JA400" s="241"/>
      <c r="JB400" s="241"/>
      <c r="JC400" s="241"/>
      <c r="JD400" s="241"/>
      <c r="JE400" s="241"/>
      <c r="JF400" s="241"/>
      <c r="JG400" s="241"/>
      <c r="JH400" s="241"/>
      <c r="JI400" s="241"/>
      <c r="JJ400" s="241"/>
      <c r="JK400" s="241"/>
      <c r="JL400" s="241"/>
      <c r="JM400" s="241"/>
      <c r="JN400" s="241"/>
      <c r="JO400" s="241"/>
      <c r="JP400" s="241"/>
      <c r="JQ400" s="241"/>
      <c r="JR400" s="241"/>
      <c r="JS400" s="241"/>
      <c r="JT400" s="241"/>
      <c r="JU400" s="241"/>
    </row>
    <row r="401" spans="1:281"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c r="IW401" s="241"/>
      <c r="IX401" s="241"/>
      <c r="IY401" s="241"/>
      <c r="IZ401" s="241"/>
      <c r="JA401" s="241"/>
      <c r="JB401" s="241"/>
      <c r="JC401" s="241"/>
      <c r="JD401" s="241"/>
      <c r="JE401" s="241"/>
      <c r="JF401" s="241"/>
      <c r="JG401" s="241"/>
      <c r="JH401" s="241"/>
      <c r="JI401" s="241"/>
      <c r="JJ401" s="241"/>
      <c r="JK401" s="241"/>
      <c r="JL401" s="241"/>
      <c r="JM401" s="241"/>
      <c r="JN401" s="241"/>
      <c r="JO401" s="241"/>
      <c r="JP401" s="241"/>
      <c r="JQ401" s="241"/>
      <c r="JR401" s="241"/>
      <c r="JS401" s="241"/>
      <c r="JT401" s="241"/>
      <c r="JU401" s="241"/>
    </row>
    <row r="402" spans="1:281"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c r="IW402" s="241"/>
      <c r="IX402" s="241"/>
      <c r="IY402" s="241"/>
      <c r="IZ402" s="241"/>
      <c r="JA402" s="241"/>
      <c r="JB402" s="241"/>
      <c r="JC402" s="241"/>
      <c r="JD402" s="241"/>
      <c r="JE402" s="241"/>
      <c r="JF402" s="241"/>
      <c r="JG402" s="241"/>
      <c r="JH402" s="241"/>
      <c r="JI402" s="241"/>
      <c r="JJ402" s="241"/>
      <c r="JK402" s="241"/>
      <c r="JL402" s="241"/>
      <c r="JM402" s="241"/>
      <c r="JN402" s="241"/>
      <c r="JO402" s="241"/>
      <c r="JP402" s="241"/>
      <c r="JQ402" s="241"/>
      <c r="JR402" s="241"/>
      <c r="JS402" s="241"/>
      <c r="JT402" s="241"/>
      <c r="JU402" s="241"/>
    </row>
    <row r="403" spans="1:281"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c r="IW403" s="241"/>
      <c r="IX403" s="241"/>
      <c r="IY403" s="241"/>
      <c r="IZ403" s="241"/>
      <c r="JA403" s="241"/>
      <c r="JB403" s="241"/>
      <c r="JC403" s="241"/>
      <c r="JD403" s="241"/>
      <c r="JE403" s="241"/>
      <c r="JF403" s="241"/>
      <c r="JG403" s="241"/>
      <c r="JH403" s="241"/>
      <c r="JI403" s="241"/>
      <c r="JJ403" s="241"/>
      <c r="JK403" s="241"/>
      <c r="JL403" s="241"/>
      <c r="JM403" s="241"/>
      <c r="JN403" s="241"/>
      <c r="JO403" s="241"/>
      <c r="JP403" s="241"/>
      <c r="JQ403" s="241"/>
      <c r="JR403" s="241"/>
      <c r="JS403" s="241"/>
      <c r="JT403" s="241"/>
      <c r="JU403" s="241"/>
    </row>
    <row r="404" spans="1:281"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c r="IW404" s="241"/>
      <c r="IX404" s="241"/>
      <c r="IY404" s="241"/>
      <c r="IZ404" s="241"/>
      <c r="JA404" s="241"/>
      <c r="JB404" s="241"/>
      <c r="JC404" s="241"/>
      <c r="JD404" s="241"/>
      <c r="JE404" s="241"/>
      <c r="JF404" s="241"/>
      <c r="JG404" s="241"/>
      <c r="JH404" s="241"/>
      <c r="JI404" s="241"/>
      <c r="JJ404" s="241"/>
      <c r="JK404" s="241"/>
      <c r="JL404" s="241"/>
      <c r="JM404" s="241"/>
      <c r="JN404" s="241"/>
      <c r="JO404" s="241"/>
      <c r="JP404" s="241"/>
      <c r="JQ404" s="241"/>
      <c r="JR404" s="241"/>
      <c r="JS404" s="241"/>
      <c r="JT404" s="241"/>
      <c r="JU404" s="241"/>
    </row>
    <row r="405" spans="1:281"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row>
    <row r="406" spans="1:281"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c r="IW406" s="241"/>
      <c r="IX406" s="241"/>
      <c r="IY406" s="241"/>
      <c r="IZ406" s="241"/>
      <c r="JA406" s="241"/>
      <c r="JB406" s="241"/>
      <c r="JC406" s="241"/>
      <c r="JD406" s="241"/>
      <c r="JE406" s="241"/>
      <c r="JF406" s="241"/>
      <c r="JG406" s="241"/>
      <c r="JH406" s="241"/>
      <c r="JI406" s="241"/>
      <c r="JJ406" s="241"/>
      <c r="JK406" s="241"/>
      <c r="JL406" s="241"/>
      <c r="JM406" s="241"/>
      <c r="JN406" s="241"/>
      <c r="JO406" s="241"/>
      <c r="JP406" s="241"/>
      <c r="JQ406" s="241"/>
      <c r="JR406" s="241"/>
      <c r="JS406" s="241"/>
      <c r="JT406" s="241"/>
      <c r="JU406" s="241"/>
    </row>
    <row r="407" spans="1:281"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c r="IW407" s="241"/>
      <c r="IX407" s="241"/>
      <c r="IY407" s="241"/>
      <c r="IZ407" s="241"/>
      <c r="JA407" s="241"/>
      <c r="JB407" s="241"/>
      <c r="JC407" s="241"/>
      <c r="JD407" s="241"/>
      <c r="JE407" s="241"/>
      <c r="JF407" s="241"/>
      <c r="JG407" s="241"/>
      <c r="JH407" s="241"/>
      <c r="JI407" s="241"/>
      <c r="JJ407" s="241"/>
      <c r="JK407" s="241"/>
      <c r="JL407" s="241"/>
      <c r="JM407" s="241"/>
      <c r="JN407" s="241"/>
      <c r="JO407" s="241"/>
      <c r="JP407" s="241"/>
      <c r="JQ407" s="241"/>
      <c r="JR407" s="241"/>
      <c r="JS407" s="241"/>
      <c r="JT407" s="241"/>
      <c r="JU407" s="241"/>
    </row>
    <row r="408" spans="1:281"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c r="IW408" s="241"/>
      <c r="IX408" s="241"/>
      <c r="IY408" s="241"/>
      <c r="IZ408" s="241"/>
      <c r="JA408" s="241"/>
      <c r="JB408" s="241"/>
      <c r="JC408" s="241"/>
      <c r="JD408" s="241"/>
      <c r="JE408" s="241"/>
      <c r="JF408" s="241"/>
      <c r="JG408" s="241"/>
      <c r="JH408" s="241"/>
      <c r="JI408" s="241"/>
      <c r="JJ408" s="241"/>
      <c r="JK408" s="241"/>
      <c r="JL408" s="241"/>
      <c r="JM408" s="241"/>
      <c r="JN408" s="241"/>
      <c r="JO408" s="241"/>
      <c r="JP408" s="241"/>
      <c r="JQ408" s="241"/>
      <c r="JR408" s="241"/>
      <c r="JS408" s="241"/>
      <c r="JT408" s="241"/>
      <c r="JU408" s="241"/>
    </row>
    <row r="409" spans="1:281"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c r="IW409" s="241"/>
      <c r="IX409" s="241"/>
      <c r="IY409" s="241"/>
      <c r="IZ409" s="241"/>
      <c r="JA409" s="241"/>
      <c r="JB409" s="241"/>
      <c r="JC409" s="241"/>
      <c r="JD409" s="241"/>
      <c r="JE409" s="241"/>
      <c r="JF409" s="241"/>
      <c r="JG409" s="241"/>
      <c r="JH409" s="241"/>
      <c r="JI409" s="241"/>
      <c r="JJ409" s="241"/>
      <c r="JK409" s="241"/>
      <c r="JL409" s="241"/>
      <c r="JM409" s="241"/>
      <c r="JN409" s="241"/>
      <c r="JO409" s="241"/>
      <c r="JP409" s="241"/>
      <c r="JQ409" s="241"/>
      <c r="JR409" s="241"/>
      <c r="JS409" s="241"/>
      <c r="JT409" s="241"/>
      <c r="JU409" s="241"/>
    </row>
    <row r="410" spans="1:281"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c r="IW410" s="241"/>
      <c r="IX410" s="241"/>
      <c r="IY410" s="241"/>
      <c r="IZ410" s="241"/>
      <c r="JA410" s="241"/>
      <c r="JB410" s="241"/>
      <c r="JC410" s="241"/>
      <c r="JD410" s="241"/>
      <c r="JE410" s="241"/>
      <c r="JF410" s="241"/>
      <c r="JG410" s="241"/>
      <c r="JH410" s="241"/>
      <c r="JI410" s="241"/>
      <c r="JJ410" s="241"/>
      <c r="JK410" s="241"/>
      <c r="JL410" s="241"/>
      <c r="JM410" s="241"/>
      <c r="JN410" s="241"/>
      <c r="JO410" s="241"/>
      <c r="JP410" s="241"/>
      <c r="JQ410" s="241"/>
      <c r="JR410" s="241"/>
      <c r="JS410" s="241"/>
      <c r="JT410" s="241"/>
      <c r="JU410" s="241"/>
    </row>
    <row r="411" spans="1:281"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c r="IW411" s="241"/>
      <c r="IX411" s="241"/>
      <c r="IY411" s="241"/>
      <c r="IZ411" s="241"/>
      <c r="JA411" s="241"/>
      <c r="JB411" s="241"/>
      <c r="JC411" s="241"/>
      <c r="JD411" s="241"/>
      <c r="JE411" s="241"/>
      <c r="JF411" s="241"/>
      <c r="JG411" s="241"/>
      <c r="JH411" s="241"/>
      <c r="JI411" s="241"/>
      <c r="JJ411" s="241"/>
      <c r="JK411" s="241"/>
      <c r="JL411" s="241"/>
      <c r="JM411" s="241"/>
      <c r="JN411" s="241"/>
      <c r="JO411" s="241"/>
      <c r="JP411" s="241"/>
      <c r="JQ411" s="241"/>
      <c r="JR411" s="241"/>
      <c r="JS411" s="241"/>
      <c r="JT411" s="241"/>
      <c r="JU411" s="241"/>
    </row>
    <row r="412" spans="1:281"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row>
    <row r="413" spans="1:281"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c r="IW413" s="241"/>
      <c r="IX413" s="241"/>
      <c r="IY413" s="241"/>
      <c r="IZ413" s="241"/>
      <c r="JA413" s="241"/>
      <c r="JB413" s="241"/>
      <c r="JC413" s="241"/>
      <c r="JD413" s="241"/>
      <c r="JE413" s="241"/>
      <c r="JF413" s="241"/>
      <c r="JG413" s="241"/>
      <c r="JH413" s="241"/>
      <c r="JI413" s="241"/>
      <c r="JJ413" s="241"/>
      <c r="JK413" s="241"/>
      <c r="JL413" s="241"/>
      <c r="JM413" s="241"/>
      <c r="JN413" s="241"/>
      <c r="JO413" s="241"/>
      <c r="JP413" s="241"/>
      <c r="JQ413" s="241"/>
      <c r="JR413" s="241"/>
      <c r="JS413" s="241"/>
      <c r="JT413" s="241"/>
      <c r="JU413" s="241"/>
    </row>
    <row r="414" spans="1:281"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c r="IW414" s="241"/>
      <c r="IX414" s="241"/>
      <c r="IY414" s="241"/>
      <c r="IZ414" s="241"/>
      <c r="JA414" s="241"/>
      <c r="JB414" s="241"/>
      <c r="JC414" s="241"/>
      <c r="JD414" s="241"/>
      <c r="JE414" s="241"/>
      <c r="JF414" s="241"/>
      <c r="JG414" s="241"/>
      <c r="JH414" s="241"/>
      <c r="JI414" s="241"/>
      <c r="JJ414" s="241"/>
      <c r="JK414" s="241"/>
      <c r="JL414" s="241"/>
      <c r="JM414" s="241"/>
      <c r="JN414" s="241"/>
      <c r="JO414" s="241"/>
      <c r="JP414" s="241"/>
      <c r="JQ414" s="241"/>
      <c r="JR414" s="241"/>
      <c r="JS414" s="241"/>
      <c r="JT414" s="241"/>
      <c r="JU414" s="241"/>
    </row>
    <row r="415" spans="1:281"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c r="IW415" s="241"/>
      <c r="IX415" s="241"/>
      <c r="IY415" s="241"/>
      <c r="IZ415" s="241"/>
      <c r="JA415" s="241"/>
      <c r="JB415" s="241"/>
      <c r="JC415" s="241"/>
      <c r="JD415" s="241"/>
      <c r="JE415" s="241"/>
      <c r="JF415" s="241"/>
      <c r="JG415" s="241"/>
      <c r="JH415" s="241"/>
      <c r="JI415" s="241"/>
      <c r="JJ415" s="241"/>
      <c r="JK415" s="241"/>
      <c r="JL415" s="241"/>
      <c r="JM415" s="241"/>
      <c r="JN415" s="241"/>
      <c r="JO415" s="241"/>
      <c r="JP415" s="241"/>
      <c r="JQ415" s="241"/>
      <c r="JR415" s="241"/>
      <c r="JS415" s="241"/>
      <c r="JT415" s="241"/>
      <c r="JU415" s="241"/>
    </row>
    <row r="416" spans="1:281"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c r="IW416" s="241"/>
      <c r="IX416" s="241"/>
      <c r="IY416" s="241"/>
      <c r="IZ416" s="241"/>
      <c r="JA416" s="241"/>
      <c r="JB416" s="241"/>
      <c r="JC416" s="241"/>
      <c r="JD416" s="241"/>
      <c r="JE416" s="241"/>
      <c r="JF416" s="241"/>
      <c r="JG416" s="241"/>
      <c r="JH416" s="241"/>
      <c r="JI416" s="241"/>
      <c r="JJ416" s="241"/>
      <c r="JK416" s="241"/>
      <c r="JL416" s="241"/>
      <c r="JM416" s="241"/>
      <c r="JN416" s="241"/>
      <c r="JO416" s="241"/>
      <c r="JP416" s="241"/>
      <c r="JQ416" s="241"/>
      <c r="JR416" s="241"/>
      <c r="JS416" s="241"/>
      <c r="JT416" s="241"/>
      <c r="JU416" s="241"/>
    </row>
    <row r="417" spans="1:281"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c r="IW417" s="241"/>
      <c r="IX417" s="241"/>
      <c r="IY417" s="241"/>
      <c r="IZ417" s="241"/>
      <c r="JA417" s="241"/>
      <c r="JB417" s="241"/>
      <c r="JC417" s="241"/>
      <c r="JD417" s="241"/>
      <c r="JE417" s="241"/>
      <c r="JF417" s="241"/>
      <c r="JG417" s="241"/>
      <c r="JH417" s="241"/>
      <c r="JI417" s="241"/>
      <c r="JJ417" s="241"/>
      <c r="JK417" s="241"/>
      <c r="JL417" s="241"/>
      <c r="JM417" s="241"/>
      <c r="JN417" s="241"/>
      <c r="JO417" s="241"/>
      <c r="JP417" s="241"/>
      <c r="JQ417" s="241"/>
      <c r="JR417" s="241"/>
      <c r="JS417" s="241"/>
      <c r="JT417" s="241"/>
      <c r="JU417" s="241"/>
    </row>
    <row r="418" spans="1:281"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c r="IW418" s="241"/>
      <c r="IX418" s="241"/>
      <c r="IY418" s="241"/>
      <c r="IZ418" s="241"/>
      <c r="JA418" s="241"/>
      <c r="JB418" s="241"/>
      <c r="JC418" s="241"/>
      <c r="JD418" s="241"/>
      <c r="JE418" s="241"/>
      <c r="JF418" s="241"/>
      <c r="JG418" s="241"/>
      <c r="JH418" s="241"/>
      <c r="JI418" s="241"/>
      <c r="JJ418" s="241"/>
      <c r="JK418" s="241"/>
      <c r="JL418" s="241"/>
      <c r="JM418" s="241"/>
      <c r="JN418" s="241"/>
      <c r="JO418" s="241"/>
      <c r="JP418" s="241"/>
      <c r="JQ418" s="241"/>
      <c r="JR418" s="241"/>
      <c r="JS418" s="241"/>
      <c r="JT418" s="241"/>
      <c r="JU418" s="241"/>
    </row>
    <row r="419" spans="1:281"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c r="IW419" s="241"/>
      <c r="IX419" s="241"/>
      <c r="IY419" s="241"/>
      <c r="IZ419" s="241"/>
      <c r="JA419" s="241"/>
      <c r="JB419" s="241"/>
      <c r="JC419" s="241"/>
      <c r="JD419" s="241"/>
      <c r="JE419" s="241"/>
      <c r="JF419" s="241"/>
      <c r="JG419" s="241"/>
      <c r="JH419" s="241"/>
      <c r="JI419" s="241"/>
      <c r="JJ419" s="241"/>
      <c r="JK419" s="241"/>
      <c r="JL419" s="241"/>
      <c r="JM419" s="241"/>
      <c r="JN419" s="241"/>
      <c r="JO419" s="241"/>
      <c r="JP419" s="241"/>
      <c r="JQ419" s="241"/>
      <c r="JR419" s="241"/>
      <c r="JS419" s="241"/>
      <c r="JT419" s="241"/>
      <c r="JU419" s="241"/>
    </row>
    <row r="420" spans="1:281"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c r="IW420" s="241"/>
      <c r="IX420" s="241"/>
      <c r="IY420" s="241"/>
      <c r="IZ420" s="241"/>
      <c r="JA420" s="241"/>
      <c r="JB420" s="241"/>
      <c r="JC420" s="241"/>
      <c r="JD420" s="241"/>
      <c r="JE420" s="241"/>
      <c r="JF420" s="241"/>
      <c r="JG420" s="241"/>
      <c r="JH420" s="241"/>
      <c r="JI420" s="241"/>
      <c r="JJ420" s="241"/>
      <c r="JK420" s="241"/>
      <c r="JL420" s="241"/>
      <c r="JM420" s="241"/>
      <c r="JN420" s="241"/>
      <c r="JO420" s="241"/>
      <c r="JP420" s="241"/>
      <c r="JQ420" s="241"/>
      <c r="JR420" s="241"/>
      <c r="JS420" s="241"/>
      <c r="JT420" s="241"/>
      <c r="JU420" s="241"/>
    </row>
    <row r="421" spans="1:281"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row>
    <row r="422" spans="1:281"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row>
    <row r="423" spans="1:281"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row>
    <row r="424" spans="1:281"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row>
    <row r="425" spans="1:281"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c r="IW425" s="241"/>
      <c r="IX425" s="241"/>
      <c r="IY425" s="241"/>
      <c r="IZ425" s="241"/>
      <c r="JA425" s="241"/>
      <c r="JB425" s="241"/>
      <c r="JC425" s="241"/>
      <c r="JD425" s="241"/>
      <c r="JE425" s="241"/>
      <c r="JF425" s="241"/>
      <c r="JG425" s="241"/>
      <c r="JH425" s="241"/>
      <c r="JI425" s="241"/>
      <c r="JJ425" s="241"/>
      <c r="JK425" s="241"/>
      <c r="JL425" s="241"/>
      <c r="JM425" s="241"/>
      <c r="JN425" s="241"/>
      <c r="JO425" s="241"/>
      <c r="JP425" s="241"/>
      <c r="JQ425" s="241"/>
      <c r="JR425" s="241"/>
      <c r="JS425" s="241"/>
      <c r="JT425" s="241"/>
      <c r="JU425" s="241"/>
    </row>
    <row r="426" spans="1:281"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c r="IW426" s="241"/>
      <c r="IX426" s="241"/>
      <c r="IY426" s="241"/>
      <c r="IZ426" s="241"/>
      <c r="JA426" s="241"/>
      <c r="JB426" s="241"/>
      <c r="JC426" s="241"/>
      <c r="JD426" s="241"/>
      <c r="JE426" s="241"/>
      <c r="JF426" s="241"/>
      <c r="JG426" s="241"/>
      <c r="JH426" s="241"/>
      <c r="JI426" s="241"/>
      <c r="JJ426" s="241"/>
      <c r="JK426" s="241"/>
      <c r="JL426" s="241"/>
      <c r="JM426" s="241"/>
      <c r="JN426" s="241"/>
      <c r="JO426" s="241"/>
      <c r="JP426" s="241"/>
      <c r="JQ426" s="241"/>
      <c r="JR426" s="241"/>
      <c r="JS426" s="241"/>
      <c r="JT426" s="241"/>
      <c r="JU426" s="241"/>
    </row>
    <row r="427" spans="1:281"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c r="IW427" s="241"/>
      <c r="IX427" s="241"/>
      <c r="IY427" s="241"/>
      <c r="IZ427" s="241"/>
      <c r="JA427" s="241"/>
      <c r="JB427" s="241"/>
      <c r="JC427" s="241"/>
      <c r="JD427" s="241"/>
      <c r="JE427" s="241"/>
      <c r="JF427" s="241"/>
      <c r="JG427" s="241"/>
      <c r="JH427" s="241"/>
      <c r="JI427" s="241"/>
      <c r="JJ427" s="241"/>
      <c r="JK427" s="241"/>
      <c r="JL427" s="241"/>
      <c r="JM427" s="241"/>
      <c r="JN427" s="241"/>
      <c r="JO427" s="241"/>
      <c r="JP427" s="241"/>
      <c r="JQ427" s="241"/>
      <c r="JR427" s="241"/>
      <c r="JS427" s="241"/>
      <c r="JT427" s="241"/>
      <c r="JU427" s="241"/>
    </row>
    <row r="428" spans="1:281"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c r="IW428" s="241"/>
      <c r="IX428" s="241"/>
      <c r="IY428" s="241"/>
      <c r="IZ428" s="241"/>
      <c r="JA428" s="241"/>
      <c r="JB428" s="241"/>
      <c r="JC428" s="241"/>
      <c r="JD428" s="241"/>
      <c r="JE428" s="241"/>
      <c r="JF428" s="241"/>
      <c r="JG428" s="241"/>
      <c r="JH428" s="241"/>
      <c r="JI428" s="241"/>
      <c r="JJ428" s="241"/>
      <c r="JK428" s="241"/>
      <c r="JL428" s="241"/>
      <c r="JM428" s="241"/>
      <c r="JN428" s="241"/>
      <c r="JO428" s="241"/>
      <c r="JP428" s="241"/>
      <c r="JQ428" s="241"/>
      <c r="JR428" s="241"/>
      <c r="JS428" s="241"/>
      <c r="JT428" s="241"/>
      <c r="JU428" s="241"/>
    </row>
    <row r="429" spans="1:281"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c r="IW429" s="241"/>
      <c r="IX429" s="241"/>
      <c r="IY429" s="241"/>
      <c r="IZ429" s="241"/>
      <c r="JA429" s="241"/>
      <c r="JB429" s="241"/>
      <c r="JC429" s="241"/>
      <c r="JD429" s="241"/>
      <c r="JE429" s="241"/>
      <c r="JF429" s="241"/>
      <c r="JG429" s="241"/>
      <c r="JH429" s="241"/>
      <c r="JI429" s="241"/>
      <c r="JJ429" s="241"/>
      <c r="JK429" s="241"/>
      <c r="JL429" s="241"/>
      <c r="JM429" s="241"/>
      <c r="JN429" s="241"/>
      <c r="JO429" s="241"/>
      <c r="JP429" s="241"/>
      <c r="JQ429" s="241"/>
      <c r="JR429" s="241"/>
      <c r="JS429" s="241"/>
      <c r="JT429" s="241"/>
      <c r="JU429" s="241"/>
    </row>
    <row r="430" spans="1:281"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c r="IW430" s="241"/>
      <c r="IX430" s="241"/>
      <c r="IY430" s="241"/>
      <c r="IZ430" s="241"/>
      <c r="JA430" s="241"/>
      <c r="JB430" s="241"/>
      <c r="JC430" s="241"/>
      <c r="JD430" s="241"/>
      <c r="JE430" s="241"/>
      <c r="JF430" s="241"/>
      <c r="JG430" s="241"/>
      <c r="JH430" s="241"/>
      <c r="JI430" s="241"/>
      <c r="JJ430" s="241"/>
      <c r="JK430" s="241"/>
      <c r="JL430" s="241"/>
      <c r="JM430" s="241"/>
      <c r="JN430" s="241"/>
      <c r="JO430" s="241"/>
      <c r="JP430" s="241"/>
      <c r="JQ430" s="241"/>
      <c r="JR430" s="241"/>
      <c r="JS430" s="241"/>
      <c r="JT430" s="241"/>
      <c r="JU430" s="241"/>
    </row>
    <row r="431" spans="1:281"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c r="IW431" s="241"/>
      <c r="IX431" s="241"/>
      <c r="IY431" s="241"/>
      <c r="IZ431" s="241"/>
      <c r="JA431" s="241"/>
      <c r="JB431" s="241"/>
      <c r="JC431" s="241"/>
      <c r="JD431" s="241"/>
      <c r="JE431" s="241"/>
      <c r="JF431" s="241"/>
      <c r="JG431" s="241"/>
      <c r="JH431" s="241"/>
      <c r="JI431" s="241"/>
      <c r="JJ431" s="241"/>
      <c r="JK431" s="241"/>
      <c r="JL431" s="241"/>
      <c r="JM431" s="241"/>
      <c r="JN431" s="241"/>
      <c r="JO431" s="241"/>
      <c r="JP431" s="241"/>
      <c r="JQ431" s="241"/>
      <c r="JR431" s="241"/>
      <c r="JS431" s="241"/>
      <c r="JT431" s="241"/>
      <c r="JU431" s="241"/>
    </row>
    <row r="432" spans="1:281"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row>
    <row r="433" spans="1:281"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c r="IW433" s="241"/>
      <c r="IX433" s="241"/>
      <c r="IY433" s="241"/>
      <c r="IZ433" s="241"/>
      <c r="JA433" s="241"/>
      <c r="JB433" s="241"/>
      <c r="JC433" s="241"/>
      <c r="JD433" s="241"/>
      <c r="JE433" s="241"/>
      <c r="JF433" s="241"/>
      <c r="JG433" s="241"/>
      <c r="JH433" s="241"/>
      <c r="JI433" s="241"/>
      <c r="JJ433" s="241"/>
      <c r="JK433" s="241"/>
      <c r="JL433" s="241"/>
      <c r="JM433" s="241"/>
      <c r="JN433" s="241"/>
      <c r="JO433" s="241"/>
      <c r="JP433" s="241"/>
      <c r="JQ433" s="241"/>
      <c r="JR433" s="241"/>
      <c r="JS433" s="241"/>
      <c r="JT433" s="241"/>
      <c r="JU433" s="241"/>
    </row>
    <row r="434" spans="1:281"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c r="IW434" s="241"/>
      <c r="IX434" s="241"/>
      <c r="IY434" s="241"/>
      <c r="IZ434" s="241"/>
      <c r="JA434" s="241"/>
      <c r="JB434" s="241"/>
      <c r="JC434" s="241"/>
      <c r="JD434" s="241"/>
      <c r="JE434" s="241"/>
      <c r="JF434" s="241"/>
      <c r="JG434" s="241"/>
      <c r="JH434" s="241"/>
      <c r="JI434" s="241"/>
      <c r="JJ434" s="241"/>
      <c r="JK434" s="241"/>
      <c r="JL434" s="241"/>
      <c r="JM434" s="241"/>
      <c r="JN434" s="241"/>
      <c r="JO434" s="241"/>
      <c r="JP434" s="241"/>
      <c r="JQ434" s="241"/>
      <c r="JR434" s="241"/>
      <c r="JS434" s="241"/>
      <c r="JT434" s="241"/>
      <c r="JU434" s="241"/>
    </row>
    <row r="435" spans="1:281"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row>
    <row r="436" spans="1:281"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c r="IW436" s="241"/>
      <c r="IX436" s="241"/>
      <c r="IY436" s="241"/>
      <c r="IZ436" s="241"/>
      <c r="JA436" s="241"/>
      <c r="JB436" s="241"/>
      <c r="JC436" s="241"/>
      <c r="JD436" s="241"/>
      <c r="JE436" s="241"/>
      <c r="JF436" s="241"/>
      <c r="JG436" s="241"/>
      <c r="JH436" s="241"/>
      <c r="JI436" s="241"/>
      <c r="JJ436" s="241"/>
      <c r="JK436" s="241"/>
      <c r="JL436" s="241"/>
      <c r="JM436" s="241"/>
      <c r="JN436" s="241"/>
      <c r="JO436" s="241"/>
      <c r="JP436" s="241"/>
      <c r="JQ436" s="241"/>
      <c r="JR436" s="241"/>
      <c r="JS436" s="241"/>
      <c r="JT436" s="241"/>
      <c r="JU436" s="241"/>
    </row>
    <row r="437" spans="1:281"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c r="IW437" s="241"/>
      <c r="IX437" s="241"/>
      <c r="IY437" s="241"/>
      <c r="IZ437" s="241"/>
      <c r="JA437" s="241"/>
      <c r="JB437" s="241"/>
      <c r="JC437" s="241"/>
      <c r="JD437" s="241"/>
      <c r="JE437" s="241"/>
      <c r="JF437" s="241"/>
      <c r="JG437" s="241"/>
      <c r="JH437" s="241"/>
      <c r="JI437" s="241"/>
      <c r="JJ437" s="241"/>
      <c r="JK437" s="241"/>
      <c r="JL437" s="241"/>
      <c r="JM437" s="241"/>
      <c r="JN437" s="241"/>
      <c r="JO437" s="241"/>
      <c r="JP437" s="241"/>
      <c r="JQ437" s="241"/>
      <c r="JR437" s="241"/>
      <c r="JS437" s="241"/>
      <c r="JT437" s="241"/>
      <c r="JU437" s="241"/>
    </row>
    <row r="438" spans="1:281"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row>
    <row r="439" spans="1:281"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c r="IW439" s="241"/>
      <c r="IX439" s="241"/>
      <c r="IY439" s="241"/>
      <c r="IZ439" s="241"/>
      <c r="JA439" s="241"/>
      <c r="JB439" s="241"/>
      <c r="JC439" s="241"/>
      <c r="JD439" s="241"/>
      <c r="JE439" s="241"/>
      <c r="JF439" s="241"/>
      <c r="JG439" s="241"/>
      <c r="JH439" s="241"/>
      <c r="JI439" s="241"/>
      <c r="JJ439" s="241"/>
      <c r="JK439" s="241"/>
      <c r="JL439" s="241"/>
      <c r="JM439" s="241"/>
      <c r="JN439" s="241"/>
      <c r="JO439" s="241"/>
      <c r="JP439" s="241"/>
      <c r="JQ439" s="241"/>
      <c r="JR439" s="241"/>
      <c r="JS439" s="241"/>
      <c r="JT439" s="241"/>
      <c r="JU439" s="241"/>
    </row>
    <row r="440" spans="1:281"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row>
    <row r="441" spans="1:281"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c r="IW441" s="241"/>
      <c r="IX441" s="241"/>
      <c r="IY441" s="241"/>
      <c r="IZ441" s="241"/>
      <c r="JA441" s="241"/>
      <c r="JB441" s="241"/>
      <c r="JC441" s="241"/>
      <c r="JD441" s="241"/>
      <c r="JE441" s="241"/>
      <c r="JF441" s="241"/>
      <c r="JG441" s="241"/>
      <c r="JH441" s="241"/>
      <c r="JI441" s="241"/>
      <c r="JJ441" s="241"/>
      <c r="JK441" s="241"/>
      <c r="JL441" s="241"/>
      <c r="JM441" s="241"/>
      <c r="JN441" s="241"/>
      <c r="JO441" s="241"/>
      <c r="JP441" s="241"/>
      <c r="JQ441" s="241"/>
      <c r="JR441" s="241"/>
      <c r="JS441" s="241"/>
      <c r="JT441" s="241"/>
      <c r="JU441" s="241"/>
    </row>
    <row r="442" spans="1:281"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row>
    <row r="443" spans="1:281"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row>
    <row r="444" spans="1:281"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row>
    <row r="445" spans="1:281"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c r="IW445" s="241"/>
      <c r="IX445" s="241"/>
      <c r="IY445" s="241"/>
      <c r="IZ445" s="241"/>
      <c r="JA445" s="241"/>
      <c r="JB445" s="241"/>
      <c r="JC445" s="241"/>
      <c r="JD445" s="241"/>
      <c r="JE445" s="241"/>
      <c r="JF445" s="241"/>
      <c r="JG445" s="241"/>
      <c r="JH445" s="241"/>
      <c r="JI445" s="241"/>
      <c r="JJ445" s="241"/>
      <c r="JK445" s="241"/>
      <c r="JL445" s="241"/>
      <c r="JM445" s="241"/>
      <c r="JN445" s="241"/>
      <c r="JO445" s="241"/>
      <c r="JP445" s="241"/>
      <c r="JQ445" s="241"/>
      <c r="JR445" s="241"/>
      <c r="JS445" s="241"/>
      <c r="JT445" s="241"/>
      <c r="JU445" s="241"/>
    </row>
    <row r="446" spans="1:281"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c r="IW446" s="241"/>
      <c r="IX446" s="241"/>
      <c r="IY446" s="241"/>
      <c r="IZ446" s="241"/>
      <c r="JA446" s="241"/>
      <c r="JB446" s="241"/>
      <c r="JC446" s="241"/>
      <c r="JD446" s="241"/>
      <c r="JE446" s="241"/>
      <c r="JF446" s="241"/>
      <c r="JG446" s="241"/>
      <c r="JH446" s="241"/>
      <c r="JI446" s="241"/>
      <c r="JJ446" s="241"/>
      <c r="JK446" s="241"/>
      <c r="JL446" s="241"/>
      <c r="JM446" s="241"/>
      <c r="JN446" s="241"/>
      <c r="JO446" s="241"/>
      <c r="JP446" s="241"/>
      <c r="JQ446" s="241"/>
      <c r="JR446" s="241"/>
      <c r="JS446" s="241"/>
      <c r="JT446" s="241"/>
      <c r="JU446" s="241"/>
    </row>
    <row r="447" spans="1:281"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c r="IW447" s="241"/>
      <c r="IX447" s="241"/>
      <c r="IY447" s="241"/>
      <c r="IZ447" s="241"/>
      <c r="JA447" s="241"/>
      <c r="JB447" s="241"/>
      <c r="JC447" s="241"/>
      <c r="JD447" s="241"/>
      <c r="JE447" s="241"/>
      <c r="JF447" s="241"/>
      <c r="JG447" s="241"/>
      <c r="JH447" s="241"/>
      <c r="JI447" s="241"/>
      <c r="JJ447" s="241"/>
      <c r="JK447" s="241"/>
      <c r="JL447" s="241"/>
      <c r="JM447" s="241"/>
      <c r="JN447" s="241"/>
      <c r="JO447" s="241"/>
      <c r="JP447" s="241"/>
      <c r="JQ447" s="241"/>
      <c r="JR447" s="241"/>
      <c r="JS447" s="241"/>
      <c r="JT447" s="241"/>
      <c r="JU447" s="241"/>
    </row>
    <row r="448" spans="1:281"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c r="IW448" s="241"/>
      <c r="IX448" s="241"/>
      <c r="IY448" s="241"/>
      <c r="IZ448" s="241"/>
      <c r="JA448" s="241"/>
      <c r="JB448" s="241"/>
      <c r="JC448" s="241"/>
      <c r="JD448" s="241"/>
      <c r="JE448" s="241"/>
      <c r="JF448" s="241"/>
      <c r="JG448" s="241"/>
      <c r="JH448" s="241"/>
      <c r="JI448" s="241"/>
      <c r="JJ448" s="241"/>
      <c r="JK448" s="241"/>
      <c r="JL448" s="241"/>
      <c r="JM448" s="241"/>
      <c r="JN448" s="241"/>
      <c r="JO448" s="241"/>
      <c r="JP448" s="241"/>
      <c r="JQ448" s="241"/>
      <c r="JR448" s="241"/>
      <c r="JS448" s="241"/>
      <c r="JT448" s="241"/>
      <c r="JU448" s="241"/>
    </row>
    <row r="449" spans="1:281"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c r="IW449" s="241"/>
      <c r="IX449" s="241"/>
      <c r="IY449" s="241"/>
      <c r="IZ449" s="241"/>
      <c r="JA449" s="241"/>
      <c r="JB449" s="241"/>
      <c r="JC449" s="241"/>
      <c r="JD449" s="241"/>
      <c r="JE449" s="241"/>
      <c r="JF449" s="241"/>
      <c r="JG449" s="241"/>
      <c r="JH449" s="241"/>
      <c r="JI449" s="241"/>
      <c r="JJ449" s="241"/>
      <c r="JK449" s="241"/>
      <c r="JL449" s="241"/>
      <c r="JM449" s="241"/>
      <c r="JN449" s="241"/>
      <c r="JO449" s="241"/>
      <c r="JP449" s="241"/>
      <c r="JQ449" s="241"/>
      <c r="JR449" s="241"/>
      <c r="JS449" s="241"/>
      <c r="JT449" s="241"/>
      <c r="JU449" s="241"/>
    </row>
    <row r="450" spans="1:281"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c r="IW450" s="241"/>
      <c r="IX450" s="241"/>
      <c r="IY450" s="241"/>
      <c r="IZ450" s="241"/>
      <c r="JA450" s="241"/>
      <c r="JB450" s="241"/>
      <c r="JC450" s="241"/>
      <c r="JD450" s="241"/>
      <c r="JE450" s="241"/>
      <c r="JF450" s="241"/>
      <c r="JG450" s="241"/>
      <c r="JH450" s="241"/>
      <c r="JI450" s="241"/>
      <c r="JJ450" s="241"/>
      <c r="JK450" s="241"/>
      <c r="JL450" s="241"/>
      <c r="JM450" s="241"/>
      <c r="JN450" s="241"/>
      <c r="JO450" s="241"/>
      <c r="JP450" s="241"/>
      <c r="JQ450" s="241"/>
      <c r="JR450" s="241"/>
      <c r="JS450" s="241"/>
      <c r="JT450" s="241"/>
      <c r="JU450" s="241"/>
    </row>
    <row r="451" spans="1:281"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c r="IW451" s="241"/>
      <c r="IX451" s="241"/>
      <c r="IY451" s="241"/>
      <c r="IZ451" s="241"/>
      <c r="JA451" s="241"/>
      <c r="JB451" s="241"/>
      <c r="JC451" s="241"/>
      <c r="JD451" s="241"/>
      <c r="JE451" s="241"/>
      <c r="JF451" s="241"/>
      <c r="JG451" s="241"/>
      <c r="JH451" s="241"/>
      <c r="JI451" s="241"/>
      <c r="JJ451" s="241"/>
      <c r="JK451" s="241"/>
      <c r="JL451" s="241"/>
      <c r="JM451" s="241"/>
      <c r="JN451" s="241"/>
      <c r="JO451" s="241"/>
      <c r="JP451" s="241"/>
      <c r="JQ451" s="241"/>
      <c r="JR451" s="241"/>
      <c r="JS451" s="241"/>
      <c r="JT451" s="241"/>
      <c r="JU451" s="241"/>
    </row>
    <row r="452" spans="1:281"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c r="IW452" s="241"/>
      <c r="IX452" s="241"/>
      <c r="IY452" s="241"/>
      <c r="IZ452" s="241"/>
      <c r="JA452" s="241"/>
      <c r="JB452" s="241"/>
      <c r="JC452" s="241"/>
      <c r="JD452" s="241"/>
      <c r="JE452" s="241"/>
      <c r="JF452" s="241"/>
      <c r="JG452" s="241"/>
      <c r="JH452" s="241"/>
      <c r="JI452" s="241"/>
      <c r="JJ452" s="241"/>
      <c r="JK452" s="241"/>
      <c r="JL452" s="241"/>
      <c r="JM452" s="241"/>
      <c r="JN452" s="241"/>
      <c r="JO452" s="241"/>
      <c r="JP452" s="241"/>
      <c r="JQ452" s="241"/>
      <c r="JR452" s="241"/>
      <c r="JS452" s="241"/>
      <c r="JT452" s="241"/>
      <c r="JU452" s="241"/>
    </row>
    <row r="453" spans="1:281"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c r="IW453" s="241"/>
      <c r="IX453" s="241"/>
      <c r="IY453" s="241"/>
      <c r="IZ453" s="241"/>
      <c r="JA453" s="241"/>
      <c r="JB453" s="241"/>
      <c r="JC453" s="241"/>
      <c r="JD453" s="241"/>
      <c r="JE453" s="241"/>
      <c r="JF453" s="241"/>
      <c r="JG453" s="241"/>
      <c r="JH453" s="241"/>
      <c r="JI453" s="241"/>
      <c r="JJ453" s="241"/>
      <c r="JK453" s="241"/>
      <c r="JL453" s="241"/>
      <c r="JM453" s="241"/>
      <c r="JN453" s="241"/>
      <c r="JO453" s="241"/>
      <c r="JP453" s="241"/>
      <c r="JQ453" s="241"/>
      <c r="JR453" s="241"/>
      <c r="JS453" s="241"/>
      <c r="JT453" s="241"/>
      <c r="JU453" s="241"/>
    </row>
    <row r="454" spans="1:281"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c r="IW454" s="241"/>
      <c r="IX454" s="241"/>
      <c r="IY454" s="241"/>
      <c r="IZ454" s="241"/>
      <c r="JA454" s="241"/>
      <c r="JB454" s="241"/>
      <c r="JC454" s="241"/>
      <c r="JD454" s="241"/>
      <c r="JE454" s="241"/>
      <c r="JF454" s="241"/>
      <c r="JG454" s="241"/>
      <c r="JH454" s="241"/>
      <c r="JI454" s="241"/>
      <c r="JJ454" s="241"/>
      <c r="JK454" s="241"/>
      <c r="JL454" s="241"/>
      <c r="JM454" s="241"/>
      <c r="JN454" s="241"/>
      <c r="JO454" s="241"/>
      <c r="JP454" s="241"/>
      <c r="JQ454" s="241"/>
      <c r="JR454" s="241"/>
      <c r="JS454" s="241"/>
      <c r="JT454" s="241"/>
      <c r="JU454" s="241"/>
    </row>
    <row r="455" spans="1:281"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c r="IW455" s="241"/>
      <c r="IX455" s="241"/>
      <c r="IY455" s="241"/>
      <c r="IZ455" s="241"/>
      <c r="JA455" s="241"/>
      <c r="JB455" s="241"/>
      <c r="JC455" s="241"/>
      <c r="JD455" s="241"/>
      <c r="JE455" s="241"/>
      <c r="JF455" s="241"/>
      <c r="JG455" s="241"/>
      <c r="JH455" s="241"/>
      <c r="JI455" s="241"/>
      <c r="JJ455" s="241"/>
      <c r="JK455" s="241"/>
      <c r="JL455" s="241"/>
      <c r="JM455" s="241"/>
      <c r="JN455" s="241"/>
      <c r="JO455" s="241"/>
      <c r="JP455" s="241"/>
      <c r="JQ455" s="241"/>
      <c r="JR455" s="241"/>
      <c r="JS455" s="241"/>
      <c r="JT455" s="241"/>
      <c r="JU455" s="241"/>
    </row>
    <row r="456" spans="1:281"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c r="IW456" s="241"/>
      <c r="IX456" s="241"/>
      <c r="IY456" s="241"/>
      <c r="IZ456" s="241"/>
      <c r="JA456" s="241"/>
      <c r="JB456" s="241"/>
      <c r="JC456" s="241"/>
      <c r="JD456" s="241"/>
      <c r="JE456" s="241"/>
      <c r="JF456" s="241"/>
      <c r="JG456" s="241"/>
      <c r="JH456" s="241"/>
      <c r="JI456" s="241"/>
      <c r="JJ456" s="241"/>
      <c r="JK456" s="241"/>
      <c r="JL456" s="241"/>
      <c r="JM456" s="241"/>
      <c r="JN456" s="241"/>
      <c r="JO456" s="241"/>
      <c r="JP456" s="241"/>
      <c r="JQ456" s="241"/>
      <c r="JR456" s="241"/>
      <c r="JS456" s="241"/>
      <c r="JT456" s="241"/>
      <c r="JU456" s="241"/>
    </row>
    <row r="457" spans="1:281"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c r="IW457" s="241"/>
      <c r="IX457" s="241"/>
      <c r="IY457" s="241"/>
      <c r="IZ457" s="241"/>
      <c r="JA457" s="241"/>
      <c r="JB457" s="241"/>
      <c r="JC457" s="241"/>
      <c r="JD457" s="241"/>
      <c r="JE457" s="241"/>
      <c r="JF457" s="241"/>
      <c r="JG457" s="241"/>
      <c r="JH457" s="241"/>
      <c r="JI457" s="241"/>
      <c r="JJ457" s="241"/>
      <c r="JK457" s="241"/>
      <c r="JL457" s="241"/>
      <c r="JM457" s="241"/>
      <c r="JN457" s="241"/>
      <c r="JO457" s="241"/>
      <c r="JP457" s="241"/>
      <c r="JQ457" s="241"/>
      <c r="JR457" s="241"/>
      <c r="JS457" s="241"/>
      <c r="JT457" s="241"/>
      <c r="JU457" s="241"/>
    </row>
    <row r="458" spans="1:281"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c r="IW458" s="241"/>
      <c r="IX458" s="241"/>
      <c r="IY458" s="241"/>
      <c r="IZ458" s="241"/>
      <c r="JA458" s="241"/>
      <c r="JB458" s="241"/>
      <c r="JC458" s="241"/>
      <c r="JD458" s="241"/>
      <c r="JE458" s="241"/>
      <c r="JF458" s="241"/>
      <c r="JG458" s="241"/>
      <c r="JH458" s="241"/>
      <c r="JI458" s="241"/>
      <c r="JJ458" s="241"/>
      <c r="JK458" s="241"/>
      <c r="JL458" s="241"/>
      <c r="JM458" s="241"/>
      <c r="JN458" s="241"/>
      <c r="JO458" s="241"/>
      <c r="JP458" s="241"/>
      <c r="JQ458" s="241"/>
      <c r="JR458" s="241"/>
      <c r="JS458" s="241"/>
      <c r="JT458" s="241"/>
      <c r="JU458" s="241"/>
    </row>
    <row r="459" spans="1:281"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c r="IW459" s="241"/>
      <c r="IX459" s="241"/>
      <c r="IY459" s="241"/>
      <c r="IZ459" s="241"/>
      <c r="JA459" s="241"/>
      <c r="JB459" s="241"/>
      <c r="JC459" s="241"/>
      <c r="JD459" s="241"/>
      <c r="JE459" s="241"/>
      <c r="JF459" s="241"/>
      <c r="JG459" s="241"/>
      <c r="JH459" s="241"/>
      <c r="JI459" s="241"/>
      <c r="JJ459" s="241"/>
      <c r="JK459" s="241"/>
      <c r="JL459" s="241"/>
      <c r="JM459" s="241"/>
      <c r="JN459" s="241"/>
      <c r="JO459" s="241"/>
      <c r="JP459" s="241"/>
      <c r="JQ459" s="241"/>
      <c r="JR459" s="241"/>
      <c r="JS459" s="241"/>
      <c r="JT459" s="241"/>
      <c r="JU459" s="241"/>
    </row>
    <row r="460" spans="1:281"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c r="IW460" s="241"/>
      <c r="IX460" s="241"/>
      <c r="IY460" s="241"/>
      <c r="IZ460" s="241"/>
      <c r="JA460" s="241"/>
      <c r="JB460" s="241"/>
      <c r="JC460" s="241"/>
      <c r="JD460" s="241"/>
      <c r="JE460" s="241"/>
      <c r="JF460" s="241"/>
      <c r="JG460" s="241"/>
      <c r="JH460" s="241"/>
      <c r="JI460" s="241"/>
      <c r="JJ460" s="241"/>
      <c r="JK460" s="241"/>
      <c r="JL460" s="241"/>
      <c r="JM460" s="241"/>
      <c r="JN460" s="241"/>
      <c r="JO460" s="241"/>
      <c r="JP460" s="241"/>
      <c r="JQ460" s="241"/>
      <c r="JR460" s="241"/>
      <c r="JS460" s="241"/>
      <c r="JT460" s="241"/>
      <c r="JU460" s="241"/>
    </row>
    <row r="461" spans="1:281"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c r="IW461" s="241"/>
      <c r="IX461" s="241"/>
      <c r="IY461" s="241"/>
      <c r="IZ461" s="241"/>
      <c r="JA461" s="241"/>
      <c r="JB461" s="241"/>
      <c r="JC461" s="241"/>
      <c r="JD461" s="241"/>
      <c r="JE461" s="241"/>
      <c r="JF461" s="241"/>
      <c r="JG461" s="241"/>
      <c r="JH461" s="241"/>
      <c r="JI461" s="241"/>
      <c r="JJ461" s="241"/>
      <c r="JK461" s="241"/>
      <c r="JL461" s="241"/>
      <c r="JM461" s="241"/>
      <c r="JN461" s="241"/>
      <c r="JO461" s="241"/>
      <c r="JP461" s="241"/>
      <c r="JQ461" s="241"/>
      <c r="JR461" s="241"/>
      <c r="JS461" s="241"/>
      <c r="JT461" s="241"/>
      <c r="JU461" s="241"/>
    </row>
    <row r="462" spans="1:281"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c r="IW462" s="241"/>
      <c r="IX462" s="241"/>
      <c r="IY462" s="241"/>
      <c r="IZ462" s="241"/>
      <c r="JA462" s="241"/>
      <c r="JB462" s="241"/>
      <c r="JC462" s="241"/>
      <c r="JD462" s="241"/>
      <c r="JE462" s="241"/>
      <c r="JF462" s="241"/>
      <c r="JG462" s="241"/>
      <c r="JH462" s="241"/>
      <c r="JI462" s="241"/>
      <c r="JJ462" s="241"/>
      <c r="JK462" s="241"/>
      <c r="JL462" s="241"/>
      <c r="JM462" s="241"/>
      <c r="JN462" s="241"/>
      <c r="JO462" s="241"/>
      <c r="JP462" s="241"/>
      <c r="JQ462" s="241"/>
      <c r="JR462" s="241"/>
      <c r="JS462" s="241"/>
      <c r="JT462" s="241"/>
      <c r="JU462" s="241"/>
    </row>
    <row r="463" spans="1:281"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c r="IW463" s="241"/>
      <c r="IX463" s="241"/>
      <c r="IY463" s="241"/>
      <c r="IZ463" s="241"/>
      <c r="JA463" s="241"/>
      <c r="JB463" s="241"/>
      <c r="JC463" s="241"/>
      <c r="JD463" s="241"/>
      <c r="JE463" s="241"/>
      <c r="JF463" s="241"/>
      <c r="JG463" s="241"/>
      <c r="JH463" s="241"/>
      <c r="JI463" s="241"/>
      <c r="JJ463" s="241"/>
      <c r="JK463" s="241"/>
      <c r="JL463" s="241"/>
      <c r="JM463" s="241"/>
      <c r="JN463" s="241"/>
      <c r="JO463" s="241"/>
      <c r="JP463" s="241"/>
      <c r="JQ463" s="241"/>
      <c r="JR463" s="241"/>
      <c r="JS463" s="241"/>
      <c r="JT463" s="241"/>
      <c r="JU463" s="241"/>
    </row>
    <row r="464" spans="1:281"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c r="IW464" s="241"/>
      <c r="IX464" s="241"/>
      <c r="IY464" s="241"/>
      <c r="IZ464" s="241"/>
      <c r="JA464" s="241"/>
      <c r="JB464" s="241"/>
      <c r="JC464" s="241"/>
      <c r="JD464" s="241"/>
      <c r="JE464" s="241"/>
      <c r="JF464" s="241"/>
      <c r="JG464" s="241"/>
      <c r="JH464" s="241"/>
      <c r="JI464" s="241"/>
      <c r="JJ464" s="241"/>
      <c r="JK464" s="241"/>
      <c r="JL464" s="241"/>
      <c r="JM464" s="241"/>
      <c r="JN464" s="241"/>
      <c r="JO464" s="241"/>
      <c r="JP464" s="241"/>
      <c r="JQ464" s="241"/>
      <c r="JR464" s="241"/>
      <c r="JS464" s="241"/>
      <c r="JT464" s="241"/>
      <c r="JU464" s="241"/>
    </row>
    <row r="465" spans="1:281"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c r="IW465" s="241"/>
      <c r="IX465" s="241"/>
      <c r="IY465" s="241"/>
      <c r="IZ465" s="241"/>
      <c r="JA465" s="241"/>
      <c r="JB465" s="241"/>
      <c r="JC465" s="241"/>
      <c r="JD465" s="241"/>
      <c r="JE465" s="241"/>
      <c r="JF465" s="241"/>
      <c r="JG465" s="241"/>
      <c r="JH465" s="241"/>
      <c r="JI465" s="241"/>
      <c r="JJ465" s="241"/>
      <c r="JK465" s="241"/>
      <c r="JL465" s="241"/>
      <c r="JM465" s="241"/>
      <c r="JN465" s="241"/>
      <c r="JO465" s="241"/>
      <c r="JP465" s="241"/>
      <c r="JQ465" s="241"/>
      <c r="JR465" s="241"/>
      <c r="JS465" s="241"/>
      <c r="JT465" s="241"/>
      <c r="JU465" s="241"/>
    </row>
    <row r="466" spans="1:281"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c r="IW466" s="241"/>
      <c r="IX466" s="241"/>
      <c r="IY466" s="241"/>
      <c r="IZ466" s="241"/>
      <c r="JA466" s="241"/>
      <c r="JB466" s="241"/>
      <c r="JC466" s="241"/>
      <c r="JD466" s="241"/>
      <c r="JE466" s="241"/>
      <c r="JF466" s="241"/>
      <c r="JG466" s="241"/>
      <c r="JH466" s="241"/>
      <c r="JI466" s="241"/>
      <c r="JJ466" s="241"/>
      <c r="JK466" s="241"/>
      <c r="JL466" s="241"/>
      <c r="JM466" s="241"/>
      <c r="JN466" s="241"/>
      <c r="JO466" s="241"/>
      <c r="JP466" s="241"/>
      <c r="JQ466" s="241"/>
      <c r="JR466" s="241"/>
      <c r="JS466" s="241"/>
      <c r="JT466" s="241"/>
      <c r="JU466" s="241"/>
    </row>
    <row r="467" spans="1:281"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c r="IW467" s="241"/>
      <c r="IX467" s="241"/>
      <c r="IY467" s="241"/>
      <c r="IZ467" s="241"/>
      <c r="JA467" s="241"/>
      <c r="JB467" s="241"/>
      <c r="JC467" s="241"/>
      <c r="JD467" s="241"/>
      <c r="JE467" s="241"/>
      <c r="JF467" s="241"/>
      <c r="JG467" s="241"/>
      <c r="JH467" s="241"/>
      <c r="JI467" s="241"/>
      <c r="JJ467" s="241"/>
      <c r="JK467" s="241"/>
      <c r="JL467" s="241"/>
      <c r="JM467" s="241"/>
      <c r="JN467" s="241"/>
      <c r="JO467" s="241"/>
      <c r="JP467" s="241"/>
      <c r="JQ467" s="241"/>
      <c r="JR467" s="241"/>
      <c r="JS467" s="241"/>
      <c r="JT467" s="241"/>
      <c r="JU467" s="241"/>
    </row>
    <row r="468" spans="1:281"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c r="IW468" s="241"/>
      <c r="IX468" s="241"/>
      <c r="IY468" s="241"/>
      <c r="IZ468" s="241"/>
      <c r="JA468" s="241"/>
      <c r="JB468" s="241"/>
      <c r="JC468" s="241"/>
      <c r="JD468" s="241"/>
      <c r="JE468" s="241"/>
      <c r="JF468" s="241"/>
      <c r="JG468" s="241"/>
      <c r="JH468" s="241"/>
      <c r="JI468" s="241"/>
      <c r="JJ468" s="241"/>
      <c r="JK468" s="241"/>
      <c r="JL468" s="241"/>
      <c r="JM468" s="241"/>
      <c r="JN468" s="241"/>
      <c r="JO468" s="241"/>
      <c r="JP468" s="241"/>
      <c r="JQ468" s="241"/>
      <c r="JR468" s="241"/>
      <c r="JS468" s="241"/>
      <c r="JT468" s="241"/>
      <c r="JU468" s="241"/>
    </row>
    <row r="469" spans="1:281"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c r="IW469" s="241"/>
      <c r="IX469" s="241"/>
      <c r="IY469" s="241"/>
      <c r="IZ469" s="241"/>
      <c r="JA469" s="241"/>
      <c r="JB469" s="241"/>
      <c r="JC469" s="241"/>
      <c r="JD469" s="241"/>
      <c r="JE469" s="241"/>
      <c r="JF469" s="241"/>
      <c r="JG469" s="241"/>
      <c r="JH469" s="241"/>
      <c r="JI469" s="241"/>
      <c r="JJ469" s="241"/>
      <c r="JK469" s="241"/>
      <c r="JL469" s="241"/>
      <c r="JM469" s="241"/>
      <c r="JN469" s="241"/>
      <c r="JO469" s="241"/>
      <c r="JP469" s="241"/>
      <c r="JQ469" s="241"/>
      <c r="JR469" s="241"/>
      <c r="JS469" s="241"/>
      <c r="JT469" s="241"/>
      <c r="JU469" s="241"/>
    </row>
    <row r="470" spans="1:281"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c r="IW470" s="241"/>
      <c r="IX470" s="241"/>
      <c r="IY470" s="241"/>
      <c r="IZ470" s="241"/>
      <c r="JA470" s="241"/>
      <c r="JB470" s="241"/>
      <c r="JC470" s="241"/>
      <c r="JD470" s="241"/>
      <c r="JE470" s="241"/>
      <c r="JF470" s="241"/>
      <c r="JG470" s="241"/>
      <c r="JH470" s="241"/>
      <c r="JI470" s="241"/>
      <c r="JJ470" s="241"/>
      <c r="JK470" s="241"/>
      <c r="JL470" s="241"/>
      <c r="JM470" s="241"/>
      <c r="JN470" s="241"/>
      <c r="JO470" s="241"/>
      <c r="JP470" s="241"/>
      <c r="JQ470" s="241"/>
      <c r="JR470" s="241"/>
      <c r="JS470" s="241"/>
      <c r="JT470" s="241"/>
      <c r="JU470" s="241"/>
    </row>
    <row r="471" spans="1:281"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c r="IW471" s="241"/>
      <c r="IX471" s="241"/>
      <c r="IY471" s="241"/>
      <c r="IZ471" s="241"/>
      <c r="JA471" s="241"/>
      <c r="JB471" s="241"/>
      <c r="JC471" s="241"/>
      <c r="JD471" s="241"/>
      <c r="JE471" s="241"/>
      <c r="JF471" s="241"/>
      <c r="JG471" s="241"/>
      <c r="JH471" s="241"/>
      <c r="JI471" s="241"/>
      <c r="JJ471" s="241"/>
      <c r="JK471" s="241"/>
      <c r="JL471" s="241"/>
      <c r="JM471" s="241"/>
      <c r="JN471" s="241"/>
      <c r="JO471" s="241"/>
      <c r="JP471" s="241"/>
      <c r="JQ471" s="241"/>
      <c r="JR471" s="241"/>
      <c r="JS471" s="241"/>
      <c r="JT471" s="241"/>
      <c r="JU471" s="241"/>
    </row>
    <row r="472" spans="1:281"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c r="IW472" s="241"/>
      <c r="IX472" s="241"/>
      <c r="IY472" s="241"/>
      <c r="IZ472" s="241"/>
      <c r="JA472" s="241"/>
      <c r="JB472" s="241"/>
      <c r="JC472" s="241"/>
      <c r="JD472" s="241"/>
      <c r="JE472" s="241"/>
      <c r="JF472" s="241"/>
      <c r="JG472" s="241"/>
      <c r="JH472" s="241"/>
      <c r="JI472" s="241"/>
      <c r="JJ472" s="241"/>
      <c r="JK472" s="241"/>
      <c r="JL472" s="241"/>
      <c r="JM472" s="241"/>
      <c r="JN472" s="241"/>
      <c r="JO472" s="241"/>
      <c r="JP472" s="241"/>
      <c r="JQ472" s="241"/>
      <c r="JR472" s="241"/>
      <c r="JS472" s="241"/>
      <c r="JT472" s="241"/>
      <c r="JU472" s="241"/>
    </row>
    <row r="473" spans="1:281"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c r="IW473" s="241"/>
      <c r="IX473" s="241"/>
      <c r="IY473" s="241"/>
      <c r="IZ473" s="241"/>
      <c r="JA473" s="241"/>
      <c r="JB473" s="241"/>
      <c r="JC473" s="241"/>
      <c r="JD473" s="241"/>
      <c r="JE473" s="241"/>
      <c r="JF473" s="241"/>
      <c r="JG473" s="241"/>
      <c r="JH473" s="241"/>
      <c r="JI473" s="241"/>
      <c r="JJ473" s="241"/>
      <c r="JK473" s="241"/>
      <c r="JL473" s="241"/>
      <c r="JM473" s="241"/>
      <c r="JN473" s="241"/>
      <c r="JO473" s="241"/>
      <c r="JP473" s="241"/>
      <c r="JQ473" s="241"/>
      <c r="JR473" s="241"/>
      <c r="JS473" s="241"/>
      <c r="JT473" s="241"/>
      <c r="JU473" s="241"/>
    </row>
    <row r="474" spans="1:281"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c r="IW474" s="241"/>
      <c r="IX474" s="241"/>
      <c r="IY474" s="241"/>
      <c r="IZ474" s="241"/>
      <c r="JA474" s="241"/>
      <c r="JB474" s="241"/>
      <c r="JC474" s="241"/>
      <c r="JD474" s="241"/>
      <c r="JE474" s="241"/>
      <c r="JF474" s="241"/>
      <c r="JG474" s="241"/>
      <c r="JH474" s="241"/>
      <c r="JI474" s="241"/>
      <c r="JJ474" s="241"/>
      <c r="JK474" s="241"/>
      <c r="JL474" s="241"/>
      <c r="JM474" s="241"/>
      <c r="JN474" s="241"/>
      <c r="JO474" s="241"/>
      <c r="JP474" s="241"/>
      <c r="JQ474" s="241"/>
      <c r="JR474" s="241"/>
      <c r="JS474" s="241"/>
      <c r="JT474" s="241"/>
      <c r="JU474" s="241"/>
    </row>
    <row r="475" spans="1:281"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c r="IW475" s="241"/>
      <c r="IX475" s="241"/>
      <c r="IY475" s="241"/>
      <c r="IZ475" s="241"/>
      <c r="JA475" s="241"/>
      <c r="JB475" s="241"/>
      <c r="JC475" s="241"/>
      <c r="JD475" s="241"/>
      <c r="JE475" s="241"/>
      <c r="JF475" s="241"/>
      <c r="JG475" s="241"/>
      <c r="JH475" s="241"/>
      <c r="JI475" s="241"/>
      <c r="JJ475" s="241"/>
      <c r="JK475" s="241"/>
      <c r="JL475" s="241"/>
      <c r="JM475" s="241"/>
      <c r="JN475" s="241"/>
      <c r="JO475" s="241"/>
      <c r="JP475" s="241"/>
      <c r="JQ475" s="241"/>
      <c r="JR475" s="241"/>
      <c r="JS475" s="241"/>
      <c r="JT475" s="241"/>
      <c r="JU475" s="241"/>
    </row>
    <row r="476" spans="1:281"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c r="IW476" s="241"/>
      <c r="IX476" s="241"/>
      <c r="IY476" s="241"/>
      <c r="IZ476" s="241"/>
      <c r="JA476" s="241"/>
      <c r="JB476" s="241"/>
      <c r="JC476" s="241"/>
      <c r="JD476" s="241"/>
      <c r="JE476" s="241"/>
      <c r="JF476" s="241"/>
      <c r="JG476" s="241"/>
      <c r="JH476" s="241"/>
      <c r="JI476" s="241"/>
      <c r="JJ476" s="241"/>
      <c r="JK476" s="241"/>
      <c r="JL476" s="241"/>
      <c r="JM476" s="241"/>
      <c r="JN476" s="241"/>
      <c r="JO476" s="241"/>
      <c r="JP476" s="241"/>
      <c r="JQ476" s="241"/>
      <c r="JR476" s="241"/>
      <c r="JS476" s="241"/>
      <c r="JT476" s="241"/>
      <c r="JU476" s="241"/>
    </row>
    <row r="477" spans="1:281"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c r="IW477" s="241"/>
      <c r="IX477" s="241"/>
      <c r="IY477" s="241"/>
      <c r="IZ477" s="241"/>
      <c r="JA477" s="241"/>
      <c r="JB477" s="241"/>
      <c r="JC477" s="241"/>
      <c r="JD477" s="241"/>
      <c r="JE477" s="241"/>
      <c r="JF477" s="241"/>
      <c r="JG477" s="241"/>
      <c r="JH477" s="241"/>
      <c r="JI477" s="241"/>
      <c r="JJ477" s="241"/>
      <c r="JK477" s="241"/>
      <c r="JL477" s="241"/>
      <c r="JM477" s="241"/>
      <c r="JN477" s="241"/>
      <c r="JO477" s="241"/>
      <c r="JP477" s="241"/>
      <c r="JQ477" s="241"/>
      <c r="JR477" s="241"/>
      <c r="JS477" s="241"/>
      <c r="JT477" s="241"/>
      <c r="JU477" s="241"/>
    </row>
    <row r="478" spans="1:281"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c r="IW478" s="241"/>
      <c r="IX478" s="241"/>
      <c r="IY478" s="241"/>
      <c r="IZ478" s="241"/>
      <c r="JA478" s="241"/>
      <c r="JB478" s="241"/>
      <c r="JC478" s="241"/>
      <c r="JD478" s="241"/>
      <c r="JE478" s="241"/>
      <c r="JF478" s="241"/>
      <c r="JG478" s="241"/>
      <c r="JH478" s="241"/>
      <c r="JI478" s="241"/>
      <c r="JJ478" s="241"/>
      <c r="JK478" s="241"/>
      <c r="JL478" s="241"/>
      <c r="JM478" s="241"/>
      <c r="JN478" s="241"/>
      <c r="JO478" s="241"/>
      <c r="JP478" s="241"/>
      <c r="JQ478" s="241"/>
      <c r="JR478" s="241"/>
      <c r="JS478" s="241"/>
      <c r="JT478" s="241"/>
      <c r="JU478" s="241"/>
    </row>
    <row r="479" spans="1:281"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c r="IW479" s="241"/>
      <c r="IX479" s="241"/>
      <c r="IY479" s="241"/>
      <c r="IZ479" s="241"/>
      <c r="JA479" s="241"/>
      <c r="JB479" s="241"/>
      <c r="JC479" s="241"/>
      <c r="JD479" s="241"/>
      <c r="JE479" s="241"/>
      <c r="JF479" s="241"/>
      <c r="JG479" s="241"/>
      <c r="JH479" s="241"/>
      <c r="JI479" s="241"/>
      <c r="JJ479" s="241"/>
      <c r="JK479" s="241"/>
      <c r="JL479" s="241"/>
      <c r="JM479" s="241"/>
      <c r="JN479" s="241"/>
      <c r="JO479" s="241"/>
      <c r="JP479" s="241"/>
      <c r="JQ479" s="241"/>
      <c r="JR479" s="241"/>
      <c r="JS479" s="241"/>
      <c r="JT479" s="241"/>
      <c r="JU479" s="241"/>
    </row>
    <row r="480" spans="1:281"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c r="IW480" s="241"/>
      <c r="IX480" s="241"/>
      <c r="IY480" s="241"/>
      <c r="IZ480" s="241"/>
      <c r="JA480" s="241"/>
      <c r="JB480" s="241"/>
      <c r="JC480" s="241"/>
      <c r="JD480" s="241"/>
      <c r="JE480" s="241"/>
      <c r="JF480" s="241"/>
      <c r="JG480" s="241"/>
      <c r="JH480" s="241"/>
      <c r="JI480" s="241"/>
      <c r="JJ480" s="241"/>
      <c r="JK480" s="241"/>
      <c r="JL480" s="241"/>
      <c r="JM480" s="241"/>
      <c r="JN480" s="241"/>
      <c r="JO480" s="241"/>
      <c r="JP480" s="241"/>
      <c r="JQ480" s="241"/>
      <c r="JR480" s="241"/>
      <c r="JS480" s="241"/>
      <c r="JT480" s="241"/>
      <c r="JU480" s="241"/>
    </row>
    <row r="481" spans="1:281"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c r="IW481" s="241"/>
      <c r="IX481" s="241"/>
      <c r="IY481" s="241"/>
      <c r="IZ481" s="241"/>
      <c r="JA481" s="241"/>
      <c r="JB481" s="241"/>
      <c r="JC481" s="241"/>
      <c r="JD481" s="241"/>
      <c r="JE481" s="241"/>
      <c r="JF481" s="241"/>
      <c r="JG481" s="241"/>
      <c r="JH481" s="241"/>
      <c r="JI481" s="241"/>
      <c r="JJ481" s="241"/>
      <c r="JK481" s="241"/>
      <c r="JL481" s="241"/>
      <c r="JM481" s="241"/>
      <c r="JN481" s="241"/>
      <c r="JO481" s="241"/>
      <c r="JP481" s="241"/>
      <c r="JQ481" s="241"/>
      <c r="JR481" s="241"/>
      <c r="JS481" s="241"/>
      <c r="JT481" s="241"/>
      <c r="JU481" s="241"/>
    </row>
    <row r="482" spans="1:281"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c r="IW482" s="241"/>
      <c r="IX482" s="241"/>
      <c r="IY482" s="241"/>
      <c r="IZ482" s="241"/>
      <c r="JA482" s="241"/>
      <c r="JB482" s="241"/>
      <c r="JC482" s="241"/>
      <c r="JD482" s="241"/>
      <c r="JE482" s="241"/>
      <c r="JF482" s="241"/>
      <c r="JG482" s="241"/>
      <c r="JH482" s="241"/>
      <c r="JI482" s="241"/>
      <c r="JJ482" s="241"/>
      <c r="JK482" s="241"/>
      <c r="JL482" s="241"/>
      <c r="JM482" s="241"/>
      <c r="JN482" s="241"/>
      <c r="JO482" s="241"/>
      <c r="JP482" s="241"/>
      <c r="JQ482" s="241"/>
      <c r="JR482" s="241"/>
      <c r="JS482" s="241"/>
      <c r="JT482" s="241"/>
      <c r="JU482" s="241"/>
    </row>
    <row r="483" spans="1:281"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c r="IW483" s="241"/>
      <c r="IX483" s="241"/>
      <c r="IY483" s="241"/>
      <c r="IZ483" s="241"/>
      <c r="JA483" s="241"/>
      <c r="JB483" s="241"/>
      <c r="JC483" s="241"/>
      <c r="JD483" s="241"/>
      <c r="JE483" s="241"/>
      <c r="JF483" s="241"/>
      <c r="JG483" s="241"/>
      <c r="JH483" s="241"/>
      <c r="JI483" s="241"/>
      <c r="JJ483" s="241"/>
      <c r="JK483" s="241"/>
      <c r="JL483" s="241"/>
      <c r="JM483" s="241"/>
      <c r="JN483" s="241"/>
      <c r="JO483" s="241"/>
      <c r="JP483" s="241"/>
      <c r="JQ483" s="241"/>
      <c r="JR483" s="241"/>
      <c r="JS483" s="241"/>
      <c r="JT483" s="241"/>
      <c r="JU483" s="241"/>
    </row>
    <row r="484" spans="1:281"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c r="IW484" s="241"/>
      <c r="IX484" s="241"/>
      <c r="IY484" s="241"/>
      <c r="IZ484" s="241"/>
      <c r="JA484" s="241"/>
      <c r="JB484" s="241"/>
      <c r="JC484" s="241"/>
      <c r="JD484" s="241"/>
      <c r="JE484" s="241"/>
      <c r="JF484" s="241"/>
      <c r="JG484" s="241"/>
      <c r="JH484" s="241"/>
      <c r="JI484" s="241"/>
      <c r="JJ484" s="241"/>
      <c r="JK484" s="241"/>
      <c r="JL484" s="241"/>
      <c r="JM484" s="241"/>
      <c r="JN484" s="241"/>
      <c r="JO484" s="241"/>
      <c r="JP484" s="241"/>
      <c r="JQ484" s="241"/>
      <c r="JR484" s="241"/>
      <c r="JS484" s="241"/>
      <c r="JT484" s="241"/>
      <c r="JU484" s="241"/>
    </row>
    <row r="485" spans="1:281"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c r="IW485" s="241"/>
      <c r="IX485" s="241"/>
      <c r="IY485" s="241"/>
      <c r="IZ485" s="241"/>
      <c r="JA485" s="241"/>
      <c r="JB485" s="241"/>
      <c r="JC485" s="241"/>
      <c r="JD485" s="241"/>
      <c r="JE485" s="241"/>
      <c r="JF485" s="241"/>
      <c r="JG485" s="241"/>
      <c r="JH485" s="241"/>
      <c r="JI485" s="241"/>
      <c r="JJ485" s="241"/>
      <c r="JK485" s="241"/>
      <c r="JL485" s="241"/>
      <c r="JM485" s="241"/>
      <c r="JN485" s="241"/>
      <c r="JO485" s="241"/>
      <c r="JP485" s="241"/>
      <c r="JQ485" s="241"/>
      <c r="JR485" s="241"/>
      <c r="JS485" s="241"/>
      <c r="JT485" s="241"/>
      <c r="JU485" s="241"/>
    </row>
    <row r="486" spans="1:281"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c r="IW486" s="241"/>
      <c r="IX486" s="241"/>
      <c r="IY486" s="241"/>
      <c r="IZ486" s="241"/>
      <c r="JA486" s="241"/>
      <c r="JB486" s="241"/>
      <c r="JC486" s="241"/>
      <c r="JD486" s="241"/>
      <c r="JE486" s="241"/>
      <c r="JF486" s="241"/>
      <c r="JG486" s="241"/>
      <c r="JH486" s="241"/>
      <c r="JI486" s="241"/>
      <c r="JJ486" s="241"/>
      <c r="JK486" s="241"/>
      <c r="JL486" s="241"/>
      <c r="JM486" s="241"/>
      <c r="JN486" s="241"/>
      <c r="JO486" s="241"/>
      <c r="JP486" s="241"/>
      <c r="JQ486" s="241"/>
      <c r="JR486" s="241"/>
      <c r="JS486" s="241"/>
      <c r="JT486" s="241"/>
      <c r="JU486" s="241"/>
    </row>
    <row r="487" spans="1:281"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c r="IW487" s="241"/>
      <c r="IX487" s="241"/>
      <c r="IY487" s="241"/>
      <c r="IZ487" s="241"/>
      <c r="JA487" s="241"/>
      <c r="JB487" s="241"/>
      <c r="JC487" s="241"/>
      <c r="JD487" s="241"/>
      <c r="JE487" s="241"/>
      <c r="JF487" s="241"/>
      <c r="JG487" s="241"/>
      <c r="JH487" s="241"/>
      <c r="JI487" s="241"/>
      <c r="JJ487" s="241"/>
      <c r="JK487" s="241"/>
      <c r="JL487" s="241"/>
      <c r="JM487" s="241"/>
      <c r="JN487" s="241"/>
      <c r="JO487" s="241"/>
      <c r="JP487" s="241"/>
      <c r="JQ487" s="241"/>
      <c r="JR487" s="241"/>
      <c r="JS487" s="241"/>
      <c r="JT487" s="241"/>
      <c r="JU487" s="241"/>
    </row>
    <row r="488" spans="1:281"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c r="IW488" s="241"/>
      <c r="IX488" s="241"/>
      <c r="IY488" s="241"/>
      <c r="IZ488" s="241"/>
      <c r="JA488" s="241"/>
      <c r="JB488" s="241"/>
      <c r="JC488" s="241"/>
      <c r="JD488" s="241"/>
      <c r="JE488" s="241"/>
      <c r="JF488" s="241"/>
      <c r="JG488" s="241"/>
      <c r="JH488" s="241"/>
      <c r="JI488" s="241"/>
      <c r="JJ488" s="241"/>
      <c r="JK488" s="241"/>
      <c r="JL488" s="241"/>
      <c r="JM488" s="241"/>
      <c r="JN488" s="241"/>
      <c r="JO488" s="241"/>
      <c r="JP488" s="241"/>
      <c r="JQ488" s="241"/>
      <c r="JR488" s="241"/>
      <c r="JS488" s="241"/>
      <c r="JT488" s="241"/>
      <c r="JU488" s="241"/>
    </row>
    <row r="489" spans="1:281"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c r="IW489" s="241"/>
      <c r="IX489" s="241"/>
      <c r="IY489" s="241"/>
      <c r="IZ489" s="241"/>
      <c r="JA489" s="241"/>
      <c r="JB489" s="241"/>
      <c r="JC489" s="241"/>
      <c r="JD489" s="241"/>
      <c r="JE489" s="241"/>
      <c r="JF489" s="241"/>
      <c r="JG489" s="241"/>
      <c r="JH489" s="241"/>
      <c r="JI489" s="241"/>
      <c r="JJ489" s="241"/>
      <c r="JK489" s="241"/>
      <c r="JL489" s="241"/>
      <c r="JM489" s="241"/>
      <c r="JN489" s="241"/>
      <c r="JO489" s="241"/>
      <c r="JP489" s="241"/>
      <c r="JQ489" s="241"/>
      <c r="JR489" s="241"/>
      <c r="JS489" s="241"/>
      <c r="JT489" s="241"/>
      <c r="JU489" s="241"/>
    </row>
    <row r="490" spans="1:281"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c r="IW490" s="241"/>
      <c r="IX490" s="241"/>
      <c r="IY490" s="241"/>
      <c r="IZ490" s="241"/>
      <c r="JA490" s="241"/>
      <c r="JB490" s="241"/>
      <c r="JC490" s="241"/>
      <c r="JD490" s="241"/>
      <c r="JE490" s="241"/>
      <c r="JF490" s="241"/>
      <c r="JG490" s="241"/>
      <c r="JH490" s="241"/>
      <c r="JI490" s="241"/>
      <c r="JJ490" s="241"/>
      <c r="JK490" s="241"/>
      <c r="JL490" s="241"/>
      <c r="JM490" s="241"/>
      <c r="JN490" s="241"/>
      <c r="JO490" s="241"/>
      <c r="JP490" s="241"/>
      <c r="JQ490" s="241"/>
      <c r="JR490" s="241"/>
      <c r="JS490" s="241"/>
      <c r="JT490" s="241"/>
      <c r="JU490" s="241"/>
    </row>
    <row r="491" spans="1:281"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c r="IW491" s="241"/>
      <c r="IX491" s="241"/>
      <c r="IY491" s="241"/>
      <c r="IZ491" s="241"/>
      <c r="JA491" s="241"/>
      <c r="JB491" s="241"/>
      <c r="JC491" s="241"/>
      <c r="JD491" s="241"/>
      <c r="JE491" s="241"/>
      <c r="JF491" s="241"/>
      <c r="JG491" s="241"/>
      <c r="JH491" s="241"/>
      <c r="JI491" s="241"/>
      <c r="JJ491" s="241"/>
      <c r="JK491" s="241"/>
      <c r="JL491" s="241"/>
      <c r="JM491" s="241"/>
      <c r="JN491" s="241"/>
      <c r="JO491" s="241"/>
      <c r="JP491" s="241"/>
      <c r="JQ491" s="241"/>
      <c r="JR491" s="241"/>
      <c r="JS491" s="241"/>
      <c r="JT491" s="241"/>
      <c r="JU491" s="241"/>
    </row>
    <row r="492" spans="1:281"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c r="IW492" s="241"/>
      <c r="IX492" s="241"/>
      <c r="IY492" s="241"/>
      <c r="IZ492" s="241"/>
      <c r="JA492" s="241"/>
      <c r="JB492" s="241"/>
      <c r="JC492" s="241"/>
      <c r="JD492" s="241"/>
      <c r="JE492" s="241"/>
      <c r="JF492" s="241"/>
      <c r="JG492" s="241"/>
      <c r="JH492" s="241"/>
      <c r="JI492" s="241"/>
      <c r="JJ492" s="241"/>
      <c r="JK492" s="241"/>
      <c r="JL492" s="241"/>
      <c r="JM492" s="241"/>
      <c r="JN492" s="241"/>
      <c r="JO492" s="241"/>
      <c r="JP492" s="241"/>
      <c r="JQ492" s="241"/>
      <c r="JR492" s="241"/>
      <c r="JS492" s="241"/>
      <c r="JT492" s="241"/>
      <c r="JU492" s="241"/>
    </row>
    <row r="493" spans="1:281"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c r="IW493" s="241"/>
      <c r="IX493" s="241"/>
      <c r="IY493" s="241"/>
      <c r="IZ493" s="241"/>
      <c r="JA493" s="241"/>
      <c r="JB493" s="241"/>
      <c r="JC493" s="241"/>
      <c r="JD493" s="241"/>
      <c r="JE493" s="241"/>
      <c r="JF493" s="241"/>
      <c r="JG493" s="241"/>
      <c r="JH493" s="241"/>
      <c r="JI493" s="241"/>
      <c r="JJ493" s="241"/>
      <c r="JK493" s="241"/>
      <c r="JL493" s="241"/>
      <c r="JM493" s="241"/>
      <c r="JN493" s="241"/>
      <c r="JO493" s="241"/>
      <c r="JP493" s="241"/>
      <c r="JQ493" s="241"/>
      <c r="JR493" s="241"/>
      <c r="JS493" s="241"/>
      <c r="JT493" s="241"/>
      <c r="JU493" s="241"/>
    </row>
    <row r="494" spans="1:281"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c r="IW494" s="241"/>
      <c r="IX494" s="241"/>
      <c r="IY494" s="241"/>
      <c r="IZ494" s="241"/>
      <c r="JA494" s="241"/>
      <c r="JB494" s="241"/>
      <c r="JC494" s="241"/>
      <c r="JD494" s="241"/>
      <c r="JE494" s="241"/>
      <c r="JF494" s="241"/>
      <c r="JG494" s="241"/>
      <c r="JH494" s="241"/>
      <c r="JI494" s="241"/>
      <c r="JJ494" s="241"/>
      <c r="JK494" s="241"/>
      <c r="JL494" s="241"/>
      <c r="JM494" s="241"/>
      <c r="JN494" s="241"/>
      <c r="JO494" s="241"/>
      <c r="JP494" s="241"/>
      <c r="JQ494" s="241"/>
      <c r="JR494" s="241"/>
      <c r="JS494" s="241"/>
      <c r="JT494" s="241"/>
      <c r="JU494" s="241"/>
    </row>
    <row r="495" spans="1:281"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c r="IW495" s="241"/>
      <c r="IX495" s="241"/>
      <c r="IY495" s="241"/>
      <c r="IZ495" s="241"/>
      <c r="JA495" s="241"/>
      <c r="JB495" s="241"/>
      <c r="JC495" s="241"/>
      <c r="JD495" s="241"/>
      <c r="JE495" s="241"/>
      <c r="JF495" s="241"/>
      <c r="JG495" s="241"/>
      <c r="JH495" s="241"/>
      <c r="JI495" s="241"/>
      <c r="JJ495" s="241"/>
      <c r="JK495" s="241"/>
      <c r="JL495" s="241"/>
      <c r="JM495" s="241"/>
      <c r="JN495" s="241"/>
      <c r="JO495" s="241"/>
      <c r="JP495" s="241"/>
      <c r="JQ495" s="241"/>
      <c r="JR495" s="241"/>
      <c r="JS495" s="241"/>
      <c r="JT495" s="241"/>
      <c r="JU495" s="241"/>
    </row>
    <row r="496" spans="1:281"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c r="IW496" s="241"/>
      <c r="IX496" s="241"/>
      <c r="IY496" s="241"/>
      <c r="IZ496" s="241"/>
      <c r="JA496" s="241"/>
      <c r="JB496" s="241"/>
      <c r="JC496" s="241"/>
      <c r="JD496" s="241"/>
      <c r="JE496" s="241"/>
      <c r="JF496" s="241"/>
      <c r="JG496" s="241"/>
      <c r="JH496" s="241"/>
      <c r="JI496" s="241"/>
      <c r="JJ496" s="241"/>
      <c r="JK496" s="241"/>
      <c r="JL496" s="241"/>
      <c r="JM496" s="241"/>
      <c r="JN496" s="241"/>
      <c r="JO496" s="241"/>
      <c r="JP496" s="241"/>
      <c r="JQ496" s="241"/>
      <c r="JR496" s="241"/>
      <c r="JS496" s="241"/>
      <c r="JT496" s="241"/>
      <c r="JU496" s="241"/>
    </row>
    <row r="497" spans="1:281"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c r="IW497" s="241"/>
      <c r="IX497" s="241"/>
      <c r="IY497" s="241"/>
      <c r="IZ497" s="241"/>
      <c r="JA497" s="241"/>
      <c r="JB497" s="241"/>
      <c r="JC497" s="241"/>
      <c r="JD497" s="241"/>
      <c r="JE497" s="241"/>
      <c r="JF497" s="241"/>
      <c r="JG497" s="241"/>
      <c r="JH497" s="241"/>
      <c r="JI497" s="241"/>
      <c r="JJ497" s="241"/>
      <c r="JK497" s="241"/>
      <c r="JL497" s="241"/>
      <c r="JM497" s="241"/>
      <c r="JN497" s="241"/>
      <c r="JO497" s="241"/>
      <c r="JP497" s="241"/>
      <c r="JQ497" s="241"/>
      <c r="JR497" s="241"/>
      <c r="JS497" s="241"/>
      <c r="JT497" s="241"/>
      <c r="JU497" s="241"/>
    </row>
    <row r="498" spans="1:281"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c r="IW498" s="241"/>
      <c r="IX498" s="241"/>
      <c r="IY498" s="241"/>
      <c r="IZ498" s="241"/>
      <c r="JA498" s="241"/>
      <c r="JB498" s="241"/>
      <c r="JC498" s="241"/>
      <c r="JD498" s="241"/>
      <c r="JE498" s="241"/>
      <c r="JF498" s="241"/>
      <c r="JG498" s="241"/>
      <c r="JH498" s="241"/>
      <c r="JI498" s="241"/>
      <c r="JJ498" s="241"/>
      <c r="JK498" s="241"/>
      <c r="JL498" s="241"/>
      <c r="JM498" s="241"/>
      <c r="JN498" s="241"/>
      <c r="JO498" s="241"/>
      <c r="JP498" s="241"/>
      <c r="JQ498" s="241"/>
      <c r="JR498" s="241"/>
      <c r="JS498" s="241"/>
      <c r="JT498" s="241"/>
      <c r="JU498" s="241"/>
    </row>
    <row r="499" spans="1:281"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c r="IW499" s="241"/>
      <c r="IX499" s="241"/>
      <c r="IY499" s="241"/>
      <c r="IZ499" s="241"/>
      <c r="JA499" s="241"/>
      <c r="JB499" s="241"/>
      <c r="JC499" s="241"/>
      <c r="JD499" s="241"/>
      <c r="JE499" s="241"/>
      <c r="JF499" s="241"/>
      <c r="JG499" s="241"/>
      <c r="JH499" s="241"/>
      <c r="JI499" s="241"/>
      <c r="JJ499" s="241"/>
      <c r="JK499" s="241"/>
      <c r="JL499" s="241"/>
      <c r="JM499" s="241"/>
      <c r="JN499" s="241"/>
      <c r="JO499" s="241"/>
      <c r="JP499" s="241"/>
      <c r="JQ499" s="241"/>
      <c r="JR499" s="241"/>
      <c r="JS499" s="241"/>
      <c r="JT499" s="241"/>
      <c r="JU499" s="241"/>
    </row>
    <row r="500" spans="1:281"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c r="IW500" s="241"/>
      <c r="IX500" s="241"/>
      <c r="IY500" s="241"/>
      <c r="IZ500" s="241"/>
      <c r="JA500" s="241"/>
      <c r="JB500" s="241"/>
      <c r="JC500" s="241"/>
      <c r="JD500" s="241"/>
      <c r="JE500" s="241"/>
      <c r="JF500" s="241"/>
      <c r="JG500" s="241"/>
      <c r="JH500" s="241"/>
      <c r="JI500" s="241"/>
      <c r="JJ500" s="241"/>
      <c r="JK500" s="241"/>
      <c r="JL500" s="241"/>
      <c r="JM500" s="241"/>
      <c r="JN500" s="241"/>
      <c r="JO500" s="241"/>
      <c r="JP500" s="241"/>
      <c r="JQ500" s="241"/>
      <c r="JR500" s="241"/>
      <c r="JS500" s="241"/>
      <c r="JT500" s="241"/>
      <c r="JU500" s="241"/>
    </row>
    <row r="501" spans="1:281"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c r="IW501" s="241"/>
      <c r="IX501" s="241"/>
      <c r="IY501" s="241"/>
      <c r="IZ501" s="241"/>
      <c r="JA501" s="241"/>
      <c r="JB501" s="241"/>
      <c r="JC501" s="241"/>
      <c r="JD501" s="241"/>
      <c r="JE501" s="241"/>
      <c r="JF501" s="241"/>
      <c r="JG501" s="241"/>
      <c r="JH501" s="241"/>
      <c r="JI501" s="241"/>
      <c r="JJ501" s="241"/>
      <c r="JK501" s="241"/>
      <c r="JL501" s="241"/>
      <c r="JM501" s="241"/>
      <c r="JN501" s="241"/>
      <c r="JO501" s="241"/>
      <c r="JP501" s="241"/>
      <c r="JQ501" s="241"/>
      <c r="JR501" s="241"/>
      <c r="JS501" s="241"/>
      <c r="JT501" s="241"/>
      <c r="JU501" s="241"/>
    </row>
    <row r="502" spans="1:281"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c r="IW502" s="241"/>
      <c r="IX502" s="241"/>
      <c r="IY502" s="241"/>
      <c r="IZ502" s="241"/>
      <c r="JA502" s="241"/>
      <c r="JB502" s="241"/>
      <c r="JC502" s="241"/>
      <c r="JD502" s="241"/>
      <c r="JE502" s="241"/>
      <c r="JF502" s="241"/>
      <c r="JG502" s="241"/>
      <c r="JH502" s="241"/>
      <c r="JI502" s="241"/>
      <c r="JJ502" s="241"/>
      <c r="JK502" s="241"/>
      <c r="JL502" s="241"/>
      <c r="JM502" s="241"/>
      <c r="JN502" s="241"/>
      <c r="JO502" s="241"/>
      <c r="JP502" s="241"/>
      <c r="JQ502" s="241"/>
      <c r="JR502" s="241"/>
      <c r="JS502" s="241"/>
      <c r="JT502" s="241"/>
      <c r="JU502" s="241"/>
    </row>
    <row r="503" spans="1:281"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c r="IW503" s="241"/>
      <c r="IX503" s="241"/>
      <c r="IY503" s="241"/>
      <c r="IZ503" s="241"/>
      <c r="JA503" s="241"/>
      <c r="JB503" s="241"/>
      <c r="JC503" s="241"/>
      <c r="JD503" s="241"/>
      <c r="JE503" s="241"/>
      <c r="JF503" s="241"/>
      <c r="JG503" s="241"/>
      <c r="JH503" s="241"/>
      <c r="JI503" s="241"/>
      <c r="JJ503" s="241"/>
      <c r="JK503" s="241"/>
      <c r="JL503" s="241"/>
      <c r="JM503" s="241"/>
      <c r="JN503" s="241"/>
      <c r="JO503" s="241"/>
      <c r="JP503" s="241"/>
      <c r="JQ503" s="241"/>
      <c r="JR503" s="241"/>
      <c r="JS503" s="241"/>
      <c r="JT503" s="241"/>
      <c r="JU503" s="241"/>
    </row>
    <row r="504" spans="1:281"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c r="IW504" s="241"/>
      <c r="IX504" s="241"/>
      <c r="IY504" s="241"/>
      <c r="IZ504" s="241"/>
      <c r="JA504" s="241"/>
      <c r="JB504" s="241"/>
      <c r="JC504" s="241"/>
      <c r="JD504" s="241"/>
      <c r="JE504" s="241"/>
      <c r="JF504" s="241"/>
      <c r="JG504" s="241"/>
      <c r="JH504" s="241"/>
      <c r="JI504" s="241"/>
      <c r="JJ504" s="241"/>
      <c r="JK504" s="241"/>
      <c r="JL504" s="241"/>
      <c r="JM504" s="241"/>
      <c r="JN504" s="241"/>
      <c r="JO504" s="241"/>
      <c r="JP504" s="241"/>
      <c r="JQ504" s="241"/>
      <c r="JR504" s="241"/>
      <c r="JS504" s="241"/>
      <c r="JT504" s="241"/>
      <c r="JU504" s="241"/>
    </row>
    <row r="505" spans="1:281"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c r="IW505" s="241"/>
      <c r="IX505" s="241"/>
      <c r="IY505" s="241"/>
      <c r="IZ505" s="241"/>
      <c r="JA505" s="241"/>
      <c r="JB505" s="241"/>
      <c r="JC505" s="241"/>
      <c r="JD505" s="241"/>
      <c r="JE505" s="241"/>
      <c r="JF505" s="241"/>
      <c r="JG505" s="241"/>
      <c r="JH505" s="241"/>
      <c r="JI505" s="241"/>
      <c r="JJ505" s="241"/>
      <c r="JK505" s="241"/>
      <c r="JL505" s="241"/>
      <c r="JM505" s="241"/>
      <c r="JN505" s="241"/>
      <c r="JO505" s="241"/>
      <c r="JP505" s="241"/>
      <c r="JQ505" s="241"/>
      <c r="JR505" s="241"/>
      <c r="JS505" s="241"/>
      <c r="JT505" s="241"/>
      <c r="JU505" s="241"/>
    </row>
    <row r="506" spans="1:281"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c r="IW506" s="241"/>
      <c r="IX506" s="241"/>
      <c r="IY506" s="241"/>
      <c r="IZ506" s="241"/>
      <c r="JA506" s="241"/>
      <c r="JB506" s="241"/>
      <c r="JC506" s="241"/>
      <c r="JD506" s="241"/>
      <c r="JE506" s="241"/>
      <c r="JF506" s="241"/>
      <c r="JG506" s="241"/>
      <c r="JH506" s="241"/>
      <c r="JI506" s="241"/>
      <c r="JJ506" s="241"/>
      <c r="JK506" s="241"/>
      <c r="JL506" s="241"/>
      <c r="JM506" s="241"/>
      <c r="JN506" s="241"/>
      <c r="JO506" s="241"/>
      <c r="JP506" s="241"/>
      <c r="JQ506" s="241"/>
      <c r="JR506" s="241"/>
      <c r="JS506" s="241"/>
      <c r="JT506" s="241"/>
      <c r="JU506" s="241"/>
    </row>
    <row r="507" spans="1:281"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c r="IW507" s="241"/>
      <c r="IX507" s="241"/>
      <c r="IY507" s="241"/>
      <c r="IZ507" s="241"/>
      <c r="JA507" s="241"/>
      <c r="JB507" s="241"/>
      <c r="JC507" s="241"/>
      <c r="JD507" s="241"/>
      <c r="JE507" s="241"/>
      <c r="JF507" s="241"/>
      <c r="JG507" s="241"/>
      <c r="JH507" s="241"/>
      <c r="JI507" s="241"/>
      <c r="JJ507" s="241"/>
      <c r="JK507" s="241"/>
      <c r="JL507" s="241"/>
      <c r="JM507" s="241"/>
      <c r="JN507" s="241"/>
      <c r="JO507" s="241"/>
      <c r="JP507" s="241"/>
      <c r="JQ507" s="241"/>
      <c r="JR507" s="241"/>
      <c r="JS507" s="241"/>
      <c r="JT507" s="241"/>
      <c r="JU507" s="241"/>
    </row>
    <row r="508" spans="1:281"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c r="IW508" s="241"/>
      <c r="IX508" s="241"/>
      <c r="IY508" s="241"/>
      <c r="IZ508" s="241"/>
      <c r="JA508" s="241"/>
      <c r="JB508" s="241"/>
      <c r="JC508" s="241"/>
      <c r="JD508" s="241"/>
      <c r="JE508" s="241"/>
      <c r="JF508" s="241"/>
      <c r="JG508" s="241"/>
      <c r="JH508" s="241"/>
      <c r="JI508" s="241"/>
      <c r="JJ508" s="241"/>
      <c r="JK508" s="241"/>
      <c r="JL508" s="241"/>
      <c r="JM508" s="241"/>
      <c r="JN508" s="241"/>
      <c r="JO508" s="241"/>
      <c r="JP508" s="241"/>
      <c r="JQ508" s="241"/>
      <c r="JR508" s="241"/>
      <c r="JS508" s="241"/>
      <c r="JT508" s="241"/>
      <c r="JU508" s="241"/>
    </row>
    <row r="509" spans="1:281"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c r="IW509" s="241"/>
      <c r="IX509" s="241"/>
      <c r="IY509" s="241"/>
      <c r="IZ509" s="241"/>
      <c r="JA509" s="241"/>
      <c r="JB509" s="241"/>
      <c r="JC509" s="241"/>
      <c r="JD509" s="241"/>
      <c r="JE509" s="241"/>
      <c r="JF509" s="241"/>
      <c r="JG509" s="241"/>
      <c r="JH509" s="241"/>
      <c r="JI509" s="241"/>
      <c r="JJ509" s="241"/>
      <c r="JK509" s="241"/>
      <c r="JL509" s="241"/>
      <c r="JM509" s="241"/>
      <c r="JN509" s="241"/>
      <c r="JO509" s="241"/>
      <c r="JP509" s="241"/>
      <c r="JQ509" s="241"/>
      <c r="JR509" s="241"/>
      <c r="JS509" s="241"/>
      <c r="JT509" s="241"/>
      <c r="JU509" s="241"/>
    </row>
    <row r="510" spans="1:281"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c r="IW510" s="241"/>
      <c r="IX510" s="241"/>
      <c r="IY510" s="241"/>
      <c r="IZ510" s="241"/>
      <c r="JA510" s="241"/>
      <c r="JB510" s="241"/>
      <c r="JC510" s="241"/>
      <c r="JD510" s="241"/>
      <c r="JE510" s="241"/>
      <c r="JF510" s="241"/>
      <c r="JG510" s="241"/>
      <c r="JH510" s="241"/>
      <c r="JI510" s="241"/>
      <c r="JJ510" s="241"/>
      <c r="JK510" s="241"/>
      <c r="JL510" s="241"/>
      <c r="JM510" s="241"/>
      <c r="JN510" s="241"/>
      <c r="JO510" s="241"/>
      <c r="JP510" s="241"/>
      <c r="JQ510" s="241"/>
      <c r="JR510" s="241"/>
      <c r="JS510" s="241"/>
      <c r="JT510" s="241"/>
      <c r="JU510" s="241"/>
    </row>
    <row r="511" spans="1:281"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c r="IW511" s="241"/>
      <c r="IX511" s="241"/>
      <c r="IY511" s="241"/>
      <c r="IZ511" s="241"/>
      <c r="JA511" s="241"/>
      <c r="JB511" s="241"/>
      <c r="JC511" s="241"/>
      <c r="JD511" s="241"/>
      <c r="JE511" s="241"/>
      <c r="JF511" s="241"/>
      <c r="JG511" s="241"/>
      <c r="JH511" s="241"/>
      <c r="JI511" s="241"/>
      <c r="JJ511" s="241"/>
      <c r="JK511" s="241"/>
      <c r="JL511" s="241"/>
      <c r="JM511" s="241"/>
      <c r="JN511" s="241"/>
      <c r="JO511" s="241"/>
      <c r="JP511" s="241"/>
      <c r="JQ511" s="241"/>
      <c r="JR511" s="241"/>
      <c r="JS511" s="241"/>
      <c r="JT511" s="241"/>
      <c r="JU511" s="241"/>
    </row>
    <row r="512" spans="1:281"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c r="IW512" s="241"/>
      <c r="IX512" s="241"/>
      <c r="IY512" s="241"/>
      <c r="IZ512" s="241"/>
      <c r="JA512" s="241"/>
      <c r="JB512" s="241"/>
      <c r="JC512" s="241"/>
      <c r="JD512" s="241"/>
      <c r="JE512" s="241"/>
      <c r="JF512" s="241"/>
      <c r="JG512" s="241"/>
      <c r="JH512" s="241"/>
      <c r="JI512" s="241"/>
      <c r="JJ512" s="241"/>
      <c r="JK512" s="241"/>
      <c r="JL512" s="241"/>
      <c r="JM512" s="241"/>
      <c r="JN512" s="241"/>
      <c r="JO512" s="241"/>
      <c r="JP512" s="241"/>
      <c r="JQ512" s="241"/>
      <c r="JR512" s="241"/>
      <c r="JS512" s="241"/>
      <c r="JT512" s="241"/>
      <c r="JU512" s="241"/>
    </row>
    <row r="513" spans="1:281"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c r="IW513" s="241"/>
      <c r="IX513" s="241"/>
      <c r="IY513" s="241"/>
      <c r="IZ513" s="241"/>
      <c r="JA513" s="241"/>
      <c r="JB513" s="241"/>
      <c r="JC513" s="241"/>
      <c r="JD513" s="241"/>
      <c r="JE513" s="241"/>
      <c r="JF513" s="241"/>
      <c r="JG513" s="241"/>
      <c r="JH513" s="241"/>
      <c r="JI513" s="241"/>
      <c r="JJ513" s="241"/>
      <c r="JK513" s="241"/>
      <c r="JL513" s="241"/>
      <c r="JM513" s="241"/>
      <c r="JN513" s="241"/>
      <c r="JO513" s="241"/>
      <c r="JP513" s="241"/>
      <c r="JQ513" s="241"/>
      <c r="JR513" s="241"/>
      <c r="JS513" s="241"/>
      <c r="JT513" s="241"/>
      <c r="JU513" s="241"/>
    </row>
    <row r="514" spans="1:281"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c r="IW514" s="241"/>
      <c r="IX514" s="241"/>
      <c r="IY514" s="241"/>
      <c r="IZ514" s="241"/>
      <c r="JA514" s="241"/>
      <c r="JB514" s="241"/>
      <c r="JC514" s="241"/>
      <c r="JD514" s="241"/>
      <c r="JE514" s="241"/>
      <c r="JF514" s="241"/>
      <c r="JG514" s="241"/>
      <c r="JH514" s="241"/>
      <c r="JI514" s="241"/>
      <c r="JJ514" s="241"/>
      <c r="JK514" s="241"/>
      <c r="JL514" s="241"/>
      <c r="JM514" s="241"/>
      <c r="JN514" s="241"/>
      <c r="JO514" s="241"/>
      <c r="JP514" s="241"/>
      <c r="JQ514" s="241"/>
      <c r="JR514" s="241"/>
      <c r="JS514" s="241"/>
      <c r="JT514" s="241"/>
      <c r="JU514" s="241"/>
    </row>
    <row r="515" spans="1:281"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c r="IW515" s="241"/>
      <c r="IX515" s="241"/>
      <c r="IY515" s="241"/>
      <c r="IZ515" s="241"/>
      <c r="JA515" s="241"/>
      <c r="JB515" s="241"/>
      <c r="JC515" s="241"/>
      <c r="JD515" s="241"/>
      <c r="JE515" s="241"/>
      <c r="JF515" s="241"/>
      <c r="JG515" s="241"/>
      <c r="JH515" s="241"/>
      <c r="JI515" s="241"/>
      <c r="JJ515" s="241"/>
      <c r="JK515" s="241"/>
      <c r="JL515" s="241"/>
      <c r="JM515" s="241"/>
      <c r="JN515" s="241"/>
      <c r="JO515" s="241"/>
      <c r="JP515" s="241"/>
      <c r="JQ515" s="241"/>
      <c r="JR515" s="241"/>
      <c r="JS515" s="241"/>
      <c r="JT515" s="241"/>
      <c r="JU515" s="241"/>
    </row>
    <row r="516" spans="1:281"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c r="IW516" s="241"/>
      <c r="IX516" s="241"/>
      <c r="IY516" s="241"/>
      <c r="IZ516" s="241"/>
      <c r="JA516" s="241"/>
      <c r="JB516" s="241"/>
      <c r="JC516" s="241"/>
      <c r="JD516" s="241"/>
      <c r="JE516" s="241"/>
      <c r="JF516" s="241"/>
      <c r="JG516" s="241"/>
      <c r="JH516" s="241"/>
      <c r="JI516" s="241"/>
      <c r="JJ516" s="241"/>
      <c r="JK516" s="241"/>
      <c r="JL516" s="241"/>
      <c r="JM516" s="241"/>
      <c r="JN516" s="241"/>
      <c r="JO516" s="241"/>
      <c r="JP516" s="241"/>
      <c r="JQ516" s="241"/>
      <c r="JR516" s="241"/>
      <c r="JS516" s="241"/>
      <c r="JT516" s="241"/>
      <c r="JU516" s="241"/>
    </row>
    <row r="517" spans="1:281"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c r="IW517" s="241"/>
      <c r="IX517" s="241"/>
      <c r="IY517" s="241"/>
      <c r="IZ517" s="241"/>
      <c r="JA517" s="241"/>
      <c r="JB517" s="241"/>
      <c r="JC517" s="241"/>
      <c r="JD517" s="241"/>
      <c r="JE517" s="241"/>
      <c r="JF517" s="241"/>
      <c r="JG517" s="241"/>
      <c r="JH517" s="241"/>
      <c r="JI517" s="241"/>
      <c r="JJ517" s="241"/>
      <c r="JK517" s="241"/>
      <c r="JL517" s="241"/>
      <c r="JM517" s="241"/>
      <c r="JN517" s="241"/>
      <c r="JO517" s="241"/>
      <c r="JP517" s="241"/>
      <c r="JQ517" s="241"/>
      <c r="JR517" s="241"/>
      <c r="JS517" s="241"/>
      <c r="JT517" s="241"/>
      <c r="JU517" s="241"/>
    </row>
    <row r="518" spans="1:281"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c r="IW518" s="241"/>
      <c r="IX518" s="241"/>
      <c r="IY518" s="241"/>
      <c r="IZ518" s="241"/>
      <c r="JA518" s="241"/>
      <c r="JB518" s="241"/>
      <c r="JC518" s="241"/>
      <c r="JD518" s="241"/>
      <c r="JE518" s="241"/>
      <c r="JF518" s="241"/>
      <c r="JG518" s="241"/>
      <c r="JH518" s="241"/>
      <c r="JI518" s="241"/>
      <c r="JJ518" s="241"/>
      <c r="JK518" s="241"/>
      <c r="JL518" s="241"/>
      <c r="JM518" s="241"/>
      <c r="JN518" s="241"/>
      <c r="JO518" s="241"/>
      <c r="JP518" s="241"/>
      <c r="JQ518" s="241"/>
      <c r="JR518" s="241"/>
      <c r="JS518" s="241"/>
      <c r="JT518" s="241"/>
      <c r="JU518" s="241"/>
    </row>
    <row r="519" spans="1:281"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c r="IW519" s="241"/>
      <c r="IX519" s="241"/>
      <c r="IY519" s="241"/>
      <c r="IZ519" s="241"/>
      <c r="JA519" s="241"/>
      <c r="JB519" s="241"/>
      <c r="JC519" s="241"/>
      <c r="JD519" s="241"/>
      <c r="JE519" s="241"/>
      <c r="JF519" s="241"/>
      <c r="JG519" s="241"/>
      <c r="JH519" s="241"/>
      <c r="JI519" s="241"/>
      <c r="JJ519" s="241"/>
      <c r="JK519" s="241"/>
      <c r="JL519" s="241"/>
      <c r="JM519" s="241"/>
      <c r="JN519" s="241"/>
      <c r="JO519" s="241"/>
      <c r="JP519" s="241"/>
      <c r="JQ519" s="241"/>
      <c r="JR519" s="241"/>
      <c r="JS519" s="241"/>
      <c r="JT519" s="241"/>
      <c r="JU519" s="241"/>
    </row>
    <row r="520" spans="1:281"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c r="IW520" s="241"/>
      <c r="IX520" s="241"/>
      <c r="IY520" s="241"/>
      <c r="IZ520" s="241"/>
      <c r="JA520" s="241"/>
      <c r="JB520" s="241"/>
      <c r="JC520" s="241"/>
      <c r="JD520" s="241"/>
      <c r="JE520" s="241"/>
      <c r="JF520" s="241"/>
      <c r="JG520" s="241"/>
      <c r="JH520" s="241"/>
      <c r="JI520" s="241"/>
      <c r="JJ520" s="241"/>
      <c r="JK520" s="241"/>
      <c r="JL520" s="241"/>
      <c r="JM520" s="241"/>
      <c r="JN520" s="241"/>
      <c r="JO520" s="241"/>
      <c r="JP520" s="241"/>
      <c r="JQ520" s="241"/>
      <c r="JR520" s="241"/>
      <c r="JS520" s="241"/>
      <c r="JT520" s="241"/>
      <c r="JU520" s="241"/>
    </row>
    <row r="521" spans="1:281"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c r="IW521" s="241"/>
      <c r="IX521" s="241"/>
      <c r="IY521" s="241"/>
      <c r="IZ521" s="241"/>
      <c r="JA521" s="241"/>
      <c r="JB521" s="241"/>
      <c r="JC521" s="241"/>
      <c r="JD521" s="241"/>
      <c r="JE521" s="241"/>
      <c r="JF521" s="241"/>
      <c r="JG521" s="241"/>
      <c r="JH521" s="241"/>
      <c r="JI521" s="241"/>
      <c r="JJ521" s="241"/>
      <c r="JK521" s="241"/>
      <c r="JL521" s="241"/>
      <c r="JM521" s="241"/>
      <c r="JN521" s="241"/>
      <c r="JO521" s="241"/>
      <c r="JP521" s="241"/>
      <c r="JQ521" s="241"/>
      <c r="JR521" s="241"/>
      <c r="JS521" s="241"/>
      <c r="JT521" s="241"/>
      <c r="JU521" s="241"/>
    </row>
    <row r="522" spans="1:281"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c r="IW522" s="241"/>
      <c r="IX522" s="241"/>
      <c r="IY522" s="241"/>
      <c r="IZ522" s="241"/>
      <c r="JA522" s="241"/>
      <c r="JB522" s="241"/>
      <c r="JC522" s="241"/>
      <c r="JD522" s="241"/>
      <c r="JE522" s="241"/>
      <c r="JF522" s="241"/>
      <c r="JG522" s="241"/>
      <c r="JH522" s="241"/>
      <c r="JI522" s="241"/>
      <c r="JJ522" s="241"/>
      <c r="JK522" s="241"/>
      <c r="JL522" s="241"/>
      <c r="JM522" s="241"/>
      <c r="JN522" s="241"/>
      <c r="JO522" s="241"/>
      <c r="JP522" s="241"/>
      <c r="JQ522" s="241"/>
      <c r="JR522" s="241"/>
      <c r="JS522" s="241"/>
      <c r="JT522" s="241"/>
      <c r="JU522" s="241"/>
    </row>
    <row r="523" spans="1:281"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c r="IW523" s="241"/>
      <c r="IX523" s="241"/>
      <c r="IY523" s="241"/>
      <c r="IZ523" s="241"/>
      <c r="JA523" s="241"/>
      <c r="JB523" s="241"/>
      <c r="JC523" s="241"/>
      <c r="JD523" s="241"/>
      <c r="JE523" s="241"/>
      <c r="JF523" s="241"/>
      <c r="JG523" s="241"/>
      <c r="JH523" s="241"/>
      <c r="JI523" s="241"/>
      <c r="JJ523" s="241"/>
      <c r="JK523" s="241"/>
      <c r="JL523" s="241"/>
      <c r="JM523" s="241"/>
      <c r="JN523" s="241"/>
      <c r="JO523" s="241"/>
      <c r="JP523" s="241"/>
      <c r="JQ523" s="241"/>
      <c r="JR523" s="241"/>
      <c r="JS523" s="241"/>
      <c r="JT523" s="241"/>
      <c r="JU523" s="241"/>
    </row>
    <row r="524" spans="1:281"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c r="IW524" s="241"/>
      <c r="IX524" s="241"/>
      <c r="IY524" s="241"/>
      <c r="IZ524" s="241"/>
      <c r="JA524" s="241"/>
      <c r="JB524" s="241"/>
      <c r="JC524" s="241"/>
      <c r="JD524" s="241"/>
      <c r="JE524" s="241"/>
      <c r="JF524" s="241"/>
      <c r="JG524" s="241"/>
      <c r="JH524" s="241"/>
      <c r="JI524" s="241"/>
      <c r="JJ524" s="241"/>
      <c r="JK524" s="241"/>
      <c r="JL524" s="241"/>
      <c r="JM524" s="241"/>
      <c r="JN524" s="241"/>
      <c r="JO524" s="241"/>
      <c r="JP524" s="241"/>
      <c r="JQ524" s="241"/>
      <c r="JR524" s="241"/>
      <c r="JS524" s="241"/>
      <c r="JT524" s="241"/>
      <c r="JU524" s="241"/>
    </row>
    <row r="525" spans="1:281"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c r="IW525" s="241"/>
      <c r="IX525" s="241"/>
      <c r="IY525" s="241"/>
      <c r="IZ525" s="241"/>
      <c r="JA525" s="241"/>
      <c r="JB525" s="241"/>
      <c r="JC525" s="241"/>
      <c r="JD525" s="241"/>
      <c r="JE525" s="241"/>
      <c r="JF525" s="241"/>
      <c r="JG525" s="241"/>
      <c r="JH525" s="241"/>
      <c r="JI525" s="241"/>
      <c r="JJ525" s="241"/>
      <c r="JK525" s="241"/>
      <c r="JL525" s="241"/>
      <c r="JM525" s="241"/>
      <c r="JN525" s="241"/>
      <c r="JO525" s="241"/>
      <c r="JP525" s="241"/>
      <c r="JQ525" s="241"/>
      <c r="JR525" s="241"/>
      <c r="JS525" s="241"/>
      <c r="JT525" s="241"/>
      <c r="JU525" s="241"/>
    </row>
    <row r="526" spans="1:281"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c r="IW526" s="241"/>
      <c r="IX526" s="241"/>
      <c r="IY526" s="241"/>
      <c r="IZ526" s="241"/>
      <c r="JA526" s="241"/>
      <c r="JB526" s="241"/>
      <c r="JC526" s="241"/>
      <c r="JD526" s="241"/>
      <c r="JE526" s="241"/>
      <c r="JF526" s="241"/>
      <c r="JG526" s="241"/>
      <c r="JH526" s="241"/>
      <c r="JI526" s="241"/>
      <c r="JJ526" s="241"/>
      <c r="JK526" s="241"/>
      <c r="JL526" s="241"/>
      <c r="JM526" s="241"/>
      <c r="JN526" s="241"/>
      <c r="JO526" s="241"/>
      <c r="JP526" s="241"/>
      <c r="JQ526" s="241"/>
      <c r="JR526" s="241"/>
      <c r="JS526" s="241"/>
      <c r="JT526" s="241"/>
      <c r="JU526" s="241"/>
    </row>
    <row r="527" spans="1:281"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c r="IW527" s="241"/>
      <c r="IX527" s="241"/>
      <c r="IY527" s="241"/>
      <c r="IZ527" s="241"/>
      <c r="JA527" s="241"/>
      <c r="JB527" s="241"/>
      <c r="JC527" s="241"/>
      <c r="JD527" s="241"/>
      <c r="JE527" s="241"/>
      <c r="JF527" s="241"/>
      <c r="JG527" s="241"/>
      <c r="JH527" s="241"/>
      <c r="JI527" s="241"/>
      <c r="JJ527" s="241"/>
      <c r="JK527" s="241"/>
      <c r="JL527" s="241"/>
      <c r="JM527" s="241"/>
      <c r="JN527" s="241"/>
      <c r="JO527" s="241"/>
      <c r="JP527" s="241"/>
      <c r="JQ527" s="241"/>
      <c r="JR527" s="241"/>
      <c r="JS527" s="241"/>
      <c r="JT527" s="241"/>
      <c r="JU527" s="241"/>
    </row>
    <row r="528" spans="1:281"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c r="IW528" s="241"/>
      <c r="IX528" s="241"/>
      <c r="IY528" s="241"/>
      <c r="IZ528" s="241"/>
      <c r="JA528" s="241"/>
      <c r="JB528" s="241"/>
      <c r="JC528" s="241"/>
      <c r="JD528" s="241"/>
      <c r="JE528" s="241"/>
      <c r="JF528" s="241"/>
      <c r="JG528" s="241"/>
      <c r="JH528" s="241"/>
      <c r="JI528" s="241"/>
      <c r="JJ528" s="241"/>
      <c r="JK528" s="241"/>
      <c r="JL528" s="241"/>
      <c r="JM528" s="241"/>
      <c r="JN528" s="241"/>
      <c r="JO528" s="241"/>
      <c r="JP528" s="241"/>
      <c r="JQ528" s="241"/>
      <c r="JR528" s="241"/>
      <c r="JS528" s="241"/>
      <c r="JT528" s="241"/>
      <c r="JU528" s="241"/>
    </row>
    <row r="529" spans="1:281"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c r="IW529" s="241"/>
      <c r="IX529" s="241"/>
      <c r="IY529" s="241"/>
      <c r="IZ529" s="241"/>
      <c r="JA529" s="241"/>
      <c r="JB529" s="241"/>
      <c r="JC529" s="241"/>
      <c r="JD529" s="241"/>
      <c r="JE529" s="241"/>
      <c r="JF529" s="241"/>
      <c r="JG529" s="241"/>
      <c r="JH529" s="241"/>
      <c r="JI529" s="241"/>
      <c r="JJ529" s="241"/>
      <c r="JK529" s="241"/>
      <c r="JL529" s="241"/>
      <c r="JM529" s="241"/>
      <c r="JN529" s="241"/>
      <c r="JO529" s="241"/>
      <c r="JP529" s="241"/>
      <c r="JQ529" s="241"/>
      <c r="JR529" s="241"/>
      <c r="JS529" s="241"/>
      <c r="JT529" s="241"/>
      <c r="JU529" s="241"/>
    </row>
    <row r="530" spans="1:281"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c r="IW530" s="241"/>
      <c r="IX530" s="241"/>
      <c r="IY530" s="241"/>
      <c r="IZ530" s="241"/>
      <c r="JA530" s="241"/>
      <c r="JB530" s="241"/>
      <c r="JC530" s="241"/>
      <c r="JD530" s="241"/>
      <c r="JE530" s="241"/>
      <c r="JF530" s="241"/>
      <c r="JG530" s="241"/>
      <c r="JH530" s="241"/>
      <c r="JI530" s="241"/>
      <c r="JJ530" s="241"/>
      <c r="JK530" s="241"/>
      <c r="JL530" s="241"/>
      <c r="JM530" s="241"/>
      <c r="JN530" s="241"/>
      <c r="JO530" s="241"/>
      <c r="JP530" s="241"/>
      <c r="JQ530" s="241"/>
      <c r="JR530" s="241"/>
      <c r="JS530" s="241"/>
      <c r="JT530" s="241"/>
      <c r="JU530" s="241"/>
    </row>
    <row r="531" spans="1:281"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c r="IW531" s="241"/>
      <c r="IX531" s="241"/>
      <c r="IY531" s="241"/>
      <c r="IZ531" s="241"/>
      <c r="JA531" s="241"/>
      <c r="JB531" s="241"/>
      <c r="JC531" s="241"/>
      <c r="JD531" s="241"/>
      <c r="JE531" s="241"/>
      <c r="JF531" s="241"/>
      <c r="JG531" s="241"/>
      <c r="JH531" s="241"/>
      <c r="JI531" s="241"/>
      <c r="JJ531" s="241"/>
      <c r="JK531" s="241"/>
      <c r="JL531" s="241"/>
      <c r="JM531" s="241"/>
      <c r="JN531" s="241"/>
      <c r="JO531" s="241"/>
      <c r="JP531" s="241"/>
      <c r="JQ531" s="241"/>
      <c r="JR531" s="241"/>
      <c r="JS531" s="241"/>
      <c r="JT531" s="241"/>
      <c r="JU531" s="241"/>
    </row>
    <row r="532" spans="1:281"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c r="IW532" s="241"/>
      <c r="IX532" s="241"/>
      <c r="IY532" s="241"/>
      <c r="IZ532" s="241"/>
      <c r="JA532" s="241"/>
      <c r="JB532" s="241"/>
      <c r="JC532" s="241"/>
      <c r="JD532" s="241"/>
      <c r="JE532" s="241"/>
      <c r="JF532" s="241"/>
      <c r="JG532" s="241"/>
      <c r="JH532" s="241"/>
      <c r="JI532" s="241"/>
      <c r="JJ532" s="241"/>
      <c r="JK532" s="241"/>
      <c r="JL532" s="241"/>
      <c r="JM532" s="241"/>
      <c r="JN532" s="241"/>
      <c r="JO532" s="241"/>
      <c r="JP532" s="241"/>
      <c r="JQ532" s="241"/>
      <c r="JR532" s="241"/>
      <c r="JS532" s="241"/>
      <c r="JT532" s="241"/>
      <c r="JU532" s="241"/>
    </row>
    <row r="533" spans="1:281"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c r="IW533" s="241"/>
      <c r="IX533" s="241"/>
      <c r="IY533" s="241"/>
      <c r="IZ533" s="241"/>
      <c r="JA533" s="241"/>
      <c r="JB533" s="241"/>
      <c r="JC533" s="241"/>
      <c r="JD533" s="241"/>
      <c r="JE533" s="241"/>
      <c r="JF533" s="241"/>
      <c r="JG533" s="241"/>
      <c r="JH533" s="241"/>
      <c r="JI533" s="241"/>
      <c r="JJ533" s="241"/>
      <c r="JK533" s="241"/>
      <c r="JL533" s="241"/>
      <c r="JM533" s="241"/>
      <c r="JN533" s="241"/>
      <c r="JO533" s="241"/>
      <c r="JP533" s="241"/>
      <c r="JQ533" s="241"/>
      <c r="JR533" s="241"/>
      <c r="JS533" s="241"/>
      <c r="JT533" s="241"/>
      <c r="JU533" s="241"/>
    </row>
    <row r="534" spans="1:281"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c r="IW534" s="241"/>
      <c r="IX534" s="241"/>
      <c r="IY534" s="241"/>
      <c r="IZ534" s="241"/>
      <c r="JA534" s="241"/>
      <c r="JB534" s="241"/>
      <c r="JC534" s="241"/>
      <c r="JD534" s="241"/>
      <c r="JE534" s="241"/>
      <c r="JF534" s="241"/>
      <c r="JG534" s="241"/>
      <c r="JH534" s="241"/>
      <c r="JI534" s="241"/>
      <c r="JJ534" s="241"/>
      <c r="JK534" s="241"/>
      <c r="JL534" s="241"/>
      <c r="JM534" s="241"/>
      <c r="JN534" s="241"/>
      <c r="JO534" s="241"/>
      <c r="JP534" s="241"/>
      <c r="JQ534" s="241"/>
      <c r="JR534" s="241"/>
      <c r="JS534" s="241"/>
      <c r="JT534" s="241"/>
      <c r="JU534" s="241"/>
    </row>
    <row r="535" spans="1:281"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c r="IW535" s="241"/>
      <c r="IX535" s="241"/>
      <c r="IY535" s="241"/>
      <c r="IZ535" s="241"/>
      <c r="JA535" s="241"/>
      <c r="JB535" s="241"/>
      <c r="JC535" s="241"/>
      <c r="JD535" s="241"/>
      <c r="JE535" s="241"/>
      <c r="JF535" s="241"/>
      <c r="JG535" s="241"/>
      <c r="JH535" s="241"/>
      <c r="JI535" s="241"/>
      <c r="JJ535" s="241"/>
      <c r="JK535" s="241"/>
      <c r="JL535" s="241"/>
      <c r="JM535" s="241"/>
      <c r="JN535" s="241"/>
      <c r="JO535" s="241"/>
      <c r="JP535" s="241"/>
      <c r="JQ535" s="241"/>
      <c r="JR535" s="241"/>
      <c r="JS535" s="241"/>
      <c r="JT535" s="241"/>
      <c r="JU535" s="241"/>
    </row>
    <row r="536" spans="1:281"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c r="IW536" s="241"/>
      <c r="IX536" s="241"/>
      <c r="IY536" s="241"/>
      <c r="IZ536" s="241"/>
      <c r="JA536" s="241"/>
      <c r="JB536" s="241"/>
      <c r="JC536" s="241"/>
      <c r="JD536" s="241"/>
      <c r="JE536" s="241"/>
      <c r="JF536" s="241"/>
      <c r="JG536" s="241"/>
      <c r="JH536" s="241"/>
      <c r="JI536" s="241"/>
      <c r="JJ536" s="241"/>
      <c r="JK536" s="241"/>
      <c r="JL536" s="241"/>
      <c r="JM536" s="241"/>
      <c r="JN536" s="241"/>
      <c r="JO536" s="241"/>
      <c r="JP536" s="241"/>
      <c r="JQ536" s="241"/>
      <c r="JR536" s="241"/>
      <c r="JS536" s="241"/>
      <c r="JT536" s="241"/>
      <c r="JU536" s="241"/>
    </row>
    <row r="537" spans="1:281"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c r="IW537" s="241"/>
      <c r="IX537" s="241"/>
      <c r="IY537" s="241"/>
      <c r="IZ537" s="241"/>
      <c r="JA537" s="241"/>
      <c r="JB537" s="241"/>
      <c r="JC537" s="241"/>
      <c r="JD537" s="241"/>
      <c r="JE537" s="241"/>
      <c r="JF537" s="241"/>
      <c r="JG537" s="241"/>
      <c r="JH537" s="241"/>
      <c r="JI537" s="241"/>
      <c r="JJ537" s="241"/>
      <c r="JK537" s="241"/>
      <c r="JL537" s="241"/>
      <c r="JM537" s="241"/>
      <c r="JN537" s="241"/>
      <c r="JO537" s="241"/>
      <c r="JP537" s="241"/>
      <c r="JQ537" s="241"/>
      <c r="JR537" s="241"/>
      <c r="JS537" s="241"/>
      <c r="JT537" s="241"/>
      <c r="JU537" s="241"/>
    </row>
    <row r="538" spans="1:281"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c r="IW538" s="241"/>
      <c r="IX538" s="241"/>
      <c r="IY538" s="241"/>
      <c r="IZ538" s="241"/>
      <c r="JA538" s="241"/>
      <c r="JB538" s="241"/>
      <c r="JC538" s="241"/>
      <c r="JD538" s="241"/>
      <c r="JE538" s="241"/>
      <c r="JF538" s="241"/>
      <c r="JG538" s="241"/>
      <c r="JH538" s="241"/>
      <c r="JI538" s="241"/>
      <c r="JJ538" s="241"/>
      <c r="JK538" s="241"/>
      <c r="JL538" s="241"/>
      <c r="JM538" s="241"/>
      <c r="JN538" s="241"/>
      <c r="JO538" s="241"/>
      <c r="JP538" s="241"/>
      <c r="JQ538" s="241"/>
      <c r="JR538" s="241"/>
      <c r="JS538" s="241"/>
      <c r="JT538" s="241"/>
      <c r="JU538" s="241"/>
    </row>
    <row r="539" spans="1:281"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c r="IW539" s="241"/>
      <c r="IX539" s="241"/>
      <c r="IY539" s="241"/>
      <c r="IZ539" s="241"/>
      <c r="JA539" s="241"/>
      <c r="JB539" s="241"/>
      <c r="JC539" s="241"/>
      <c r="JD539" s="241"/>
      <c r="JE539" s="241"/>
      <c r="JF539" s="241"/>
      <c r="JG539" s="241"/>
      <c r="JH539" s="241"/>
      <c r="JI539" s="241"/>
      <c r="JJ539" s="241"/>
      <c r="JK539" s="241"/>
      <c r="JL539" s="241"/>
      <c r="JM539" s="241"/>
      <c r="JN539" s="241"/>
      <c r="JO539" s="241"/>
      <c r="JP539" s="241"/>
      <c r="JQ539" s="241"/>
      <c r="JR539" s="241"/>
      <c r="JS539" s="241"/>
      <c r="JT539" s="241"/>
      <c r="JU539" s="241"/>
    </row>
    <row r="540" spans="1:281"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c r="IW540" s="241"/>
      <c r="IX540" s="241"/>
      <c r="IY540" s="241"/>
      <c r="IZ540" s="241"/>
      <c r="JA540" s="241"/>
      <c r="JB540" s="241"/>
      <c r="JC540" s="241"/>
      <c r="JD540" s="241"/>
      <c r="JE540" s="241"/>
      <c r="JF540" s="241"/>
      <c r="JG540" s="241"/>
      <c r="JH540" s="241"/>
      <c r="JI540" s="241"/>
      <c r="JJ540" s="241"/>
      <c r="JK540" s="241"/>
      <c r="JL540" s="241"/>
      <c r="JM540" s="241"/>
      <c r="JN540" s="241"/>
      <c r="JO540" s="241"/>
      <c r="JP540" s="241"/>
      <c r="JQ540" s="241"/>
      <c r="JR540" s="241"/>
      <c r="JS540" s="241"/>
      <c r="JT540" s="241"/>
      <c r="JU540" s="241"/>
    </row>
    <row r="541" spans="1:281"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c r="IW541" s="241"/>
      <c r="IX541" s="241"/>
      <c r="IY541" s="241"/>
      <c r="IZ541" s="241"/>
      <c r="JA541" s="241"/>
      <c r="JB541" s="241"/>
      <c r="JC541" s="241"/>
      <c r="JD541" s="241"/>
      <c r="JE541" s="241"/>
      <c r="JF541" s="241"/>
      <c r="JG541" s="241"/>
      <c r="JH541" s="241"/>
      <c r="JI541" s="241"/>
      <c r="JJ541" s="241"/>
      <c r="JK541" s="241"/>
      <c r="JL541" s="241"/>
      <c r="JM541" s="241"/>
      <c r="JN541" s="241"/>
      <c r="JO541" s="241"/>
      <c r="JP541" s="241"/>
      <c r="JQ541" s="241"/>
      <c r="JR541" s="241"/>
      <c r="JS541" s="241"/>
      <c r="JT541" s="241"/>
      <c r="JU541" s="241"/>
    </row>
    <row r="542" spans="1:281"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c r="IW542" s="241"/>
      <c r="IX542" s="241"/>
      <c r="IY542" s="241"/>
      <c r="IZ542" s="241"/>
      <c r="JA542" s="241"/>
      <c r="JB542" s="241"/>
      <c r="JC542" s="241"/>
      <c r="JD542" s="241"/>
      <c r="JE542" s="241"/>
      <c r="JF542" s="241"/>
      <c r="JG542" s="241"/>
      <c r="JH542" s="241"/>
      <c r="JI542" s="241"/>
      <c r="JJ542" s="241"/>
      <c r="JK542" s="241"/>
      <c r="JL542" s="241"/>
      <c r="JM542" s="241"/>
      <c r="JN542" s="241"/>
      <c r="JO542" s="241"/>
      <c r="JP542" s="241"/>
      <c r="JQ542" s="241"/>
      <c r="JR542" s="241"/>
      <c r="JS542" s="241"/>
      <c r="JT542" s="241"/>
      <c r="JU542" s="241"/>
    </row>
    <row r="543" spans="1:281"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c r="IW543" s="241"/>
      <c r="IX543" s="241"/>
      <c r="IY543" s="241"/>
      <c r="IZ543" s="241"/>
      <c r="JA543" s="241"/>
      <c r="JB543" s="241"/>
      <c r="JC543" s="241"/>
      <c r="JD543" s="241"/>
      <c r="JE543" s="241"/>
      <c r="JF543" s="241"/>
      <c r="JG543" s="241"/>
      <c r="JH543" s="241"/>
      <c r="JI543" s="241"/>
      <c r="JJ543" s="241"/>
      <c r="JK543" s="241"/>
      <c r="JL543" s="241"/>
      <c r="JM543" s="241"/>
      <c r="JN543" s="241"/>
      <c r="JO543" s="241"/>
      <c r="JP543" s="241"/>
      <c r="JQ543" s="241"/>
      <c r="JR543" s="241"/>
      <c r="JS543" s="241"/>
      <c r="JT543" s="241"/>
      <c r="JU543" s="241"/>
    </row>
    <row r="544" spans="1:281"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c r="IW544" s="241"/>
      <c r="IX544" s="241"/>
      <c r="IY544" s="241"/>
      <c r="IZ544" s="241"/>
      <c r="JA544" s="241"/>
      <c r="JB544" s="241"/>
      <c r="JC544" s="241"/>
      <c r="JD544" s="241"/>
      <c r="JE544" s="241"/>
      <c r="JF544" s="241"/>
      <c r="JG544" s="241"/>
      <c r="JH544" s="241"/>
      <c r="JI544" s="241"/>
      <c r="JJ544" s="241"/>
      <c r="JK544" s="241"/>
      <c r="JL544" s="241"/>
      <c r="JM544" s="241"/>
      <c r="JN544" s="241"/>
      <c r="JO544" s="241"/>
      <c r="JP544" s="241"/>
      <c r="JQ544" s="241"/>
      <c r="JR544" s="241"/>
      <c r="JS544" s="241"/>
      <c r="JT544" s="241"/>
      <c r="JU544" s="241"/>
    </row>
    <row r="545" spans="1:281"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c r="IW545" s="241"/>
      <c r="IX545" s="241"/>
      <c r="IY545" s="241"/>
      <c r="IZ545" s="241"/>
      <c r="JA545" s="241"/>
      <c r="JB545" s="241"/>
      <c r="JC545" s="241"/>
      <c r="JD545" s="241"/>
      <c r="JE545" s="241"/>
      <c r="JF545" s="241"/>
      <c r="JG545" s="241"/>
      <c r="JH545" s="241"/>
      <c r="JI545" s="241"/>
      <c r="JJ545" s="241"/>
      <c r="JK545" s="241"/>
      <c r="JL545" s="241"/>
      <c r="JM545" s="241"/>
      <c r="JN545" s="241"/>
      <c r="JO545" s="241"/>
      <c r="JP545" s="241"/>
      <c r="JQ545" s="241"/>
      <c r="JR545" s="241"/>
      <c r="JS545" s="241"/>
      <c r="JT545" s="241"/>
      <c r="JU545" s="241"/>
    </row>
    <row r="546" spans="1:281"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c r="IW546" s="241"/>
      <c r="IX546" s="241"/>
      <c r="IY546" s="241"/>
      <c r="IZ546" s="241"/>
      <c r="JA546" s="241"/>
      <c r="JB546" s="241"/>
      <c r="JC546" s="241"/>
      <c r="JD546" s="241"/>
      <c r="JE546" s="241"/>
      <c r="JF546" s="241"/>
      <c r="JG546" s="241"/>
      <c r="JH546" s="241"/>
      <c r="JI546" s="241"/>
      <c r="JJ546" s="241"/>
      <c r="JK546" s="241"/>
      <c r="JL546" s="241"/>
      <c r="JM546" s="241"/>
      <c r="JN546" s="241"/>
      <c r="JO546" s="241"/>
      <c r="JP546" s="241"/>
      <c r="JQ546" s="241"/>
      <c r="JR546" s="241"/>
      <c r="JS546" s="241"/>
      <c r="JT546" s="241"/>
      <c r="JU546" s="241"/>
    </row>
    <row r="547" spans="1:281"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c r="IW547" s="241"/>
      <c r="IX547" s="241"/>
      <c r="IY547" s="241"/>
      <c r="IZ547" s="241"/>
      <c r="JA547" s="241"/>
      <c r="JB547" s="241"/>
      <c r="JC547" s="241"/>
      <c r="JD547" s="241"/>
      <c r="JE547" s="241"/>
      <c r="JF547" s="241"/>
      <c r="JG547" s="241"/>
      <c r="JH547" s="241"/>
      <c r="JI547" s="241"/>
      <c r="JJ547" s="241"/>
      <c r="JK547" s="241"/>
      <c r="JL547" s="241"/>
      <c r="JM547" s="241"/>
      <c r="JN547" s="241"/>
      <c r="JO547" s="241"/>
      <c r="JP547" s="241"/>
      <c r="JQ547" s="241"/>
      <c r="JR547" s="241"/>
      <c r="JS547" s="241"/>
      <c r="JT547" s="241"/>
      <c r="JU547" s="241"/>
    </row>
    <row r="548" spans="1:281"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c r="IW548" s="241"/>
      <c r="IX548" s="241"/>
      <c r="IY548" s="241"/>
      <c r="IZ548" s="241"/>
      <c r="JA548" s="241"/>
      <c r="JB548" s="241"/>
      <c r="JC548" s="241"/>
      <c r="JD548" s="241"/>
      <c r="JE548" s="241"/>
      <c r="JF548" s="241"/>
      <c r="JG548" s="241"/>
      <c r="JH548" s="241"/>
      <c r="JI548" s="241"/>
      <c r="JJ548" s="241"/>
      <c r="JK548" s="241"/>
      <c r="JL548" s="241"/>
      <c r="JM548" s="241"/>
      <c r="JN548" s="241"/>
      <c r="JO548" s="241"/>
      <c r="JP548" s="241"/>
      <c r="JQ548" s="241"/>
      <c r="JR548" s="241"/>
      <c r="JS548" s="241"/>
      <c r="JT548" s="241"/>
      <c r="JU548" s="241"/>
    </row>
    <row r="549" spans="1:281"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c r="IW549" s="241"/>
      <c r="IX549" s="241"/>
      <c r="IY549" s="241"/>
      <c r="IZ549" s="241"/>
      <c r="JA549" s="241"/>
      <c r="JB549" s="241"/>
      <c r="JC549" s="241"/>
      <c r="JD549" s="241"/>
      <c r="JE549" s="241"/>
      <c r="JF549" s="241"/>
      <c r="JG549" s="241"/>
      <c r="JH549" s="241"/>
      <c r="JI549" s="241"/>
      <c r="JJ549" s="241"/>
      <c r="JK549" s="241"/>
      <c r="JL549" s="241"/>
      <c r="JM549" s="241"/>
      <c r="JN549" s="241"/>
      <c r="JO549" s="241"/>
      <c r="JP549" s="241"/>
      <c r="JQ549" s="241"/>
      <c r="JR549" s="241"/>
      <c r="JS549" s="241"/>
      <c r="JT549" s="241"/>
      <c r="JU549" s="241"/>
    </row>
    <row r="550" spans="1:281"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c r="IW550" s="241"/>
      <c r="IX550" s="241"/>
      <c r="IY550" s="241"/>
      <c r="IZ550" s="241"/>
      <c r="JA550" s="241"/>
      <c r="JB550" s="241"/>
      <c r="JC550" s="241"/>
      <c r="JD550" s="241"/>
      <c r="JE550" s="241"/>
      <c r="JF550" s="241"/>
      <c r="JG550" s="241"/>
      <c r="JH550" s="241"/>
      <c r="JI550" s="241"/>
      <c r="JJ550" s="241"/>
      <c r="JK550" s="241"/>
      <c r="JL550" s="241"/>
      <c r="JM550" s="241"/>
      <c r="JN550" s="241"/>
      <c r="JO550" s="241"/>
      <c r="JP550" s="241"/>
      <c r="JQ550" s="241"/>
      <c r="JR550" s="241"/>
      <c r="JS550" s="241"/>
      <c r="JT550" s="241"/>
      <c r="JU550" s="241"/>
    </row>
    <row r="551" spans="1:281"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c r="IW551" s="241"/>
      <c r="IX551" s="241"/>
      <c r="IY551" s="241"/>
      <c r="IZ551" s="241"/>
      <c r="JA551" s="241"/>
      <c r="JB551" s="241"/>
      <c r="JC551" s="241"/>
      <c r="JD551" s="241"/>
      <c r="JE551" s="241"/>
      <c r="JF551" s="241"/>
      <c r="JG551" s="241"/>
      <c r="JH551" s="241"/>
      <c r="JI551" s="241"/>
      <c r="JJ551" s="241"/>
      <c r="JK551" s="241"/>
      <c r="JL551" s="241"/>
      <c r="JM551" s="241"/>
      <c r="JN551" s="241"/>
      <c r="JO551" s="241"/>
      <c r="JP551" s="241"/>
      <c r="JQ551" s="241"/>
      <c r="JR551" s="241"/>
      <c r="JS551" s="241"/>
      <c r="JT551" s="241"/>
      <c r="JU551" s="241"/>
    </row>
    <row r="552" spans="1:281"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c r="IW552" s="241"/>
      <c r="IX552" s="241"/>
      <c r="IY552" s="241"/>
      <c r="IZ552" s="241"/>
      <c r="JA552" s="241"/>
      <c r="JB552" s="241"/>
      <c r="JC552" s="241"/>
      <c r="JD552" s="241"/>
      <c r="JE552" s="241"/>
      <c r="JF552" s="241"/>
      <c r="JG552" s="241"/>
      <c r="JH552" s="241"/>
      <c r="JI552" s="241"/>
      <c r="JJ552" s="241"/>
      <c r="JK552" s="241"/>
      <c r="JL552" s="241"/>
      <c r="JM552" s="241"/>
      <c r="JN552" s="241"/>
      <c r="JO552" s="241"/>
      <c r="JP552" s="241"/>
      <c r="JQ552" s="241"/>
      <c r="JR552" s="241"/>
      <c r="JS552" s="241"/>
      <c r="JT552" s="241"/>
      <c r="JU552" s="241"/>
    </row>
    <row r="553" spans="1:281"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c r="IW553" s="241"/>
      <c r="IX553" s="241"/>
      <c r="IY553" s="241"/>
      <c r="IZ553" s="241"/>
      <c r="JA553" s="241"/>
      <c r="JB553" s="241"/>
      <c r="JC553" s="241"/>
      <c r="JD553" s="241"/>
      <c r="JE553" s="241"/>
      <c r="JF553" s="241"/>
      <c r="JG553" s="241"/>
      <c r="JH553" s="241"/>
      <c r="JI553" s="241"/>
      <c r="JJ553" s="241"/>
      <c r="JK553" s="241"/>
      <c r="JL553" s="241"/>
      <c r="JM553" s="241"/>
      <c r="JN553" s="241"/>
      <c r="JO553" s="241"/>
      <c r="JP553" s="241"/>
      <c r="JQ553" s="241"/>
      <c r="JR553" s="241"/>
      <c r="JS553" s="241"/>
      <c r="JT553" s="241"/>
      <c r="JU553" s="241"/>
    </row>
    <row r="554" spans="1:281"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c r="IW554" s="241"/>
      <c r="IX554" s="241"/>
      <c r="IY554" s="241"/>
      <c r="IZ554" s="241"/>
      <c r="JA554" s="241"/>
      <c r="JB554" s="241"/>
      <c r="JC554" s="241"/>
      <c r="JD554" s="241"/>
      <c r="JE554" s="241"/>
      <c r="JF554" s="241"/>
      <c r="JG554" s="241"/>
      <c r="JH554" s="241"/>
      <c r="JI554" s="241"/>
      <c r="JJ554" s="241"/>
      <c r="JK554" s="241"/>
      <c r="JL554" s="241"/>
      <c r="JM554" s="241"/>
      <c r="JN554" s="241"/>
      <c r="JO554" s="241"/>
      <c r="JP554" s="241"/>
      <c r="JQ554" s="241"/>
      <c r="JR554" s="241"/>
      <c r="JS554" s="241"/>
      <c r="JT554" s="241"/>
      <c r="JU554" s="241"/>
    </row>
    <row r="555" spans="1:281"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c r="IW555" s="241"/>
      <c r="IX555" s="241"/>
      <c r="IY555" s="241"/>
      <c r="IZ555" s="241"/>
      <c r="JA555" s="241"/>
      <c r="JB555" s="241"/>
      <c r="JC555" s="241"/>
      <c r="JD555" s="241"/>
      <c r="JE555" s="241"/>
      <c r="JF555" s="241"/>
      <c r="JG555" s="241"/>
      <c r="JH555" s="241"/>
      <c r="JI555" s="241"/>
      <c r="JJ555" s="241"/>
      <c r="JK555" s="241"/>
      <c r="JL555" s="241"/>
      <c r="JM555" s="241"/>
      <c r="JN555" s="241"/>
      <c r="JO555" s="241"/>
      <c r="JP555" s="241"/>
      <c r="JQ555" s="241"/>
      <c r="JR555" s="241"/>
      <c r="JS555" s="241"/>
      <c r="JT555" s="241"/>
      <c r="JU555" s="241"/>
    </row>
    <row r="556" spans="1:281"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c r="IW556" s="241"/>
      <c r="IX556" s="241"/>
      <c r="IY556" s="241"/>
      <c r="IZ556" s="241"/>
      <c r="JA556" s="241"/>
      <c r="JB556" s="241"/>
      <c r="JC556" s="241"/>
      <c r="JD556" s="241"/>
      <c r="JE556" s="241"/>
      <c r="JF556" s="241"/>
      <c r="JG556" s="241"/>
      <c r="JH556" s="241"/>
      <c r="JI556" s="241"/>
      <c r="JJ556" s="241"/>
      <c r="JK556" s="241"/>
      <c r="JL556" s="241"/>
      <c r="JM556" s="241"/>
      <c r="JN556" s="241"/>
      <c r="JO556" s="241"/>
      <c r="JP556" s="241"/>
      <c r="JQ556" s="241"/>
      <c r="JR556" s="241"/>
      <c r="JS556" s="241"/>
      <c r="JT556" s="241"/>
      <c r="JU556" s="241"/>
    </row>
    <row r="557" spans="1:281"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c r="IW557" s="241"/>
      <c r="IX557" s="241"/>
      <c r="IY557" s="241"/>
      <c r="IZ557" s="241"/>
      <c r="JA557" s="241"/>
      <c r="JB557" s="241"/>
      <c r="JC557" s="241"/>
      <c r="JD557" s="241"/>
      <c r="JE557" s="241"/>
      <c r="JF557" s="241"/>
      <c r="JG557" s="241"/>
      <c r="JH557" s="241"/>
      <c r="JI557" s="241"/>
      <c r="JJ557" s="241"/>
      <c r="JK557" s="241"/>
      <c r="JL557" s="241"/>
      <c r="JM557" s="241"/>
      <c r="JN557" s="241"/>
      <c r="JO557" s="241"/>
      <c r="JP557" s="241"/>
      <c r="JQ557" s="241"/>
      <c r="JR557" s="241"/>
      <c r="JS557" s="241"/>
      <c r="JT557" s="241"/>
      <c r="JU557" s="241"/>
    </row>
    <row r="558" spans="1:281"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c r="IW558" s="241"/>
      <c r="IX558" s="241"/>
      <c r="IY558" s="241"/>
      <c r="IZ558" s="241"/>
      <c r="JA558" s="241"/>
      <c r="JB558" s="241"/>
      <c r="JC558" s="241"/>
      <c r="JD558" s="241"/>
      <c r="JE558" s="241"/>
      <c r="JF558" s="241"/>
      <c r="JG558" s="241"/>
      <c r="JH558" s="241"/>
      <c r="JI558" s="241"/>
      <c r="JJ558" s="241"/>
      <c r="JK558" s="241"/>
      <c r="JL558" s="241"/>
      <c r="JM558" s="241"/>
      <c r="JN558" s="241"/>
      <c r="JO558" s="241"/>
      <c r="JP558" s="241"/>
      <c r="JQ558" s="241"/>
      <c r="JR558" s="241"/>
      <c r="JS558" s="241"/>
      <c r="JT558" s="241"/>
      <c r="JU558" s="241"/>
    </row>
    <row r="559" spans="1:281"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c r="IW559" s="241"/>
      <c r="IX559" s="241"/>
      <c r="IY559" s="241"/>
      <c r="IZ559" s="241"/>
      <c r="JA559" s="241"/>
      <c r="JB559" s="241"/>
      <c r="JC559" s="241"/>
      <c r="JD559" s="241"/>
      <c r="JE559" s="241"/>
      <c r="JF559" s="241"/>
      <c r="JG559" s="241"/>
      <c r="JH559" s="241"/>
      <c r="JI559" s="241"/>
      <c r="JJ559" s="241"/>
      <c r="JK559" s="241"/>
      <c r="JL559" s="241"/>
      <c r="JM559" s="241"/>
      <c r="JN559" s="241"/>
      <c r="JO559" s="241"/>
      <c r="JP559" s="241"/>
      <c r="JQ559" s="241"/>
      <c r="JR559" s="241"/>
      <c r="JS559" s="241"/>
      <c r="JT559" s="241"/>
      <c r="JU559" s="241"/>
    </row>
    <row r="560" spans="1:281"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c r="IW560" s="241"/>
      <c r="IX560" s="241"/>
      <c r="IY560" s="241"/>
      <c r="IZ560" s="241"/>
      <c r="JA560" s="241"/>
      <c r="JB560" s="241"/>
      <c r="JC560" s="241"/>
      <c r="JD560" s="241"/>
      <c r="JE560" s="241"/>
      <c r="JF560" s="241"/>
      <c r="JG560" s="241"/>
      <c r="JH560" s="241"/>
      <c r="JI560" s="241"/>
      <c r="JJ560" s="241"/>
      <c r="JK560" s="241"/>
      <c r="JL560" s="241"/>
      <c r="JM560" s="241"/>
      <c r="JN560" s="241"/>
      <c r="JO560" s="241"/>
      <c r="JP560" s="241"/>
      <c r="JQ560" s="241"/>
      <c r="JR560" s="241"/>
      <c r="JS560" s="241"/>
      <c r="JT560" s="241"/>
      <c r="JU560" s="241"/>
    </row>
    <row r="561" spans="1:281"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c r="IW561" s="241"/>
      <c r="IX561" s="241"/>
      <c r="IY561" s="241"/>
      <c r="IZ561" s="241"/>
      <c r="JA561" s="241"/>
      <c r="JB561" s="241"/>
      <c r="JC561" s="241"/>
      <c r="JD561" s="241"/>
      <c r="JE561" s="241"/>
      <c r="JF561" s="241"/>
      <c r="JG561" s="241"/>
      <c r="JH561" s="241"/>
      <c r="JI561" s="241"/>
      <c r="JJ561" s="241"/>
      <c r="JK561" s="241"/>
      <c r="JL561" s="241"/>
      <c r="JM561" s="241"/>
      <c r="JN561" s="241"/>
      <c r="JO561" s="241"/>
      <c r="JP561" s="241"/>
      <c r="JQ561" s="241"/>
      <c r="JR561" s="241"/>
      <c r="JS561" s="241"/>
      <c r="JT561" s="241"/>
      <c r="JU561" s="241"/>
    </row>
    <row r="562" spans="1:281"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c r="IW562" s="241"/>
      <c r="IX562" s="241"/>
      <c r="IY562" s="241"/>
      <c r="IZ562" s="241"/>
      <c r="JA562" s="241"/>
      <c r="JB562" s="241"/>
      <c r="JC562" s="241"/>
      <c r="JD562" s="241"/>
      <c r="JE562" s="241"/>
      <c r="JF562" s="241"/>
      <c r="JG562" s="241"/>
      <c r="JH562" s="241"/>
      <c r="JI562" s="241"/>
      <c r="JJ562" s="241"/>
      <c r="JK562" s="241"/>
      <c r="JL562" s="241"/>
      <c r="JM562" s="241"/>
      <c r="JN562" s="241"/>
      <c r="JO562" s="241"/>
      <c r="JP562" s="241"/>
      <c r="JQ562" s="241"/>
      <c r="JR562" s="241"/>
      <c r="JS562" s="241"/>
      <c r="JT562" s="241"/>
      <c r="JU562" s="241"/>
    </row>
    <row r="563" spans="1:281"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c r="IW563" s="241"/>
      <c r="IX563" s="241"/>
      <c r="IY563" s="241"/>
      <c r="IZ563" s="241"/>
      <c r="JA563" s="241"/>
      <c r="JB563" s="241"/>
      <c r="JC563" s="241"/>
      <c r="JD563" s="241"/>
      <c r="JE563" s="241"/>
      <c r="JF563" s="241"/>
      <c r="JG563" s="241"/>
      <c r="JH563" s="241"/>
      <c r="JI563" s="241"/>
      <c r="JJ563" s="241"/>
      <c r="JK563" s="241"/>
      <c r="JL563" s="241"/>
      <c r="JM563" s="241"/>
      <c r="JN563" s="241"/>
      <c r="JO563" s="241"/>
      <c r="JP563" s="241"/>
      <c r="JQ563" s="241"/>
      <c r="JR563" s="241"/>
      <c r="JS563" s="241"/>
      <c r="JT563" s="241"/>
      <c r="JU563" s="241"/>
    </row>
    <row r="564" spans="1:281"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c r="IW564" s="241"/>
      <c r="IX564" s="241"/>
      <c r="IY564" s="241"/>
      <c r="IZ564" s="241"/>
      <c r="JA564" s="241"/>
      <c r="JB564" s="241"/>
      <c r="JC564" s="241"/>
      <c r="JD564" s="241"/>
      <c r="JE564" s="241"/>
      <c r="JF564" s="241"/>
      <c r="JG564" s="241"/>
      <c r="JH564" s="241"/>
      <c r="JI564" s="241"/>
      <c r="JJ564" s="241"/>
      <c r="JK564" s="241"/>
      <c r="JL564" s="241"/>
      <c r="JM564" s="241"/>
      <c r="JN564" s="241"/>
      <c r="JO564" s="241"/>
      <c r="JP564" s="241"/>
      <c r="JQ564" s="241"/>
      <c r="JR564" s="241"/>
      <c r="JS564" s="241"/>
      <c r="JT564" s="241"/>
      <c r="JU564" s="241"/>
    </row>
    <row r="565" spans="1:281"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c r="IW565" s="241"/>
      <c r="IX565" s="241"/>
      <c r="IY565" s="241"/>
      <c r="IZ565" s="241"/>
      <c r="JA565" s="241"/>
      <c r="JB565" s="241"/>
      <c r="JC565" s="241"/>
      <c r="JD565" s="241"/>
      <c r="JE565" s="241"/>
      <c r="JF565" s="241"/>
      <c r="JG565" s="241"/>
      <c r="JH565" s="241"/>
      <c r="JI565" s="241"/>
      <c r="JJ565" s="241"/>
      <c r="JK565" s="241"/>
      <c r="JL565" s="241"/>
      <c r="JM565" s="241"/>
      <c r="JN565" s="241"/>
      <c r="JO565" s="241"/>
      <c r="JP565" s="241"/>
      <c r="JQ565" s="241"/>
      <c r="JR565" s="241"/>
      <c r="JS565" s="241"/>
      <c r="JT565" s="241"/>
      <c r="JU565" s="241"/>
    </row>
    <row r="566" spans="1:281"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c r="IW566" s="241"/>
      <c r="IX566" s="241"/>
      <c r="IY566" s="241"/>
      <c r="IZ566" s="241"/>
      <c r="JA566" s="241"/>
      <c r="JB566" s="241"/>
      <c r="JC566" s="241"/>
      <c r="JD566" s="241"/>
      <c r="JE566" s="241"/>
      <c r="JF566" s="241"/>
      <c r="JG566" s="241"/>
      <c r="JH566" s="241"/>
      <c r="JI566" s="241"/>
      <c r="JJ566" s="241"/>
      <c r="JK566" s="241"/>
      <c r="JL566" s="241"/>
      <c r="JM566" s="241"/>
      <c r="JN566" s="241"/>
      <c r="JO566" s="241"/>
      <c r="JP566" s="241"/>
      <c r="JQ566" s="241"/>
      <c r="JR566" s="241"/>
      <c r="JS566" s="241"/>
      <c r="JT566" s="241"/>
      <c r="JU566" s="241"/>
    </row>
    <row r="567" spans="1:281"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c r="IW567" s="241"/>
      <c r="IX567" s="241"/>
      <c r="IY567" s="241"/>
      <c r="IZ567" s="241"/>
      <c r="JA567" s="241"/>
      <c r="JB567" s="241"/>
      <c r="JC567" s="241"/>
      <c r="JD567" s="241"/>
      <c r="JE567" s="241"/>
      <c r="JF567" s="241"/>
      <c r="JG567" s="241"/>
      <c r="JH567" s="241"/>
      <c r="JI567" s="241"/>
      <c r="JJ567" s="241"/>
      <c r="JK567" s="241"/>
      <c r="JL567" s="241"/>
      <c r="JM567" s="241"/>
      <c r="JN567" s="241"/>
      <c r="JO567" s="241"/>
      <c r="JP567" s="241"/>
      <c r="JQ567" s="241"/>
      <c r="JR567" s="241"/>
      <c r="JS567" s="241"/>
      <c r="JT567" s="241"/>
      <c r="JU567" s="241"/>
    </row>
    <row r="568" spans="1:281"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c r="IW568" s="241"/>
      <c r="IX568" s="241"/>
      <c r="IY568" s="241"/>
      <c r="IZ568" s="241"/>
      <c r="JA568" s="241"/>
      <c r="JB568" s="241"/>
      <c r="JC568" s="241"/>
      <c r="JD568" s="241"/>
      <c r="JE568" s="241"/>
      <c r="JF568" s="241"/>
      <c r="JG568" s="241"/>
      <c r="JH568" s="241"/>
      <c r="JI568" s="241"/>
      <c r="JJ568" s="241"/>
      <c r="JK568" s="241"/>
      <c r="JL568" s="241"/>
      <c r="JM568" s="241"/>
      <c r="JN568" s="241"/>
      <c r="JO568" s="241"/>
      <c r="JP568" s="241"/>
      <c r="JQ568" s="241"/>
      <c r="JR568" s="241"/>
      <c r="JS568" s="241"/>
      <c r="JT568" s="241"/>
      <c r="JU568" s="241"/>
    </row>
    <row r="569" spans="1:281"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c r="IW569" s="241"/>
      <c r="IX569" s="241"/>
      <c r="IY569" s="241"/>
      <c r="IZ569" s="241"/>
      <c r="JA569" s="241"/>
      <c r="JB569" s="241"/>
      <c r="JC569" s="241"/>
      <c r="JD569" s="241"/>
      <c r="JE569" s="241"/>
      <c r="JF569" s="241"/>
      <c r="JG569" s="241"/>
      <c r="JH569" s="241"/>
      <c r="JI569" s="241"/>
      <c r="JJ569" s="241"/>
      <c r="JK569" s="241"/>
      <c r="JL569" s="241"/>
      <c r="JM569" s="241"/>
      <c r="JN569" s="241"/>
      <c r="JO569" s="241"/>
      <c r="JP569" s="241"/>
      <c r="JQ569" s="241"/>
      <c r="JR569" s="241"/>
      <c r="JS569" s="241"/>
      <c r="JT569" s="241"/>
      <c r="JU569" s="241"/>
    </row>
    <row r="570" spans="1:281"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c r="IW570" s="241"/>
      <c r="IX570" s="241"/>
      <c r="IY570" s="241"/>
      <c r="IZ570" s="241"/>
      <c r="JA570" s="241"/>
      <c r="JB570" s="241"/>
      <c r="JC570" s="241"/>
      <c r="JD570" s="241"/>
      <c r="JE570" s="241"/>
      <c r="JF570" s="241"/>
      <c r="JG570" s="241"/>
      <c r="JH570" s="241"/>
      <c r="JI570" s="241"/>
      <c r="JJ570" s="241"/>
      <c r="JK570" s="241"/>
      <c r="JL570" s="241"/>
      <c r="JM570" s="241"/>
      <c r="JN570" s="241"/>
      <c r="JO570" s="241"/>
      <c r="JP570" s="241"/>
      <c r="JQ570" s="241"/>
      <c r="JR570" s="241"/>
      <c r="JS570" s="241"/>
      <c r="JT570" s="241"/>
      <c r="JU570" s="241"/>
    </row>
    <row r="571" spans="1:281"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c r="IW571" s="241"/>
      <c r="IX571" s="241"/>
      <c r="IY571" s="241"/>
      <c r="IZ571" s="241"/>
      <c r="JA571" s="241"/>
      <c r="JB571" s="241"/>
      <c r="JC571" s="241"/>
      <c r="JD571" s="241"/>
      <c r="JE571" s="241"/>
      <c r="JF571" s="241"/>
      <c r="JG571" s="241"/>
      <c r="JH571" s="241"/>
      <c r="JI571" s="241"/>
      <c r="JJ571" s="241"/>
      <c r="JK571" s="241"/>
      <c r="JL571" s="241"/>
      <c r="JM571" s="241"/>
      <c r="JN571" s="241"/>
      <c r="JO571" s="241"/>
      <c r="JP571" s="241"/>
      <c r="JQ571" s="241"/>
      <c r="JR571" s="241"/>
      <c r="JS571" s="241"/>
      <c r="JT571" s="241"/>
      <c r="JU571" s="241"/>
    </row>
    <row r="572" spans="1:281"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c r="IW572" s="241"/>
      <c r="IX572" s="241"/>
      <c r="IY572" s="241"/>
      <c r="IZ572" s="241"/>
      <c r="JA572" s="241"/>
      <c r="JB572" s="241"/>
      <c r="JC572" s="241"/>
      <c r="JD572" s="241"/>
      <c r="JE572" s="241"/>
      <c r="JF572" s="241"/>
      <c r="JG572" s="241"/>
      <c r="JH572" s="241"/>
      <c r="JI572" s="241"/>
      <c r="JJ572" s="241"/>
      <c r="JK572" s="241"/>
      <c r="JL572" s="241"/>
      <c r="JM572" s="241"/>
      <c r="JN572" s="241"/>
      <c r="JO572" s="241"/>
      <c r="JP572" s="241"/>
      <c r="JQ572" s="241"/>
      <c r="JR572" s="241"/>
      <c r="JS572" s="241"/>
      <c r="JT572" s="241"/>
      <c r="JU572" s="241"/>
    </row>
    <row r="573" spans="1:281"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c r="IW573" s="241"/>
      <c r="IX573" s="241"/>
      <c r="IY573" s="241"/>
      <c r="IZ573" s="241"/>
      <c r="JA573" s="241"/>
      <c r="JB573" s="241"/>
      <c r="JC573" s="241"/>
      <c r="JD573" s="241"/>
      <c r="JE573" s="241"/>
      <c r="JF573" s="241"/>
      <c r="JG573" s="241"/>
      <c r="JH573" s="241"/>
      <c r="JI573" s="241"/>
      <c r="JJ573" s="241"/>
      <c r="JK573" s="241"/>
      <c r="JL573" s="241"/>
      <c r="JM573" s="241"/>
      <c r="JN573" s="241"/>
      <c r="JO573" s="241"/>
      <c r="JP573" s="241"/>
      <c r="JQ573" s="241"/>
      <c r="JR573" s="241"/>
      <c r="JS573" s="241"/>
      <c r="JT573" s="241"/>
      <c r="JU573" s="241"/>
    </row>
    <row r="574" spans="1:281"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c r="IW574" s="241"/>
      <c r="IX574" s="241"/>
      <c r="IY574" s="241"/>
      <c r="IZ574" s="241"/>
      <c r="JA574" s="241"/>
      <c r="JB574" s="241"/>
      <c r="JC574" s="241"/>
      <c r="JD574" s="241"/>
      <c r="JE574" s="241"/>
      <c r="JF574" s="241"/>
      <c r="JG574" s="241"/>
      <c r="JH574" s="241"/>
      <c r="JI574" s="241"/>
      <c r="JJ574" s="241"/>
      <c r="JK574" s="241"/>
      <c r="JL574" s="241"/>
      <c r="JM574" s="241"/>
      <c r="JN574" s="241"/>
      <c r="JO574" s="241"/>
      <c r="JP574" s="241"/>
      <c r="JQ574" s="241"/>
      <c r="JR574" s="241"/>
      <c r="JS574" s="241"/>
      <c r="JT574" s="241"/>
      <c r="JU574" s="241"/>
    </row>
    <row r="575" spans="1:281"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c r="IW575" s="241"/>
      <c r="IX575" s="241"/>
      <c r="IY575" s="241"/>
      <c r="IZ575" s="241"/>
      <c r="JA575" s="241"/>
      <c r="JB575" s="241"/>
      <c r="JC575" s="241"/>
      <c r="JD575" s="241"/>
      <c r="JE575" s="241"/>
      <c r="JF575" s="241"/>
      <c r="JG575" s="241"/>
      <c r="JH575" s="241"/>
      <c r="JI575" s="241"/>
      <c r="JJ575" s="241"/>
      <c r="JK575" s="241"/>
      <c r="JL575" s="241"/>
      <c r="JM575" s="241"/>
      <c r="JN575" s="241"/>
      <c r="JO575" s="241"/>
      <c r="JP575" s="241"/>
      <c r="JQ575" s="241"/>
      <c r="JR575" s="241"/>
      <c r="JS575" s="241"/>
      <c r="JT575" s="241"/>
      <c r="JU575" s="241"/>
    </row>
    <row r="576" spans="1:281"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c r="IW576" s="241"/>
      <c r="IX576" s="241"/>
      <c r="IY576" s="241"/>
      <c r="IZ576" s="241"/>
      <c r="JA576" s="241"/>
      <c r="JB576" s="241"/>
      <c r="JC576" s="241"/>
      <c r="JD576" s="241"/>
      <c r="JE576" s="241"/>
      <c r="JF576" s="241"/>
      <c r="JG576" s="241"/>
      <c r="JH576" s="241"/>
      <c r="JI576" s="241"/>
      <c r="JJ576" s="241"/>
      <c r="JK576" s="241"/>
      <c r="JL576" s="241"/>
      <c r="JM576" s="241"/>
      <c r="JN576" s="241"/>
      <c r="JO576" s="241"/>
      <c r="JP576" s="241"/>
      <c r="JQ576" s="241"/>
      <c r="JR576" s="241"/>
      <c r="JS576" s="241"/>
      <c r="JT576" s="241"/>
      <c r="JU576" s="241"/>
    </row>
    <row r="577" spans="1:281"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c r="IW577" s="241"/>
      <c r="IX577" s="241"/>
      <c r="IY577" s="241"/>
      <c r="IZ577" s="241"/>
      <c r="JA577" s="241"/>
      <c r="JB577" s="241"/>
      <c r="JC577" s="241"/>
      <c r="JD577" s="241"/>
      <c r="JE577" s="241"/>
      <c r="JF577" s="241"/>
      <c r="JG577" s="241"/>
      <c r="JH577" s="241"/>
      <c r="JI577" s="241"/>
      <c r="JJ577" s="241"/>
      <c r="JK577" s="241"/>
      <c r="JL577" s="241"/>
      <c r="JM577" s="241"/>
      <c r="JN577" s="241"/>
      <c r="JO577" s="241"/>
      <c r="JP577" s="241"/>
      <c r="JQ577" s="241"/>
      <c r="JR577" s="241"/>
      <c r="JS577" s="241"/>
      <c r="JT577" s="241"/>
      <c r="JU577" s="241"/>
    </row>
    <row r="578" spans="1:281"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c r="IW578" s="241"/>
      <c r="IX578" s="241"/>
      <c r="IY578" s="241"/>
      <c r="IZ578" s="241"/>
      <c r="JA578" s="241"/>
      <c r="JB578" s="241"/>
      <c r="JC578" s="241"/>
      <c r="JD578" s="241"/>
      <c r="JE578" s="241"/>
      <c r="JF578" s="241"/>
      <c r="JG578" s="241"/>
      <c r="JH578" s="241"/>
      <c r="JI578" s="241"/>
      <c r="JJ578" s="241"/>
      <c r="JK578" s="241"/>
      <c r="JL578" s="241"/>
      <c r="JM578" s="241"/>
      <c r="JN578" s="241"/>
      <c r="JO578" s="241"/>
      <c r="JP578" s="241"/>
      <c r="JQ578" s="241"/>
      <c r="JR578" s="241"/>
      <c r="JS578" s="241"/>
      <c r="JT578" s="241"/>
      <c r="JU578" s="241"/>
    </row>
    <row r="579" spans="1:281"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c r="IW579" s="241"/>
      <c r="IX579" s="241"/>
      <c r="IY579" s="241"/>
      <c r="IZ579" s="241"/>
      <c r="JA579" s="241"/>
      <c r="JB579" s="241"/>
      <c r="JC579" s="241"/>
      <c r="JD579" s="241"/>
      <c r="JE579" s="241"/>
      <c r="JF579" s="241"/>
      <c r="JG579" s="241"/>
      <c r="JH579" s="241"/>
      <c r="JI579" s="241"/>
      <c r="JJ579" s="241"/>
      <c r="JK579" s="241"/>
      <c r="JL579" s="241"/>
      <c r="JM579" s="241"/>
      <c r="JN579" s="241"/>
      <c r="JO579" s="241"/>
      <c r="JP579" s="241"/>
      <c r="JQ579" s="241"/>
      <c r="JR579" s="241"/>
      <c r="JS579" s="241"/>
      <c r="JT579" s="241"/>
      <c r="JU579" s="241"/>
    </row>
    <row r="580" spans="1:281"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c r="IW580" s="241"/>
      <c r="IX580" s="241"/>
      <c r="IY580" s="241"/>
      <c r="IZ580" s="241"/>
      <c r="JA580" s="241"/>
      <c r="JB580" s="241"/>
      <c r="JC580" s="241"/>
      <c r="JD580" s="241"/>
      <c r="JE580" s="241"/>
      <c r="JF580" s="241"/>
      <c r="JG580" s="241"/>
      <c r="JH580" s="241"/>
      <c r="JI580" s="241"/>
      <c r="JJ580" s="241"/>
      <c r="JK580" s="241"/>
      <c r="JL580" s="241"/>
      <c r="JM580" s="241"/>
      <c r="JN580" s="241"/>
      <c r="JO580" s="241"/>
      <c r="JP580" s="241"/>
      <c r="JQ580" s="241"/>
      <c r="JR580" s="241"/>
      <c r="JS580" s="241"/>
      <c r="JT580" s="241"/>
      <c r="JU580" s="241"/>
    </row>
    <row r="581" spans="1:281"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c r="IW581" s="241"/>
      <c r="IX581" s="241"/>
      <c r="IY581" s="241"/>
      <c r="IZ581" s="241"/>
      <c r="JA581" s="241"/>
      <c r="JB581" s="241"/>
      <c r="JC581" s="241"/>
      <c r="JD581" s="241"/>
      <c r="JE581" s="241"/>
      <c r="JF581" s="241"/>
      <c r="JG581" s="241"/>
      <c r="JH581" s="241"/>
      <c r="JI581" s="241"/>
      <c r="JJ581" s="241"/>
      <c r="JK581" s="241"/>
      <c r="JL581" s="241"/>
      <c r="JM581" s="241"/>
      <c r="JN581" s="241"/>
      <c r="JO581" s="241"/>
      <c r="JP581" s="241"/>
      <c r="JQ581" s="241"/>
      <c r="JR581" s="241"/>
      <c r="JS581" s="241"/>
      <c r="JT581" s="241"/>
      <c r="JU581" s="241"/>
    </row>
    <row r="582" spans="1:281"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c r="IW582" s="241"/>
      <c r="IX582" s="241"/>
      <c r="IY582" s="241"/>
      <c r="IZ582" s="241"/>
      <c r="JA582" s="241"/>
      <c r="JB582" s="241"/>
      <c r="JC582" s="241"/>
      <c r="JD582" s="241"/>
      <c r="JE582" s="241"/>
      <c r="JF582" s="241"/>
      <c r="JG582" s="241"/>
      <c r="JH582" s="241"/>
      <c r="JI582" s="241"/>
      <c r="JJ582" s="241"/>
      <c r="JK582" s="241"/>
      <c r="JL582" s="241"/>
      <c r="JM582" s="241"/>
      <c r="JN582" s="241"/>
      <c r="JO582" s="241"/>
      <c r="JP582" s="241"/>
      <c r="JQ582" s="241"/>
      <c r="JR582" s="241"/>
      <c r="JS582" s="241"/>
      <c r="JT582" s="241"/>
      <c r="JU582" s="241"/>
    </row>
    <row r="583" spans="1:281"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c r="IW583" s="241"/>
      <c r="IX583" s="241"/>
      <c r="IY583" s="241"/>
      <c r="IZ583" s="241"/>
      <c r="JA583" s="241"/>
      <c r="JB583" s="241"/>
      <c r="JC583" s="241"/>
      <c r="JD583" s="241"/>
      <c r="JE583" s="241"/>
      <c r="JF583" s="241"/>
      <c r="JG583" s="241"/>
      <c r="JH583" s="241"/>
      <c r="JI583" s="241"/>
      <c r="JJ583" s="241"/>
      <c r="JK583" s="241"/>
      <c r="JL583" s="241"/>
      <c r="JM583" s="241"/>
      <c r="JN583" s="241"/>
      <c r="JO583" s="241"/>
      <c r="JP583" s="241"/>
      <c r="JQ583" s="241"/>
      <c r="JR583" s="241"/>
      <c r="JS583" s="241"/>
      <c r="JT583" s="241"/>
      <c r="JU583" s="241"/>
    </row>
    <row r="584" spans="1:281"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c r="IW584" s="241"/>
      <c r="IX584" s="241"/>
      <c r="IY584" s="241"/>
      <c r="IZ584" s="241"/>
      <c r="JA584" s="241"/>
      <c r="JB584" s="241"/>
      <c r="JC584" s="241"/>
      <c r="JD584" s="241"/>
      <c r="JE584" s="241"/>
      <c r="JF584" s="241"/>
      <c r="JG584" s="241"/>
      <c r="JH584" s="241"/>
      <c r="JI584" s="241"/>
      <c r="JJ584" s="241"/>
      <c r="JK584" s="241"/>
      <c r="JL584" s="241"/>
      <c r="JM584" s="241"/>
      <c r="JN584" s="241"/>
      <c r="JO584" s="241"/>
      <c r="JP584" s="241"/>
      <c r="JQ584" s="241"/>
      <c r="JR584" s="241"/>
      <c r="JS584" s="241"/>
      <c r="JT584" s="241"/>
      <c r="JU584" s="241"/>
    </row>
    <row r="585" spans="1:281"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c r="IW585" s="241"/>
      <c r="IX585" s="241"/>
      <c r="IY585" s="241"/>
      <c r="IZ585" s="241"/>
      <c r="JA585" s="241"/>
      <c r="JB585" s="241"/>
      <c r="JC585" s="241"/>
      <c r="JD585" s="241"/>
      <c r="JE585" s="241"/>
      <c r="JF585" s="241"/>
      <c r="JG585" s="241"/>
      <c r="JH585" s="241"/>
      <c r="JI585" s="241"/>
      <c r="JJ585" s="241"/>
      <c r="JK585" s="241"/>
      <c r="JL585" s="241"/>
      <c r="JM585" s="241"/>
      <c r="JN585" s="241"/>
      <c r="JO585" s="241"/>
      <c r="JP585" s="241"/>
      <c r="JQ585" s="241"/>
      <c r="JR585" s="241"/>
      <c r="JS585" s="241"/>
      <c r="JT585" s="241"/>
      <c r="JU585" s="241"/>
    </row>
    <row r="586" spans="1:281"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c r="IW586" s="241"/>
      <c r="IX586" s="241"/>
      <c r="IY586" s="241"/>
      <c r="IZ586" s="241"/>
      <c r="JA586" s="241"/>
      <c r="JB586" s="241"/>
      <c r="JC586" s="241"/>
      <c r="JD586" s="241"/>
      <c r="JE586" s="241"/>
      <c r="JF586" s="241"/>
      <c r="JG586" s="241"/>
      <c r="JH586" s="241"/>
      <c r="JI586" s="241"/>
      <c r="JJ586" s="241"/>
      <c r="JK586" s="241"/>
      <c r="JL586" s="241"/>
      <c r="JM586" s="241"/>
      <c r="JN586" s="241"/>
      <c r="JO586" s="241"/>
      <c r="JP586" s="241"/>
      <c r="JQ586" s="241"/>
      <c r="JR586" s="241"/>
      <c r="JS586" s="241"/>
      <c r="JT586" s="241"/>
      <c r="JU586" s="241"/>
    </row>
    <row r="587" spans="1:281"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c r="IW587" s="241"/>
      <c r="IX587" s="241"/>
      <c r="IY587" s="241"/>
      <c r="IZ587" s="241"/>
      <c r="JA587" s="241"/>
      <c r="JB587" s="241"/>
      <c r="JC587" s="241"/>
      <c r="JD587" s="241"/>
      <c r="JE587" s="241"/>
      <c r="JF587" s="241"/>
      <c r="JG587" s="241"/>
      <c r="JH587" s="241"/>
      <c r="JI587" s="241"/>
      <c r="JJ587" s="241"/>
      <c r="JK587" s="241"/>
      <c r="JL587" s="241"/>
      <c r="JM587" s="241"/>
      <c r="JN587" s="241"/>
      <c r="JO587" s="241"/>
      <c r="JP587" s="241"/>
      <c r="JQ587" s="241"/>
      <c r="JR587" s="241"/>
      <c r="JS587" s="241"/>
      <c r="JT587" s="241"/>
      <c r="JU587" s="241"/>
    </row>
    <row r="588" spans="1:281"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c r="IW588" s="241"/>
      <c r="IX588" s="241"/>
      <c r="IY588" s="241"/>
      <c r="IZ588" s="241"/>
      <c r="JA588" s="241"/>
      <c r="JB588" s="241"/>
      <c r="JC588" s="241"/>
      <c r="JD588" s="241"/>
      <c r="JE588" s="241"/>
      <c r="JF588" s="241"/>
      <c r="JG588" s="241"/>
      <c r="JH588" s="241"/>
      <c r="JI588" s="241"/>
      <c r="JJ588" s="241"/>
      <c r="JK588" s="241"/>
      <c r="JL588" s="241"/>
      <c r="JM588" s="241"/>
      <c r="JN588" s="241"/>
      <c r="JO588" s="241"/>
      <c r="JP588" s="241"/>
      <c r="JQ588" s="241"/>
      <c r="JR588" s="241"/>
      <c r="JS588" s="241"/>
      <c r="JT588" s="241"/>
      <c r="JU588" s="241"/>
    </row>
    <row r="589" spans="1:281"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c r="IW589" s="241"/>
      <c r="IX589" s="241"/>
      <c r="IY589" s="241"/>
      <c r="IZ589" s="241"/>
      <c r="JA589" s="241"/>
      <c r="JB589" s="241"/>
      <c r="JC589" s="241"/>
      <c r="JD589" s="241"/>
      <c r="JE589" s="241"/>
      <c r="JF589" s="241"/>
      <c r="JG589" s="241"/>
      <c r="JH589" s="241"/>
      <c r="JI589" s="241"/>
      <c r="JJ589" s="241"/>
      <c r="JK589" s="241"/>
      <c r="JL589" s="241"/>
      <c r="JM589" s="241"/>
      <c r="JN589" s="241"/>
      <c r="JO589" s="241"/>
      <c r="JP589" s="241"/>
      <c r="JQ589" s="241"/>
      <c r="JR589" s="241"/>
      <c r="JS589" s="241"/>
      <c r="JT589" s="241"/>
      <c r="JU589" s="241"/>
    </row>
    <row r="590" spans="1:281"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c r="IW590" s="241"/>
      <c r="IX590" s="241"/>
      <c r="IY590" s="241"/>
      <c r="IZ590" s="241"/>
      <c r="JA590" s="241"/>
      <c r="JB590" s="241"/>
      <c r="JC590" s="241"/>
      <c r="JD590" s="241"/>
      <c r="JE590" s="241"/>
      <c r="JF590" s="241"/>
      <c r="JG590" s="241"/>
      <c r="JH590" s="241"/>
      <c r="JI590" s="241"/>
      <c r="JJ590" s="241"/>
      <c r="JK590" s="241"/>
      <c r="JL590" s="241"/>
      <c r="JM590" s="241"/>
      <c r="JN590" s="241"/>
      <c r="JO590" s="241"/>
      <c r="JP590" s="241"/>
      <c r="JQ590" s="241"/>
      <c r="JR590" s="241"/>
      <c r="JS590" s="241"/>
      <c r="JT590" s="241"/>
      <c r="JU590" s="241"/>
    </row>
    <row r="591" spans="1:281"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c r="IW591" s="241"/>
      <c r="IX591" s="241"/>
      <c r="IY591" s="241"/>
      <c r="IZ591" s="241"/>
      <c r="JA591" s="241"/>
      <c r="JB591" s="241"/>
      <c r="JC591" s="241"/>
      <c r="JD591" s="241"/>
      <c r="JE591" s="241"/>
      <c r="JF591" s="241"/>
      <c r="JG591" s="241"/>
      <c r="JH591" s="241"/>
      <c r="JI591" s="241"/>
      <c r="JJ591" s="241"/>
      <c r="JK591" s="241"/>
      <c r="JL591" s="241"/>
      <c r="JM591" s="241"/>
      <c r="JN591" s="241"/>
      <c r="JO591" s="241"/>
      <c r="JP591" s="241"/>
      <c r="JQ591" s="241"/>
      <c r="JR591" s="241"/>
      <c r="JS591" s="241"/>
      <c r="JT591" s="241"/>
      <c r="JU591" s="241"/>
    </row>
    <row r="592" spans="1:281"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c r="IW592" s="241"/>
      <c r="IX592" s="241"/>
      <c r="IY592" s="241"/>
      <c r="IZ592" s="241"/>
      <c r="JA592" s="241"/>
      <c r="JB592" s="241"/>
      <c r="JC592" s="241"/>
      <c r="JD592" s="241"/>
      <c r="JE592" s="241"/>
      <c r="JF592" s="241"/>
      <c r="JG592" s="241"/>
      <c r="JH592" s="241"/>
      <c r="JI592" s="241"/>
      <c r="JJ592" s="241"/>
      <c r="JK592" s="241"/>
      <c r="JL592" s="241"/>
      <c r="JM592" s="241"/>
      <c r="JN592" s="241"/>
      <c r="JO592" s="241"/>
      <c r="JP592" s="241"/>
      <c r="JQ592" s="241"/>
      <c r="JR592" s="241"/>
      <c r="JS592" s="241"/>
      <c r="JT592" s="241"/>
      <c r="JU592" s="241"/>
    </row>
    <row r="593" spans="1:281"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c r="IW593" s="241"/>
      <c r="IX593" s="241"/>
      <c r="IY593" s="241"/>
      <c r="IZ593" s="241"/>
      <c r="JA593" s="241"/>
      <c r="JB593" s="241"/>
      <c r="JC593" s="241"/>
      <c r="JD593" s="241"/>
      <c r="JE593" s="241"/>
      <c r="JF593" s="241"/>
      <c r="JG593" s="241"/>
      <c r="JH593" s="241"/>
      <c r="JI593" s="241"/>
      <c r="JJ593" s="241"/>
      <c r="JK593" s="241"/>
      <c r="JL593" s="241"/>
      <c r="JM593" s="241"/>
      <c r="JN593" s="241"/>
      <c r="JO593" s="241"/>
      <c r="JP593" s="241"/>
      <c r="JQ593" s="241"/>
      <c r="JR593" s="241"/>
      <c r="JS593" s="241"/>
      <c r="JT593" s="241"/>
      <c r="JU593" s="241"/>
    </row>
    <row r="594" spans="1:281"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c r="IW594" s="241"/>
      <c r="IX594" s="241"/>
      <c r="IY594" s="241"/>
      <c r="IZ594" s="241"/>
      <c r="JA594" s="241"/>
      <c r="JB594" s="241"/>
      <c r="JC594" s="241"/>
      <c r="JD594" s="241"/>
      <c r="JE594" s="241"/>
      <c r="JF594" s="241"/>
      <c r="JG594" s="241"/>
      <c r="JH594" s="241"/>
      <c r="JI594" s="241"/>
      <c r="JJ594" s="241"/>
      <c r="JK594" s="241"/>
      <c r="JL594" s="241"/>
      <c r="JM594" s="241"/>
      <c r="JN594" s="241"/>
      <c r="JO594" s="241"/>
      <c r="JP594" s="241"/>
      <c r="JQ594" s="241"/>
      <c r="JR594" s="241"/>
      <c r="JS594" s="241"/>
      <c r="JT594" s="241"/>
      <c r="JU594" s="241"/>
    </row>
    <row r="595" spans="1:281"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c r="IW595" s="241"/>
      <c r="IX595" s="241"/>
      <c r="IY595" s="241"/>
      <c r="IZ595" s="241"/>
      <c r="JA595" s="241"/>
      <c r="JB595" s="241"/>
      <c r="JC595" s="241"/>
      <c r="JD595" s="241"/>
      <c r="JE595" s="241"/>
      <c r="JF595" s="241"/>
      <c r="JG595" s="241"/>
      <c r="JH595" s="241"/>
      <c r="JI595" s="241"/>
      <c r="JJ595" s="241"/>
      <c r="JK595" s="241"/>
      <c r="JL595" s="241"/>
      <c r="JM595" s="241"/>
      <c r="JN595" s="241"/>
      <c r="JO595" s="241"/>
      <c r="JP595" s="241"/>
      <c r="JQ595" s="241"/>
      <c r="JR595" s="241"/>
      <c r="JS595" s="241"/>
      <c r="JT595" s="241"/>
      <c r="JU595" s="241"/>
    </row>
    <row r="596" spans="1:281"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c r="IW596" s="241"/>
      <c r="IX596" s="241"/>
      <c r="IY596" s="241"/>
      <c r="IZ596" s="241"/>
      <c r="JA596" s="241"/>
      <c r="JB596" s="241"/>
      <c r="JC596" s="241"/>
      <c r="JD596" s="241"/>
      <c r="JE596" s="241"/>
      <c r="JF596" s="241"/>
      <c r="JG596" s="241"/>
      <c r="JH596" s="241"/>
      <c r="JI596" s="241"/>
      <c r="JJ596" s="241"/>
      <c r="JK596" s="241"/>
      <c r="JL596" s="241"/>
      <c r="JM596" s="241"/>
      <c r="JN596" s="241"/>
      <c r="JO596" s="241"/>
      <c r="JP596" s="241"/>
      <c r="JQ596" s="241"/>
      <c r="JR596" s="241"/>
      <c r="JS596" s="241"/>
      <c r="JT596" s="241"/>
      <c r="JU596" s="241"/>
    </row>
    <row r="597" spans="1:281"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c r="IW597" s="241"/>
      <c r="IX597" s="241"/>
      <c r="IY597" s="241"/>
      <c r="IZ597" s="241"/>
      <c r="JA597" s="241"/>
      <c r="JB597" s="241"/>
      <c r="JC597" s="241"/>
      <c r="JD597" s="241"/>
      <c r="JE597" s="241"/>
      <c r="JF597" s="241"/>
      <c r="JG597" s="241"/>
      <c r="JH597" s="241"/>
      <c r="JI597" s="241"/>
      <c r="JJ597" s="241"/>
      <c r="JK597" s="241"/>
      <c r="JL597" s="241"/>
      <c r="JM597" s="241"/>
      <c r="JN597" s="241"/>
      <c r="JO597" s="241"/>
      <c r="JP597" s="241"/>
      <c r="JQ597" s="241"/>
      <c r="JR597" s="241"/>
      <c r="JS597" s="241"/>
      <c r="JT597" s="241"/>
      <c r="JU597" s="241"/>
    </row>
    <row r="598" spans="1:281"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c r="IW598" s="241"/>
      <c r="IX598" s="241"/>
      <c r="IY598" s="241"/>
      <c r="IZ598" s="241"/>
      <c r="JA598" s="241"/>
      <c r="JB598" s="241"/>
      <c r="JC598" s="241"/>
      <c r="JD598" s="241"/>
      <c r="JE598" s="241"/>
      <c r="JF598" s="241"/>
      <c r="JG598" s="241"/>
      <c r="JH598" s="241"/>
      <c r="JI598" s="241"/>
      <c r="JJ598" s="241"/>
      <c r="JK598" s="241"/>
      <c r="JL598" s="241"/>
      <c r="JM598" s="241"/>
      <c r="JN598" s="241"/>
      <c r="JO598" s="241"/>
      <c r="JP598" s="241"/>
      <c r="JQ598" s="241"/>
      <c r="JR598" s="241"/>
      <c r="JS598" s="241"/>
      <c r="JT598" s="241"/>
      <c r="JU598" s="241"/>
    </row>
    <row r="599" spans="1:281"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c r="IW599" s="241"/>
      <c r="IX599" s="241"/>
      <c r="IY599" s="241"/>
      <c r="IZ599" s="241"/>
      <c r="JA599" s="241"/>
      <c r="JB599" s="241"/>
      <c r="JC599" s="241"/>
      <c r="JD599" s="241"/>
      <c r="JE599" s="241"/>
      <c r="JF599" s="241"/>
      <c r="JG599" s="241"/>
      <c r="JH599" s="241"/>
      <c r="JI599" s="241"/>
      <c r="JJ599" s="241"/>
      <c r="JK599" s="241"/>
      <c r="JL599" s="241"/>
      <c r="JM599" s="241"/>
      <c r="JN599" s="241"/>
      <c r="JO599" s="241"/>
      <c r="JP599" s="241"/>
      <c r="JQ599" s="241"/>
      <c r="JR599" s="241"/>
      <c r="JS599" s="241"/>
      <c r="JT599" s="241"/>
      <c r="JU599" s="241"/>
    </row>
    <row r="600" spans="1:281"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c r="IW600" s="241"/>
      <c r="IX600" s="241"/>
      <c r="IY600" s="241"/>
      <c r="IZ600" s="241"/>
      <c r="JA600" s="241"/>
      <c r="JB600" s="241"/>
      <c r="JC600" s="241"/>
      <c r="JD600" s="241"/>
      <c r="JE600" s="241"/>
      <c r="JF600" s="241"/>
      <c r="JG600" s="241"/>
      <c r="JH600" s="241"/>
      <c r="JI600" s="241"/>
      <c r="JJ600" s="241"/>
      <c r="JK600" s="241"/>
      <c r="JL600" s="241"/>
      <c r="JM600" s="241"/>
      <c r="JN600" s="241"/>
      <c r="JO600" s="241"/>
      <c r="JP600" s="241"/>
      <c r="JQ600" s="241"/>
      <c r="JR600" s="241"/>
      <c r="JS600" s="241"/>
      <c r="JT600" s="241"/>
      <c r="JU600" s="241"/>
    </row>
    <row r="601" spans="1:281"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c r="IW601" s="241"/>
      <c r="IX601" s="241"/>
      <c r="IY601" s="241"/>
      <c r="IZ601" s="241"/>
      <c r="JA601" s="241"/>
      <c r="JB601" s="241"/>
      <c r="JC601" s="241"/>
      <c r="JD601" s="241"/>
      <c r="JE601" s="241"/>
      <c r="JF601" s="241"/>
      <c r="JG601" s="241"/>
      <c r="JH601" s="241"/>
      <c r="JI601" s="241"/>
      <c r="JJ601" s="241"/>
      <c r="JK601" s="241"/>
      <c r="JL601" s="241"/>
      <c r="JM601" s="241"/>
      <c r="JN601" s="241"/>
      <c r="JO601" s="241"/>
      <c r="JP601" s="241"/>
      <c r="JQ601" s="241"/>
      <c r="JR601" s="241"/>
      <c r="JS601" s="241"/>
      <c r="JT601" s="241"/>
      <c r="JU601" s="241"/>
    </row>
    <row r="602" spans="1:281"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c r="IW602" s="241"/>
      <c r="IX602" s="241"/>
      <c r="IY602" s="241"/>
      <c r="IZ602" s="241"/>
      <c r="JA602" s="241"/>
      <c r="JB602" s="241"/>
      <c r="JC602" s="241"/>
      <c r="JD602" s="241"/>
      <c r="JE602" s="241"/>
      <c r="JF602" s="241"/>
      <c r="JG602" s="241"/>
      <c r="JH602" s="241"/>
      <c r="JI602" s="241"/>
      <c r="JJ602" s="241"/>
      <c r="JK602" s="241"/>
      <c r="JL602" s="241"/>
      <c r="JM602" s="241"/>
      <c r="JN602" s="241"/>
      <c r="JO602" s="241"/>
      <c r="JP602" s="241"/>
      <c r="JQ602" s="241"/>
      <c r="JR602" s="241"/>
      <c r="JS602" s="241"/>
      <c r="JT602" s="241"/>
      <c r="JU602" s="241"/>
    </row>
    <row r="603" spans="1:281"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c r="IW603" s="241"/>
      <c r="IX603" s="241"/>
      <c r="IY603" s="241"/>
      <c r="IZ603" s="241"/>
      <c r="JA603" s="241"/>
      <c r="JB603" s="241"/>
      <c r="JC603" s="241"/>
      <c r="JD603" s="241"/>
      <c r="JE603" s="241"/>
      <c r="JF603" s="241"/>
      <c r="JG603" s="241"/>
      <c r="JH603" s="241"/>
      <c r="JI603" s="241"/>
      <c r="JJ603" s="241"/>
      <c r="JK603" s="241"/>
      <c r="JL603" s="241"/>
      <c r="JM603" s="241"/>
      <c r="JN603" s="241"/>
      <c r="JO603" s="241"/>
      <c r="JP603" s="241"/>
      <c r="JQ603" s="241"/>
      <c r="JR603" s="241"/>
      <c r="JS603" s="241"/>
      <c r="JT603" s="241"/>
      <c r="JU603" s="241"/>
    </row>
    <row r="604" spans="1:281"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c r="IW604" s="241"/>
      <c r="IX604" s="241"/>
      <c r="IY604" s="241"/>
      <c r="IZ604" s="241"/>
      <c r="JA604" s="241"/>
      <c r="JB604" s="241"/>
      <c r="JC604" s="241"/>
      <c r="JD604" s="241"/>
      <c r="JE604" s="241"/>
      <c r="JF604" s="241"/>
      <c r="JG604" s="241"/>
      <c r="JH604" s="241"/>
      <c r="JI604" s="241"/>
      <c r="JJ604" s="241"/>
      <c r="JK604" s="241"/>
      <c r="JL604" s="241"/>
      <c r="JM604" s="241"/>
      <c r="JN604" s="241"/>
      <c r="JO604" s="241"/>
      <c r="JP604" s="241"/>
      <c r="JQ604" s="241"/>
      <c r="JR604" s="241"/>
      <c r="JS604" s="241"/>
      <c r="JT604" s="241"/>
      <c r="JU604" s="241"/>
    </row>
    <row r="605" spans="1:281"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c r="IW605" s="241"/>
      <c r="IX605" s="241"/>
      <c r="IY605" s="241"/>
      <c r="IZ605" s="241"/>
      <c r="JA605" s="241"/>
      <c r="JB605" s="241"/>
      <c r="JC605" s="241"/>
      <c r="JD605" s="241"/>
      <c r="JE605" s="241"/>
      <c r="JF605" s="241"/>
      <c r="JG605" s="241"/>
      <c r="JH605" s="241"/>
      <c r="JI605" s="241"/>
      <c r="JJ605" s="241"/>
      <c r="JK605" s="241"/>
      <c r="JL605" s="241"/>
      <c r="JM605" s="241"/>
      <c r="JN605" s="241"/>
      <c r="JO605" s="241"/>
      <c r="JP605" s="241"/>
      <c r="JQ605" s="241"/>
      <c r="JR605" s="241"/>
      <c r="JS605" s="241"/>
      <c r="JT605" s="241"/>
      <c r="JU605" s="241"/>
    </row>
    <row r="606" spans="1:281"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c r="IW606" s="241"/>
      <c r="IX606" s="241"/>
      <c r="IY606" s="241"/>
      <c r="IZ606" s="241"/>
      <c r="JA606" s="241"/>
      <c r="JB606" s="241"/>
      <c r="JC606" s="241"/>
      <c r="JD606" s="241"/>
      <c r="JE606" s="241"/>
      <c r="JF606" s="241"/>
      <c r="JG606" s="241"/>
      <c r="JH606" s="241"/>
      <c r="JI606" s="241"/>
      <c r="JJ606" s="241"/>
      <c r="JK606" s="241"/>
      <c r="JL606" s="241"/>
      <c r="JM606" s="241"/>
      <c r="JN606" s="241"/>
      <c r="JO606" s="241"/>
      <c r="JP606" s="241"/>
      <c r="JQ606" s="241"/>
      <c r="JR606" s="241"/>
      <c r="JS606" s="241"/>
      <c r="JT606" s="241"/>
      <c r="JU606" s="241"/>
    </row>
    <row r="607" spans="1:281"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c r="IW607" s="241"/>
      <c r="IX607" s="241"/>
      <c r="IY607" s="241"/>
      <c r="IZ607" s="241"/>
      <c r="JA607" s="241"/>
      <c r="JB607" s="241"/>
      <c r="JC607" s="241"/>
      <c r="JD607" s="241"/>
      <c r="JE607" s="241"/>
      <c r="JF607" s="241"/>
      <c r="JG607" s="241"/>
      <c r="JH607" s="241"/>
      <c r="JI607" s="241"/>
      <c r="JJ607" s="241"/>
      <c r="JK607" s="241"/>
      <c r="JL607" s="241"/>
      <c r="JM607" s="241"/>
      <c r="JN607" s="241"/>
      <c r="JO607" s="241"/>
      <c r="JP607" s="241"/>
      <c r="JQ607" s="241"/>
      <c r="JR607" s="241"/>
      <c r="JS607" s="241"/>
      <c r="JT607" s="241"/>
      <c r="JU607" s="241"/>
    </row>
    <row r="608" spans="1:281"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c r="IW608" s="241"/>
      <c r="IX608" s="241"/>
      <c r="IY608" s="241"/>
      <c r="IZ608" s="241"/>
      <c r="JA608" s="241"/>
      <c r="JB608" s="241"/>
      <c r="JC608" s="241"/>
      <c r="JD608" s="241"/>
      <c r="JE608" s="241"/>
      <c r="JF608" s="241"/>
      <c r="JG608" s="241"/>
      <c r="JH608" s="241"/>
      <c r="JI608" s="241"/>
      <c r="JJ608" s="241"/>
      <c r="JK608" s="241"/>
      <c r="JL608" s="241"/>
      <c r="JM608" s="241"/>
      <c r="JN608" s="241"/>
      <c r="JO608" s="241"/>
      <c r="JP608" s="241"/>
      <c r="JQ608" s="241"/>
      <c r="JR608" s="241"/>
      <c r="JS608" s="241"/>
      <c r="JT608" s="241"/>
      <c r="JU608" s="241"/>
    </row>
    <row r="609" spans="1:281"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c r="IW609" s="241"/>
      <c r="IX609" s="241"/>
      <c r="IY609" s="241"/>
      <c r="IZ609" s="241"/>
      <c r="JA609" s="241"/>
      <c r="JB609" s="241"/>
      <c r="JC609" s="241"/>
      <c r="JD609" s="241"/>
      <c r="JE609" s="241"/>
      <c r="JF609" s="241"/>
      <c r="JG609" s="241"/>
      <c r="JH609" s="241"/>
      <c r="JI609" s="241"/>
      <c r="JJ609" s="241"/>
      <c r="JK609" s="241"/>
      <c r="JL609" s="241"/>
      <c r="JM609" s="241"/>
      <c r="JN609" s="241"/>
      <c r="JO609" s="241"/>
      <c r="JP609" s="241"/>
      <c r="JQ609" s="241"/>
      <c r="JR609" s="241"/>
      <c r="JS609" s="241"/>
      <c r="JT609" s="241"/>
      <c r="JU609" s="241"/>
    </row>
    <row r="610" spans="1:281"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c r="IW610" s="241"/>
      <c r="IX610" s="241"/>
      <c r="IY610" s="241"/>
      <c r="IZ610" s="241"/>
      <c r="JA610" s="241"/>
      <c r="JB610" s="241"/>
      <c r="JC610" s="241"/>
      <c r="JD610" s="241"/>
      <c r="JE610" s="241"/>
      <c r="JF610" s="241"/>
      <c r="JG610" s="241"/>
      <c r="JH610" s="241"/>
      <c r="JI610" s="241"/>
      <c r="JJ610" s="241"/>
      <c r="JK610" s="241"/>
      <c r="JL610" s="241"/>
      <c r="JM610" s="241"/>
      <c r="JN610" s="241"/>
      <c r="JO610" s="241"/>
      <c r="JP610" s="241"/>
      <c r="JQ610" s="241"/>
      <c r="JR610" s="241"/>
      <c r="JS610" s="241"/>
      <c r="JT610" s="241"/>
      <c r="JU610" s="241"/>
    </row>
    <row r="611" spans="1:281"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c r="IW611" s="241"/>
      <c r="IX611" s="241"/>
      <c r="IY611" s="241"/>
      <c r="IZ611" s="241"/>
      <c r="JA611" s="241"/>
      <c r="JB611" s="241"/>
      <c r="JC611" s="241"/>
      <c r="JD611" s="241"/>
      <c r="JE611" s="241"/>
      <c r="JF611" s="241"/>
      <c r="JG611" s="241"/>
      <c r="JH611" s="241"/>
      <c r="JI611" s="241"/>
      <c r="JJ611" s="241"/>
      <c r="JK611" s="241"/>
      <c r="JL611" s="241"/>
      <c r="JM611" s="241"/>
      <c r="JN611" s="241"/>
      <c r="JO611" s="241"/>
      <c r="JP611" s="241"/>
      <c r="JQ611" s="241"/>
      <c r="JR611" s="241"/>
      <c r="JS611" s="241"/>
      <c r="JT611" s="241"/>
      <c r="JU611" s="241"/>
    </row>
    <row r="612" spans="1:281"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c r="IW612" s="241"/>
      <c r="IX612" s="241"/>
      <c r="IY612" s="241"/>
      <c r="IZ612" s="241"/>
      <c r="JA612" s="241"/>
      <c r="JB612" s="241"/>
      <c r="JC612" s="241"/>
      <c r="JD612" s="241"/>
      <c r="JE612" s="241"/>
      <c r="JF612" s="241"/>
      <c r="JG612" s="241"/>
      <c r="JH612" s="241"/>
      <c r="JI612" s="241"/>
      <c r="JJ612" s="241"/>
      <c r="JK612" s="241"/>
      <c r="JL612" s="241"/>
      <c r="JM612" s="241"/>
      <c r="JN612" s="241"/>
      <c r="JO612" s="241"/>
      <c r="JP612" s="241"/>
      <c r="JQ612" s="241"/>
      <c r="JR612" s="241"/>
      <c r="JS612" s="241"/>
      <c r="JT612" s="241"/>
      <c r="JU612" s="241"/>
    </row>
    <row r="613" spans="1:281"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c r="IW613" s="241"/>
      <c r="IX613" s="241"/>
      <c r="IY613" s="241"/>
      <c r="IZ613" s="241"/>
      <c r="JA613" s="241"/>
      <c r="JB613" s="241"/>
      <c r="JC613" s="241"/>
      <c r="JD613" s="241"/>
      <c r="JE613" s="241"/>
      <c r="JF613" s="241"/>
      <c r="JG613" s="241"/>
      <c r="JH613" s="241"/>
      <c r="JI613" s="241"/>
      <c r="JJ613" s="241"/>
      <c r="JK613" s="241"/>
      <c r="JL613" s="241"/>
      <c r="JM613" s="241"/>
      <c r="JN613" s="241"/>
      <c r="JO613" s="241"/>
      <c r="JP613" s="241"/>
      <c r="JQ613" s="241"/>
      <c r="JR613" s="241"/>
      <c r="JS613" s="241"/>
      <c r="JT613" s="241"/>
      <c r="JU613" s="241"/>
    </row>
    <row r="614" spans="1:281"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c r="IW614" s="241"/>
      <c r="IX614" s="241"/>
      <c r="IY614" s="241"/>
      <c r="IZ614" s="241"/>
      <c r="JA614" s="241"/>
      <c r="JB614" s="241"/>
      <c r="JC614" s="241"/>
      <c r="JD614" s="241"/>
      <c r="JE614" s="241"/>
      <c r="JF614" s="241"/>
      <c r="JG614" s="241"/>
      <c r="JH614" s="241"/>
      <c r="JI614" s="241"/>
      <c r="JJ614" s="241"/>
      <c r="JK614" s="241"/>
      <c r="JL614" s="241"/>
      <c r="JM614" s="241"/>
      <c r="JN614" s="241"/>
      <c r="JO614" s="241"/>
      <c r="JP614" s="241"/>
      <c r="JQ614" s="241"/>
      <c r="JR614" s="241"/>
      <c r="JS614" s="241"/>
      <c r="JT614" s="241"/>
      <c r="JU614" s="241"/>
    </row>
    <row r="615" spans="1:281"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c r="IW615" s="241"/>
      <c r="IX615" s="241"/>
      <c r="IY615" s="241"/>
      <c r="IZ615" s="241"/>
      <c r="JA615" s="241"/>
      <c r="JB615" s="241"/>
      <c r="JC615" s="241"/>
      <c r="JD615" s="241"/>
      <c r="JE615" s="241"/>
      <c r="JF615" s="241"/>
      <c r="JG615" s="241"/>
      <c r="JH615" s="241"/>
      <c r="JI615" s="241"/>
      <c r="JJ615" s="241"/>
      <c r="JK615" s="241"/>
      <c r="JL615" s="241"/>
      <c r="JM615" s="241"/>
      <c r="JN615" s="241"/>
      <c r="JO615" s="241"/>
      <c r="JP615" s="241"/>
      <c r="JQ615" s="241"/>
      <c r="JR615" s="241"/>
      <c r="JS615" s="241"/>
      <c r="JT615" s="241"/>
      <c r="JU615" s="241"/>
    </row>
    <row r="616" spans="1:281"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c r="IW616" s="241"/>
      <c r="IX616" s="241"/>
      <c r="IY616" s="241"/>
      <c r="IZ616" s="241"/>
      <c r="JA616" s="241"/>
      <c r="JB616" s="241"/>
      <c r="JC616" s="241"/>
      <c r="JD616" s="241"/>
      <c r="JE616" s="241"/>
      <c r="JF616" s="241"/>
      <c r="JG616" s="241"/>
      <c r="JH616" s="241"/>
      <c r="JI616" s="241"/>
      <c r="JJ616" s="241"/>
      <c r="JK616" s="241"/>
      <c r="JL616" s="241"/>
      <c r="JM616" s="241"/>
      <c r="JN616" s="241"/>
      <c r="JO616" s="241"/>
      <c r="JP616" s="241"/>
      <c r="JQ616" s="241"/>
      <c r="JR616" s="241"/>
      <c r="JS616" s="241"/>
      <c r="JT616" s="241"/>
      <c r="JU616" s="241"/>
    </row>
    <row r="617" spans="1:281"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c r="IW617" s="241"/>
      <c r="IX617" s="241"/>
      <c r="IY617" s="241"/>
      <c r="IZ617" s="241"/>
      <c r="JA617" s="241"/>
      <c r="JB617" s="241"/>
      <c r="JC617" s="241"/>
      <c r="JD617" s="241"/>
      <c r="JE617" s="241"/>
      <c r="JF617" s="241"/>
      <c r="JG617" s="241"/>
      <c r="JH617" s="241"/>
      <c r="JI617" s="241"/>
      <c r="JJ617" s="241"/>
      <c r="JK617" s="241"/>
      <c r="JL617" s="241"/>
      <c r="JM617" s="241"/>
      <c r="JN617" s="241"/>
      <c r="JO617" s="241"/>
      <c r="JP617" s="241"/>
      <c r="JQ617" s="241"/>
      <c r="JR617" s="241"/>
      <c r="JS617" s="241"/>
      <c r="JT617" s="241"/>
      <c r="JU617" s="241"/>
    </row>
    <row r="618" spans="1:281"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c r="IW618" s="241"/>
      <c r="IX618" s="241"/>
      <c r="IY618" s="241"/>
      <c r="IZ618" s="241"/>
      <c r="JA618" s="241"/>
      <c r="JB618" s="241"/>
      <c r="JC618" s="241"/>
      <c r="JD618" s="241"/>
      <c r="JE618" s="241"/>
      <c r="JF618" s="241"/>
      <c r="JG618" s="241"/>
      <c r="JH618" s="241"/>
      <c r="JI618" s="241"/>
      <c r="JJ618" s="241"/>
      <c r="JK618" s="241"/>
      <c r="JL618" s="241"/>
      <c r="JM618" s="241"/>
      <c r="JN618" s="241"/>
      <c r="JO618" s="241"/>
      <c r="JP618" s="241"/>
      <c r="JQ618" s="241"/>
      <c r="JR618" s="241"/>
      <c r="JS618" s="241"/>
      <c r="JT618" s="241"/>
      <c r="JU618" s="241"/>
    </row>
    <row r="619" spans="1:281"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c r="IW619" s="241"/>
      <c r="IX619" s="241"/>
      <c r="IY619" s="241"/>
      <c r="IZ619" s="241"/>
      <c r="JA619" s="241"/>
      <c r="JB619" s="241"/>
      <c r="JC619" s="241"/>
      <c r="JD619" s="241"/>
      <c r="JE619" s="241"/>
      <c r="JF619" s="241"/>
      <c r="JG619" s="241"/>
      <c r="JH619" s="241"/>
      <c r="JI619" s="241"/>
      <c r="JJ619" s="241"/>
      <c r="JK619" s="241"/>
      <c r="JL619" s="241"/>
      <c r="JM619" s="241"/>
      <c r="JN619" s="241"/>
      <c r="JO619" s="241"/>
      <c r="JP619" s="241"/>
      <c r="JQ619" s="241"/>
      <c r="JR619" s="241"/>
      <c r="JS619" s="241"/>
      <c r="JT619" s="241"/>
      <c r="JU619" s="241"/>
    </row>
    <row r="620" spans="1:281"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c r="IW620" s="241"/>
      <c r="IX620" s="241"/>
      <c r="IY620" s="241"/>
      <c r="IZ620" s="241"/>
      <c r="JA620" s="241"/>
      <c r="JB620" s="241"/>
      <c r="JC620" s="241"/>
      <c r="JD620" s="241"/>
      <c r="JE620" s="241"/>
      <c r="JF620" s="241"/>
      <c r="JG620" s="241"/>
      <c r="JH620" s="241"/>
      <c r="JI620" s="241"/>
      <c r="JJ620" s="241"/>
      <c r="JK620" s="241"/>
      <c r="JL620" s="241"/>
      <c r="JM620" s="241"/>
      <c r="JN620" s="241"/>
      <c r="JO620" s="241"/>
      <c r="JP620" s="241"/>
      <c r="JQ620" s="241"/>
      <c r="JR620" s="241"/>
      <c r="JS620" s="241"/>
      <c r="JT620" s="241"/>
      <c r="JU620" s="241"/>
    </row>
    <row r="621" spans="1:281"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c r="IW621" s="241"/>
      <c r="IX621" s="241"/>
      <c r="IY621" s="241"/>
      <c r="IZ621" s="241"/>
      <c r="JA621" s="241"/>
      <c r="JB621" s="241"/>
      <c r="JC621" s="241"/>
      <c r="JD621" s="241"/>
      <c r="JE621" s="241"/>
      <c r="JF621" s="241"/>
      <c r="JG621" s="241"/>
      <c r="JH621" s="241"/>
      <c r="JI621" s="241"/>
      <c r="JJ621" s="241"/>
      <c r="JK621" s="241"/>
      <c r="JL621" s="241"/>
      <c r="JM621" s="241"/>
      <c r="JN621" s="241"/>
      <c r="JO621" s="241"/>
      <c r="JP621" s="241"/>
      <c r="JQ621" s="241"/>
      <c r="JR621" s="241"/>
      <c r="JS621" s="241"/>
      <c r="JT621" s="241"/>
      <c r="JU621" s="241"/>
    </row>
    <row r="622" spans="1:281"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c r="IW622" s="241"/>
      <c r="IX622" s="241"/>
      <c r="IY622" s="241"/>
      <c r="IZ622" s="241"/>
      <c r="JA622" s="241"/>
      <c r="JB622" s="241"/>
      <c r="JC622" s="241"/>
      <c r="JD622" s="241"/>
      <c r="JE622" s="241"/>
      <c r="JF622" s="241"/>
      <c r="JG622" s="241"/>
      <c r="JH622" s="241"/>
      <c r="JI622" s="241"/>
      <c r="JJ622" s="241"/>
      <c r="JK622" s="241"/>
      <c r="JL622" s="241"/>
      <c r="JM622" s="241"/>
      <c r="JN622" s="241"/>
      <c r="JO622" s="241"/>
      <c r="JP622" s="241"/>
      <c r="JQ622" s="241"/>
      <c r="JR622" s="241"/>
      <c r="JS622" s="241"/>
      <c r="JT622" s="241"/>
      <c r="JU622" s="241"/>
    </row>
    <row r="623" spans="1:281"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c r="IW623" s="241"/>
      <c r="IX623" s="241"/>
      <c r="IY623" s="241"/>
      <c r="IZ623" s="241"/>
      <c r="JA623" s="241"/>
      <c r="JB623" s="241"/>
      <c r="JC623" s="241"/>
      <c r="JD623" s="241"/>
      <c r="JE623" s="241"/>
      <c r="JF623" s="241"/>
      <c r="JG623" s="241"/>
      <c r="JH623" s="241"/>
      <c r="JI623" s="241"/>
      <c r="JJ623" s="241"/>
      <c r="JK623" s="241"/>
      <c r="JL623" s="241"/>
      <c r="JM623" s="241"/>
      <c r="JN623" s="241"/>
      <c r="JO623" s="241"/>
      <c r="JP623" s="241"/>
      <c r="JQ623" s="241"/>
      <c r="JR623" s="241"/>
      <c r="JS623" s="241"/>
      <c r="JT623" s="241"/>
      <c r="JU623" s="241"/>
    </row>
    <row r="624" spans="1:281"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c r="IW624" s="241"/>
      <c r="IX624" s="241"/>
      <c r="IY624" s="241"/>
      <c r="IZ624" s="241"/>
      <c r="JA624" s="241"/>
      <c r="JB624" s="241"/>
      <c r="JC624" s="241"/>
      <c r="JD624" s="241"/>
      <c r="JE624" s="241"/>
      <c r="JF624" s="241"/>
      <c r="JG624" s="241"/>
      <c r="JH624" s="241"/>
      <c r="JI624" s="241"/>
      <c r="JJ624" s="241"/>
      <c r="JK624" s="241"/>
      <c r="JL624" s="241"/>
      <c r="JM624" s="241"/>
      <c r="JN624" s="241"/>
      <c r="JO624" s="241"/>
      <c r="JP624" s="241"/>
      <c r="JQ624" s="241"/>
      <c r="JR624" s="241"/>
      <c r="JS624" s="241"/>
      <c r="JT624" s="241"/>
      <c r="JU624" s="241"/>
    </row>
    <row r="625" spans="1:281"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c r="IW625" s="241"/>
      <c r="IX625" s="241"/>
      <c r="IY625" s="241"/>
      <c r="IZ625" s="241"/>
      <c r="JA625" s="241"/>
      <c r="JB625" s="241"/>
      <c r="JC625" s="241"/>
      <c r="JD625" s="241"/>
      <c r="JE625" s="241"/>
      <c r="JF625" s="241"/>
      <c r="JG625" s="241"/>
      <c r="JH625" s="241"/>
      <c r="JI625" s="241"/>
      <c r="JJ625" s="241"/>
      <c r="JK625" s="241"/>
      <c r="JL625" s="241"/>
      <c r="JM625" s="241"/>
      <c r="JN625" s="241"/>
      <c r="JO625" s="241"/>
      <c r="JP625" s="241"/>
      <c r="JQ625" s="241"/>
      <c r="JR625" s="241"/>
      <c r="JS625" s="241"/>
      <c r="JT625" s="241"/>
      <c r="JU625" s="241"/>
    </row>
    <row r="626" spans="1:281"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c r="IW626" s="241"/>
      <c r="IX626" s="241"/>
      <c r="IY626" s="241"/>
      <c r="IZ626" s="241"/>
      <c r="JA626" s="241"/>
      <c r="JB626" s="241"/>
      <c r="JC626" s="241"/>
      <c r="JD626" s="241"/>
      <c r="JE626" s="241"/>
      <c r="JF626" s="241"/>
      <c r="JG626" s="241"/>
      <c r="JH626" s="241"/>
      <c r="JI626" s="241"/>
      <c r="JJ626" s="241"/>
      <c r="JK626" s="241"/>
      <c r="JL626" s="241"/>
      <c r="JM626" s="241"/>
      <c r="JN626" s="241"/>
      <c r="JO626" s="241"/>
      <c r="JP626" s="241"/>
      <c r="JQ626" s="241"/>
      <c r="JR626" s="241"/>
      <c r="JS626" s="241"/>
      <c r="JT626" s="241"/>
      <c r="JU626" s="241"/>
    </row>
    <row r="627" spans="1:281"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c r="IW627" s="241"/>
      <c r="IX627" s="241"/>
      <c r="IY627" s="241"/>
      <c r="IZ627" s="241"/>
      <c r="JA627" s="241"/>
      <c r="JB627" s="241"/>
      <c r="JC627" s="241"/>
      <c r="JD627" s="241"/>
      <c r="JE627" s="241"/>
      <c r="JF627" s="241"/>
      <c r="JG627" s="241"/>
      <c r="JH627" s="241"/>
      <c r="JI627" s="241"/>
      <c r="JJ627" s="241"/>
      <c r="JK627" s="241"/>
      <c r="JL627" s="241"/>
      <c r="JM627" s="241"/>
      <c r="JN627" s="241"/>
      <c r="JO627" s="241"/>
      <c r="JP627" s="241"/>
      <c r="JQ627" s="241"/>
      <c r="JR627" s="241"/>
      <c r="JS627" s="241"/>
      <c r="JT627" s="241"/>
      <c r="JU627" s="241"/>
    </row>
    <row r="628" spans="1:281"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c r="IW628" s="241"/>
      <c r="IX628" s="241"/>
      <c r="IY628" s="241"/>
      <c r="IZ628" s="241"/>
      <c r="JA628" s="241"/>
      <c r="JB628" s="241"/>
      <c r="JC628" s="241"/>
      <c r="JD628" s="241"/>
      <c r="JE628" s="241"/>
      <c r="JF628" s="241"/>
      <c r="JG628" s="241"/>
      <c r="JH628" s="241"/>
      <c r="JI628" s="241"/>
      <c r="JJ628" s="241"/>
      <c r="JK628" s="241"/>
      <c r="JL628" s="241"/>
      <c r="JM628" s="241"/>
      <c r="JN628" s="241"/>
      <c r="JO628" s="241"/>
      <c r="JP628" s="241"/>
      <c r="JQ628" s="241"/>
      <c r="JR628" s="241"/>
      <c r="JS628" s="241"/>
      <c r="JT628" s="241"/>
      <c r="JU628" s="241"/>
    </row>
    <row r="629" spans="1:281"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c r="IW629" s="241"/>
      <c r="IX629" s="241"/>
      <c r="IY629" s="241"/>
      <c r="IZ629" s="241"/>
      <c r="JA629" s="241"/>
      <c r="JB629" s="241"/>
      <c r="JC629" s="241"/>
      <c r="JD629" s="241"/>
      <c r="JE629" s="241"/>
      <c r="JF629" s="241"/>
      <c r="JG629" s="241"/>
      <c r="JH629" s="241"/>
      <c r="JI629" s="241"/>
      <c r="JJ629" s="241"/>
      <c r="JK629" s="241"/>
      <c r="JL629" s="241"/>
      <c r="JM629" s="241"/>
      <c r="JN629" s="241"/>
      <c r="JO629" s="241"/>
      <c r="JP629" s="241"/>
      <c r="JQ629" s="241"/>
      <c r="JR629" s="241"/>
      <c r="JS629" s="241"/>
      <c r="JT629" s="241"/>
      <c r="JU629" s="241"/>
    </row>
    <row r="630" spans="1:281"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c r="IW630" s="241"/>
      <c r="IX630" s="241"/>
      <c r="IY630" s="241"/>
      <c r="IZ630" s="241"/>
      <c r="JA630" s="241"/>
      <c r="JB630" s="241"/>
      <c r="JC630" s="241"/>
      <c r="JD630" s="241"/>
      <c r="JE630" s="241"/>
      <c r="JF630" s="241"/>
      <c r="JG630" s="241"/>
      <c r="JH630" s="241"/>
      <c r="JI630" s="241"/>
      <c r="JJ630" s="241"/>
      <c r="JK630" s="241"/>
      <c r="JL630" s="241"/>
      <c r="JM630" s="241"/>
      <c r="JN630" s="241"/>
      <c r="JO630" s="241"/>
      <c r="JP630" s="241"/>
      <c r="JQ630" s="241"/>
      <c r="JR630" s="241"/>
      <c r="JS630" s="241"/>
      <c r="JT630" s="241"/>
      <c r="JU630" s="241"/>
    </row>
    <row r="631" spans="1:281"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c r="IW631" s="241"/>
      <c r="IX631" s="241"/>
      <c r="IY631" s="241"/>
      <c r="IZ631" s="241"/>
      <c r="JA631" s="241"/>
      <c r="JB631" s="241"/>
      <c r="JC631" s="241"/>
      <c r="JD631" s="241"/>
      <c r="JE631" s="241"/>
      <c r="JF631" s="241"/>
      <c r="JG631" s="241"/>
      <c r="JH631" s="241"/>
      <c r="JI631" s="241"/>
      <c r="JJ631" s="241"/>
      <c r="JK631" s="241"/>
      <c r="JL631" s="241"/>
      <c r="JM631" s="241"/>
      <c r="JN631" s="241"/>
      <c r="JO631" s="241"/>
      <c r="JP631" s="241"/>
      <c r="JQ631" s="241"/>
      <c r="JR631" s="241"/>
      <c r="JS631" s="241"/>
      <c r="JT631" s="241"/>
      <c r="JU631" s="241"/>
    </row>
    <row r="632" spans="1:281"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c r="IW632" s="241"/>
      <c r="IX632" s="241"/>
      <c r="IY632" s="241"/>
      <c r="IZ632" s="241"/>
      <c r="JA632" s="241"/>
      <c r="JB632" s="241"/>
      <c r="JC632" s="241"/>
      <c r="JD632" s="241"/>
      <c r="JE632" s="241"/>
      <c r="JF632" s="241"/>
      <c r="JG632" s="241"/>
      <c r="JH632" s="241"/>
      <c r="JI632" s="241"/>
      <c r="JJ632" s="241"/>
      <c r="JK632" s="241"/>
      <c r="JL632" s="241"/>
      <c r="JM632" s="241"/>
      <c r="JN632" s="241"/>
      <c r="JO632" s="241"/>
      <c r="JP632" s="241"/>
      <c r="JQ632" s="241"/>
      <c r="JR632" s="241"/>
      <c r="JS632" s="241"/>
      <c r="JT632" s="241"/>
      <c r="JU632" s="241"/>
    </row>
    <row r="633" spans="1:281"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c r="IW633" s="241"/>
      <c r="IX633" s="241"/>
      <c r="IY633" s="241"/>
      <c r="IZ633" s="241"/>
      <c r="JA633" s="241"/>
      <c r="JB633" s="241"/>
      <c r="JC633" s="241"/>
      <c r="JD633" s="241"/>
      <c r="JE633" s="241"/>
      <c r="JF633" s="241"/>
      <c r="JG633" s="241"/>
      <c r="JH633" s="241"/>
      <c r="JI633" s="241"/>
      <c r="JJ633" s="241"/>
      <c r="JK633" s="241"/>
      <c r="JL633" s="241"/>
      <c r="JM633" s="241"/>
      <c r="JN633" s="241"/>
      <c r="JO633" s="241"/>
      <c r="JP633" s="241"/>
      <c r="JQ633" s="241"/>
      <c r="JR633" s="241"/>
      <c r="JS633" s="241"/>
      <c r="JT633" s="241"/>
      <c r="JU633" s="241"/>
    </row>
    <row r="634" spans="1:281"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c r="IW634" s="241"/>
      <c r="IX634" s="241"/>
      <c r="IY634" s="241"/>
      <c r="IZ634" s="241"/>
      <c r="JA634" s="241"/>
      <c r="JB634" s="241"/>
      <c r="JC634" s="241"/>
      <c r="JD634" s="241"/>
      <c r="JE634" s="241"/>
      <c r="JF634" s="241"/>
      <c r="JG634" s="241"/>
      <c r="JH634" s="241"/>
      <c r="JI634" s="241"/>
      <c r="JJ634" s="241"/>
      <c r="JK634" s="241"/>
      <c r="JL634" s="241"/>
      <c r="JM634" s="241"/>
      <c r="JN634" s="241"/>
      <c r="JO634" s="241"/>
      <c r="JP634" s="241"/>
      <c r="JQ634" s="241"/>
      <c r="JR634" s="241"/>
      <c r="JS634" s="241"/>
      <c r="JT634" s="241"/>
      <c r="JU634" s="241"/>
    </row>
    <row r="635" spans="1:281"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c r="IW635" s="241"/>
      <c r="IX635" s="241"/>
      <c r="IY635" s="241"/>
      <c r="IZ635" s="241"/>
      <c r="JA635" s="241"/>
      <c r="JB635" s="241"/>
      <c r="JC635" s="241"/>
      <c r="JD635" s="241"/>
      <c r="JE635" s="241"/>
      <c r="JF635" s="241"/>
      <c r="JG635" s="241"/>
      <c r="JH635" s="241"/>
      <c r="JI635" s="241"/>
      <c r="JJ635" s="241"/>
      <c r="JK635" s="241"/>
      <c r="JL635" s="241"/>
      <c r="JM635" s="241"/>
      <c r="JN635" s="241"/>
      <c r="JO635" s="241"/>
      <c r="JP635" s="241"/>
      <c r="JQ635" s="241"/>
      <c r="JR635" s="241"/>
      <c r="JS635" s="241"/>
      <c r="JT635" s="241"/>
      <c r="JU635" s="241"/>
    </row>
    <row r="636" spans="1:281"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c r="IW636" s="241"/>
      <c r="IX636" s="241"/>
      <c r="IY636" s="241"/>
      <c r="IZ636" s="241"/>
      <c r="JA636" s="241"/>
      <c r="JB636" s="241"/>
      <c r="JC636" s="241"/>
      <c r="JD636" s="241"/>
      <c r="JE636" s="241"/>
      <c r="JF636" s="241"/>
      <c r="JG636" s="241"/>
      <c r="JH636" s="241"/>
      <c r="JI636" s="241"/>
      <c r="JJ636" s="241"/>
      <c r="JK636" s="241"/>
      <c r="JL636" s="241"/>
      <c r="JM636" s="241"/>
      <c r="JN636" s="241"/>
      <c r="JO636" s="241"/>
      <c r="JP636" s="241"/>
      <c r="JQ636" s="241"/>
      <c r="JR636" s="241"/>
      <c r="JS636" s="241"/>
      <c r="JT636" s="241"/>
      <c r="JU636" s="241"/>
    </row>
    <row r="637" spans="1:281"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c r="IW637" s="241"/>
      <c r="IX637" s="241"/>
      <c r="IY637" s="241"/>
      <c r="IZ637" s="241"/>
      <c r="JA637" s="241"/>
      <c r="JB637" s="241"/>
      <c r="JC637" s="241"/>
      <c r="JD637" s="241"/>
      <c r="JE637" s="241"/>
      <c r="JF637" s="241"/>
      <c r="JG637" s="241"/>
      <c r="JH637" s="241"/>
      <c r="JI637" s="241"/>
      <c r="JJ637" s="241"/>
      <c r="JK637" s="241"/>
      <c r="JL637" s="241"/>
      <c r="JM637" s="241"/>
      <c r="JN637" s="241"/>
      <c r="JO637" s="241"/>
      <c r="JP637" s="241"/>
      <c r="JQ637" s="241"/>
      <c r="JR637" s="241"/>
      <c r="JS637" s="241"/>
      <c r="JT637" s="241"/>
      <c r="JU637" s="241"/>
    </row>
    <row r="638" spans="1:281"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c r="IW638" s="241"/>
      <c r="IX638" s="241"/>
      <c r="IY638" s="241"/>
      <c r="IZ638" s="241"/>
      <c r="JA638" s="241"/>
      <c r="JB638" s="241"/>
      <c r="JC638" s="241"/>
      <c r="JD638" s="241"/>
      <c r="JE638" s="241"/>
      <c r="JF638" s="241"/>
      <c r="JG638" s="241"/>
      <c r="JH638" s="241"/>
      <c r="JI638" s="241"/>
      <c r="JJ638" s="241"/>
      <c r="JK638" s="241"/>
      <c r="JL638" s="241"/>
      <c r="JM638" s="241"/>
      <c r="JN638" s="241"/>
      <c r="JO638" s="241"/>
      <c r="JP638" s="241"/>
      <c r="JQ638" s="241"/>
      <c r="JR638" s="241"/>
      <c r="JS638" s="241"/>
      <c r="JT638" s="241"/>
      <c r="JU638" s="241"/>
    </row>
    <row r="639" spans="1:281"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c r="IW639" s="241"/>
      <c r="IX639" s="241"/>
      <c r="IY639" s="241"/>
      <c r="IZ639" s="241"/>
      <c r="JA639" s="241"/>
      <c r="JB639" s="241"/>
      <c r="JC639" s="241"/>
      <c r="JD639" s="241"/>
      <c r="JE639" s="241"/>
      <c r="JF639" s="241"/>
      <c r="JG639" s="241"/>
      <c r="JH639" s="241"/>
      <c r="JI639" s="241"/>
      <c r="JJ639" s="241"/>
      <c r="JK639" s="241"/>
      <c r="JL639" s="241"/>
      <c r="JM639" s="241"/>
      <c r="JN639" s="241"/>
      <c r="JO639" s="241"/>
      <c r="JP639" s="241"/>
      <c r="JQ639" s="241"/>
      <c r="JR639" s="241"/>
      <c r="JS639" s="241"/>
      <c r="JT639" s="241"/>
      <c r="JU639" s="241"/>
    </row>
    <row r="640" spans="1:281"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c r="IW640" s="241"/>
      <c r="IX640" s="241"/>
      <c r="IY640" s="241"/>
      <c r="IZ640" s="241"/>
      <c r="JA640" s="241"/>
      <c r="JB640" s="241"/>
      <c r="JC640" s="241"/>
      <c r="JD640" s="241"/>
      <c r="JE640" s="241"/>
      <c r="JF640" s="241"/>
      <c r="JG640" s="241"/>
      <c r="JH640" s="241"/>
      <c r="JI640" s="241"/>
      <c r="JJ640" s="241"/>
      <c r="JK640" s="241"/>
      <c r="JL640" s="241"/>
      <c r="JM640" s="241"/>
      <c r="JN640" s="241"/>
      <c r="JO640" s="241"/>
      <c r="JP640" s="241"/>
      <c r="JQ640" s="241"/>
      <c r="JR640" s="241"/>
      <c r="JS640" s="241"/>
      <c r="JT640" s="241"/>
      <c r="JU640" s="241"/>
    </row>
    <row r="641" spans="1:281"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c r="IW641" s="241"/>
      <c r="IX641" s="241"/>
      <c r="IY641" s="241"/>
      <c r="IZ641" s="241"/>
      <c r="JA641" s="241"/>
      <c r="JB641" s="241"/>
      <c r="JC641" s="241"/>
      <c r="JD641" s="241"/>
      <c r="JE641" s="241"/>
      <c r="JF641" s="241"/>
      <c r="JG641" s="241"/>
      <c r="JH641" s="241"/>
      <c r="JI641" s="241"/>
      <c r="JJ641" s="241"/>
      <c r="JK641" s="241"/>
      <c r="JL641" s="241"/>
      <c r="JM641" s="241"/>
      <c r="JN641" s="241"/>
      <c r="JO641" s="241"/>
      <c r="JP641" s="241"/>
      <c r="JQ641" s="241"/>
      <c r="JR641" s="241"/>
      <c r="JS641" s="241"/>
      <c r="JT641" s="241"/>
      <c r="JU641" s="241"/>
    </row>
    <row r="642" spans="1:281"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c r="IW642" s="241"/>
      <c r="IX642" s="241"/>
      <c r="IY642" s="241"/>
      <c r="IZ642" s="241"/>
      <c r="JA642" s="241"/>
      <c r="JB642" s="241"/>
      <c r="JC642" s="241"/>
      <c r="JD642" s="241"/>
      <c r="JE642" s="241"/>
      <c r="JF642" s="241"/>
      <c r="JG642" s="241"/>
      <c r="JH642" s="241"/>
      <c r="JI642" s="241"/>
      <c r="JJ642" s="241"/>
      <c r="JK642" s="241"/>
      <c r="JL642" s="241"/>
      <c r="JM642" s="241"/>
      <c r="JN642" s="241"/>
      <c r="JO642" s="241"/>
      <c r="JP642" s="241"/>
      <c r="JQ642" s="241"/>
      <c r="JR642" s="241"/>
      <c r="JS642" s="241"/>
      <c r="JT642" s="241"/>
      <c r="JU642" s="241"/>
    </row>
    <row r="643" spans="1:281"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c r="IW643" s="241"/>
      <c r="IX643" s="241"/>
      <c r="IY643" s="241"/>
      <c r="IZ643" s="241"/>
      <c r="JA643" s="241"/>
      <c r="JB643" s="241"/>
      <c r="JC643" s="241"/>
      <c r="JD643" s="241"/>
      <c r="JE643" s="241"/>
      <c r="JF643" s="241"/>
      <c r="JG643" s="241"/>
      <c r="JH643" s="241"/>
      <c r="JI643" s="241"/>
      <c r="JJ643" s="241"/>
      <c r="JK643" s="241"/>
      <c r="JL643" s="241"/>
      <c r="JM643" s="241"/>
      <c r="JN643" s="241"/>
      <c r="JO643" s="241"/>
      <c r="JP643" s="241"/>
      <c r="JQ643" s="241"/>
      <c r="JR643" s="241"/>
      <c r="JS643" s="241"/>
      <c r="JT643" s="241"/>
      <c r="JU643" s="241"/>
    </row>
    <row r="644" spans="1:281"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c r="IW644" s="241"/>
      <c r="IX644" s="241"/>
      <c r="IY644" s="241"/>
      <c r="IZ644" s="241"/>
      <c r="JA644" s="241"/>
      <c r="JB644" s="241"/>
      <c r="JC644" s="241"/>
      <c r="JD644" s="241"/>
      <c r="JE644" s="241"/>
      <c r="JF644" s="241"/>
      <c r="JG644" s="241"/>
      <c r="JH644" s="241"/>
      <c r="JI644" s="241"/>
      <c r="JJ644" s="241"/>
      <c r="JK644" s="241"/>
      <c r="JL644" s="241"/>
      <c r="JM644" s="241"/>
      <c r="JN644" s="241"/>
      <c r="JO644" s="241"/>
      <c r="JP644" s="241"/>
      <c r="JQ644" s="241"/>
      <c r="JR644" s="241"/>
      <c r="JS644" s="241"/>
      <c r="JT644" s="241"/>
      <c r="JU644" s="241"/>
    </row>
    <row r="645" spans="1:281"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c r="IW645" s="241"/>
      <c r="IX645" s="241"/>
      <c r="IY645" s="241"/>
      <c r="IZ645" s="241"/>
      <c r="JA645" s="241"/>
      <c r="JB645" s="241"/>
      <c r="JC645" s="241"/>
      <c r="JD645" s="241"/>
      <c r="JE645" s="241"/>
      <c r="JF645" s="241"/>
      <c r="JG645" s="241"/>
      <c r="JH645" s="241"/>
      <c r="JI645" s="241"/>
      <c r="JJ645" s="241"/>
      <c r="JK645" s="241"/>
      <c r="JL645" s="241"/>
      <c r="JM645" s="241"/>
      <c r="JN645" s="241"/>
      <c r="JO645" s="241"/>
      <c r="JP645" s="241"/>
      <c r="JQ645" s="241"/>
      <c r="JR645" s="241"/>
      <c r="JS645" s="241"/>
      <c r="JT645" s="241"/>
      <c r="JU645" s="241"/>
    </row>
    <row r="646" spans="1:281"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c r="IW646" s="241"/>
      <c r="IX646" s="241"/>
      <c r="IY646" s="241"/>
      <c r="IZ646" s="241"/>
      <c r="JA646" s="241"/>
      <c r="JB646" s="241"/>
      <c r="JC646" s="241"/>
      <c r="JD646" s="241"/>
      <c r="JE646" s="241"/>
      <c r="JF646" s="241"/>
      <c r="JG646" s="241"/>
      <c r="JH646" s="241"/>
      <c r="JI646" s="241"/>
      <c r="JJ646" s="241"/>
      <c r="JK646" s="241"/>
      <c r="JL646" s="241"/>
      <c r="JM646" s="241"/>
      <c r="JN646" s="241"/>
      <c r="JO646" s="241"/>
      <c r="JP646" s="241"/>
      <c r="JQ646" s="241"/>
      <c r="JR646" s="241"/>
      <c r="JS646" s="241"/>
      <c r="JT646" s="241"/>
      <c r="JU646" s="241"/>
    </row>
    <row r="647" spans="1:281"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c r="IW647" s="241"/>
      <c r="IX647" s="241"/>
      <c r="IY647" s="241"/>
      <c r="IZ647" s="241"/>
      <c r="JA647" s="241"/>
      <c r="JB647" s="241"/>
      <c r="JC647" s="241"/>
      <c r="JD647" s="241"/>
      <c r="JE647" s="241"/>
      <c r="JF647" s="241"/>
      <c r="JG647" s="241"/>
      <c r="JH647" s="241"/>
      <c r="JI647" s="241"/>
      <c r="JJ647" s="241"/>
      <c r="JK647" s="241"/>
      <c r="JL647" s="241"/>
      <c r="JM647" s="241"/>
      <c r="JN647" s="241"/>
      <c r="JO647" s="241"/>
      <c r="JP647" s="241"/>
      <c r="JQ647" s="241"/>
      <c r="JR647" s="241"/>
      <c r="JS647" s="241"/>
      <c r="JT647" s="241"/>
      <c r="JU647" s="241"/>
    </row>
    <row r="648" spans="1:281"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c r="IW648" s="241"/>
      <c r="IX648" s="241"/>
      <c r="IY648" s="241"/>
      <c r="IZ648" s="241"/>
      <c r="JA648" s="241"/>
      <c r="JB648" s="241"/>
      <c r="JC648" s="241"/>
      <c r="JD648" s="241"/>
      <c r="JE648" s="241"/>
      <c r="JF648" s="241"/>
      <c r="JG648" s="241"/>
      <c r="JH648" s="241"/>
      <c r="JI648" s="241"/>
      <c r="JJ648" s="241"/>
      <c r="JK648" s="241"/>
      <c r="JL648" s="241"/>
      <c r="JM648" s="241"/>
      <c r="JN648" s="241"/>
      <c r="JO648" s="241"/>
      <c r="JP648" s="241"/>
      <c r="JQ648" s="241"/>
      <c r="JR648" s="241"/>
      <c r="JS648" s="241"/>
      <c r="JT648" s="241"/>
      <c r="JU648" s="241"/>
    </row>
    <row r="649" spans="1:281"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c r="IW649" s="241"/>
      <c r="IX649" s="241"/>
      <c r="IY649" s="241"/>
      <c r="IZ649" s="241"/>
      <c r="JA649" s="241"/>
      <c r="JB649" s="241"/>
      <c r="JC649" s="241"/>
      <c r="JD649" s="241"/>
      <c r="JE649" s="241"/>
      <c r="JF649" s="241"/>
      <c r="JG649" s="241"/>
      <c r="JH649" s="241"/>
      <c r="JI649" s="241"/>
      <c r="JJ649" s="241"/>
      <c r="JK649" s="241"/>
      <c r="JL649" s="241"/>
      <c r="JM649" s="241"/>
      <c r="JN649" s="241"/>
      <c r="JO649" s="241"/>
      <c r="JP649" s="241"/>
      <c r="JQ649" s="241"/>
      <c r="JR649" s="241"/>
      <c r="JS649" s="241"/>
      <c r="JT649" s="241"/>
      <c r="JU649" s="241"/>
    </row>
    <row r="650" spans="1:281"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c r="IW650" s="241"/>
      <c r="IX650" s="241"/>
      <c r="IY650" s="241"/>
      <c r="IZ650" s="241"/>
      <c r="JA650" s="241"/>
      <c r="JB650" s="241"/>
      <c r="JC650" s="241"/>
      <c r="JD650" s="241"/>
      <c r="JE650" s="241"/>
      <c r="JF650" s="241"/>
      <c r="JG650" s="241"/>
      <c r="JH650" s="241"/>
      <c r="JI650" s="241"/>
      <c r="JJ650" s="241"/>
      <c r="JK650" s="241"/>
      <c r="JL650" s="241"/>
      <c r="JM650" s="241"/>
      <c r="JN650" s="241"/>
      <c r="JO650" s="241"/>
      <c r="JP650" s="241"/>
      <c r="JQ650" s="241"/>
      <c r="JR650" s="241"/>
      <c r="JS650" s="241"/>
      <c r="JT650" s="241"/>
      <c r="JU650" s="241"/>
    </row>
    <row r="651" spans="1:281"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c r="IW651" s="241"/>
      <c r="IX651" s="241"/>
      <c r="IY651" s="241"/>
      <c r="IZ651" s="241"/>
      <c r="JA651" s="241"/>
      <c r="JB651" s="241"/>
      <c r="JC651" s="241"/>
      <c r="JD651" s="241"/>
      <c r="JE651" s="241"/>
      <c r="JF651" s="241"/>
      <c r="JG651" s="241"/>
      <c r="JH651" s="241"/>
      <c r="JI651" s="241"/>
      <c r="JJ651" s="241"/>
      <c r="JK651" s="241"/>
      <c r="JL651" s="241"/>
      <c r="JM651" s="241"/>
      <c r="JN651" s="241"/>
      <c r="JO651" s="241"/>
      <c r="JP651" s="241"/>
      <c r="JQ651" s="241"/>
      <c r="JR651" s="241"/>
      <c r="JS651" s="241"/>
      <c r="JT651" s="241"/>
      <c r="JU651" s="241"/>
    </row>
    <row r="652" spans="1:281"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c r="IW652" s="241"/>
      <c r="IX652" s="241"/>
      <c r="IY652" s="241"/>
      <c r="IZ652" s="241"/>
      <c r="JA652" s="241"/>
      <c r="JB652" s="241"/>
      <c r="JC652" s="241"/>
      <c r="JD652" s="241"/>
      <c r="JE652" s="241"/>
      <c r="JF652" s="241"/>
      <c r="JG652" s="241"/>
      <c r="JH652" s="241"/>
      <c r="JI652" s="241"/>
      <c r="JJ652" s="241"/>
      <c r="JK652" s="241"/>
      <c r="JL652" s="241"/>
      <c r="JM652" s="241"/>
      <c r="JN652" s="241"/>
      <c r="JO652" s="241"/>
      <c r="JP652" s="241"/>
      <c r="JQ652" s="241"/>
      <c r="JR652" s="241"/>
      <c r="JS652" s="241"/>
      <c r="JT652" s="241"/>
      <c r="JU652" s="241"/>
    </row>
    <row r="653" spans="1:281"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c r="IW653" s="241"/>
      <c r="IX653" s="241"/>
      <c r="IY653" s="241"/>
      <c r="IZ653" s="241"/>
      <c r="JA653" s="241"/>
      <c r="JB653" s="241"/>
      <c r="JC653" s="241"/>
      <c r="JD653" s="241"/>
      <c r="JE653" s="241"/>
      <c r="JF653" s="241"/>
      <c r="JG653" s="241"/>
      <c r="JH653" s="241"/>
      <c r="JI653" s="241"/>
      <c r="JJ653" s="241"/>
      <c r="JK653" s="241"/>
      <c r="JL653" s="241"/>
      <c r="JM653" s="241"/>
      <c r="JN653" s="241"/>
      <c r="JO653" s="241"/>
      <c r="JP653" s="241"/>
      <c r="JQ653" s="241"/>
      <c r="JR653" s="241"/>
      <c r="JS653" s="241"/>
      <c r="JT653" s="241"/>
      <c r="JU653" s="241"/>
    </row>
    <row r="654" spans="1:281"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c r="IW654" s="241"/>
      <c r="IX654" s="241"/>
      <c r="IY654" s="241"/>
      <c r="IZ654" s="241"/>
      <c r="JA654" s="241"/>
      <c r="JB654" s="241"/>
      <c r="JC654" s="241"/>
      <c r="JD654" s="241"/>
      <c r="JE654" s="241"/>
      <c r="JF654" s="241"/>
      <c r="JG654" s="241"/>
      <c r="JH654" s="241"/>
      <c r="JI654" s="241"/>
      <c r="JJ654" s="241"/>
      <c r="JK654" s="241"/>
      <c r="JL654" s="241"/>
      <c r="JM654" s="241"/>
      <c r="JN654" s="241"/>
      <c r="JO654" s="241"/>
      <c r="JP654" s="241"/>
      <c r="JQ654" s="241"/>
      <c r="JR654" s="241"/>
      <c r="JS654" s="241"/>
      <c r="JT654" s="241"/>
      <c r="JU654" s="241"/>
    </row>
    <row r="655" spans="1:281"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c r="IW655" s="241"/>
      <c r="IX655" s="241"/>
      <c r="IY655" s="241"/>
      <c r="IZ655" s="241"/>
      <c r="JA655" s="241"/>
      <c r="JB655" s="241"/>
      <c r="JC655" s="241"/>
      <c r="JD655" s="241"/>
      <c r="JE655" s="241"/>
      <c r="JF655" s="241"/>
      <c r="JG655" s="241"/>
      <c r="JH655" s="241"/>
      <c r="JI655" s="241"/>
      <c r="JJ655" s="241"/>
      <c r="JK655" s="241"/>
      <c r="JL655" s="241"/>
      <c r="JM655" s="241"/>
      <c r="JN655" s="241"/>
      <c r="JO655" s="241"/>
      <c r="JP655" s="241"/>
      <c r="JQ655" s="241"/>
      <c r="JR655" s="241"/>
      <c r="JS655" s="241"/>
      <c r="JT655" s="241"/>
      <c r="JU655" s="241"/>
    </row>
    <row r="656" spans="1:281"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c r="IW656" s="241"/>
      <c r="IX656" s="241"/>
      <c r="IY656" s="241"/>
      <c r="IZ656" s="241"/>
      <c r="JA656" s="241"/>
      <c r="JB656" s="241"/>
      <c r="JC656" s="241"/>
      <c r="JD656" s="241"/>
      <c r="JE656" s="241"/>
      <c r="JF656" s="241"/>
      <c r="JG656" s="241"/>
      <c r="JH656" s="241"/>
      <c r="JI656" s="241"/>
      <c r="JJ656" s="241"/>
      <c r="JK656" s="241"/>
      <c r="JL656" s="241"/>
      <c r="JM656" s="241"/>
      <c r="JN656" s="241"/>
      <c r="JO656" s="241"/>
      <c r="JP656" s="241"/>
      <c r="JQ656" s="241"/>
      <c r="JR656" s="241"/>
      <c r="JS656" s="241"/>
      <c r="JT656" s="241"/>
      <c r="JU656" s="241"/>
    </row>
    <row r="657" spans="1:281"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c r="IW657" s="241"/>
      <c r="IX657" s="241"/>
      <c r="IY657" s="241"/>
      <c r="IZ657" s="241"/>
      <c r="JA657" s="241"/>
      <c r="JB657" s="241"/>
      <c r="JC657" s="241"/>
      <c r="JD657" s="241"/>
      <c r="JE657" s="241"/>
      <c r="JF657" s="241"/>
      <c r="JG657" s="241"/>
      <c r="JH657" s="241"/>
      <c r="JI657" s="241"/>
      <c r="JJ657" s="241"/>
      <c r="JK657" s="241"/>
      <c r="JL657" s="241"/>
      <c r="JM657" s="241"/>
      <c r="JN657" s="241"/>
      <c r="JO657" s="241"/>
      <c r="JP657" s="241"/>
      <c r="JQ657" s="241"/>
      <c r="JR657" s="241"/>
      <c r="JS657" s="241"/>
      <c r="JT657" s="241"/>
      <c r="JU657" s="241"/>
    </row>
    <row r="658" spans="1:281"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c r="IW658" s="241"/>
      <c r="IX658" s="241"/>
      <c r="IY658" s="241"/>
      <c r="IZ658" s="241"/>
      <c r="JA658" s="241"/>
      <c r="JB658" s="241"/>
      <c r="JC658" s="241"/>
      <c r="JD658" s="241"/>
      <c r="JE658" s="241"/>
      <c r="JF658" s="241"/>
      <c r="JG658" s="241"/>
      <c r="JH658" s="241"/>
      <c r="JI658" s="241"/>
      <c r="JJ658" s="241"/>
      <c r="JK658" s="241"/>
      <c r="JL658" s="241"/>
      <c r="JM658" s="241"/>
      <c r="JN658" s="241"/>
      <c r="JO658" s="241"/>
      <c r="JP658" s="241"/>
      <c r="JQ658" s="241"/>
      <c r="JR658" s="241"/>
      <c r="JS658" s="241"/>
      <c r="JT658" s="241"/>
      <c r="JU658" s="241"/>
    </row>
    <row r="659" spans="1:281"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c r="IW659" s="241"/>
      <c r="IX659" s="241"/>
      <c r="IY659" s="241"/>
      <c r="IZ659" s="241"/>
      <c r="JA659" s="241"/>
      <c r="JB659" s="241"/>
      <c r="JC659" s="241"/>
      <c r="JD659" s="241"/>
      <c r="JE659" s="241"/>
      <c r="JF659" s="241"/>
      <c r="JG659" s="241"/>
      <c r="JH659" s="241"/>
      <c r="JI659" s="241"/>
      <c r="JJ659" s="241"/>
      <c r="JK659" s="241"/>
      <c r="JL659" s="241"/>
      <c r="JM659" s="241"/>
      <c r="JN659" s="241"/>
      <c r="JO659" s="241"/>
      <c r="JP659" s="241"/>
      <c r="JQ659" s="241"/>
      <c r="JR659" s="241"/>
      <c r="JS659" s="241"/>
      <c r="JT659" s="241"/>
      <c r="JU659" s="241"/>
    </row>
    <row r="660" spans="1:281"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c r="IW660" s="241"/>
      <c r="IX660" s="241"/>
      <c r="IY660" s="241"/>
      <c r="IZ660" s="241"/>
      <c r="JA660" s="241"/>
      <c r="JB660" s="241"/>
      <c r="JC660" s="241"/>
      <c r="JD660" s="241"/>
      <c r="JE660" s="241"/>
      <c r="JF660" s="241"/>
      <c r="JG660" s="241"/>
      <c r="JH660" s="241"/>
      <c r="JI660" s="241"/>
      <c r="JJ660" s="241"/>
      <c r="JK660" s="241"/>
      <c r="JL660" s="241"/>
      <c r="JM660" s="241"/>
      <c r="JN660" s="241"/>
      <c r="JO660" s="241"/>
      <c r="JP660" s="241"/>
      <c r="JQ660" s="241"/>
      <c r="JR660" s="241"/>
      <c r="JS660" s="241"/>
      <c r="JT660" s="241"/>
      <c r="JU660" s="241"/>
    </row>
    <row r="661" spans="1:281"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c r="IW661" s="241"/>
      <c r="IX661" s="241"/>
      <c r="IY661" s="241"/>
      <c r="IZ661" s="241"/>
      <c r="JA661" s="241"/>
      <c r="JB661" s="241"/>
      <c r="JC661" s="241"/>
      <c r="JD661" s="241"/>
      <c r="JE661" s="241"/>
      <c r="JF661" s="241"/>
      <c r="JG661" s="241"/>
      <c r="JH661" s="241"/>
      <c r="JI661" s="241"/>
      <c r="JJ661" s="241"/>
      <c r="JK661" s="241"/>
      <c r="JL661" s="241"/>
      <c r="JM661" s="241"/>
      <c r="JN661" s="241"/>
      <c r="JO661" s="241"/>
      <c r="JP661" s="241"/>
      <c r="JQ661" s="241"/>
      <c r="JR661" s="241"/>
      <c r="JS661" s="241"/>
      <c r="JT661" s="241"/>
      <c r="JU661" s="241"/>
    </row>
    <row r="662" spans="1:281"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c r="IW662" s="241"/>
      <c r="IX662" s="241"/>
      <c r="IY662" s="241"/>
      <c r="IZ662" s="241"/>
      <c r="JA662" s="241"/>
      <c r="JB662" s="241"/>
      <c r="JC662" s="241"/>
      <c r="JD662" s="241"/>
      <c r="JE662" s="241"/>
      <c r="JF662" s="241"/>
      <c r="JG662" s="241"/>
      <c r="JH662" s="241"/>
      <c r="JI662" s="241"/>
      <c r="JJ662" s="241"/>
      <c r="JK662" s="241"/>
      <c r="JL662" s="241"/>
      <c r="JM662" s="241"/>
      <c r="JN662" s="241"/>
      <c r="JO662" s="241"/>
      <c r="JP662" s="241"/>
      <c r="JQ662" s="241"/>
      <c r="JR662" s="241"/>
      <c r="JS662" s="241"/>
      <c r="JT662" s="241"/>
      <c r="JU662" s="241"/>
    </row>
    <row r="663" spans="1:281"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c r="IW663" s="241"/>
      <c r="IX663" s="241"/>
      <c r="IY663" s="241"/>
      <c r="IZ663" s="241"/>
      <c r="JA663" s="241"/>
      <c r="JB663" s="241"/>
      <c r="JC663" s="241"/>
      <c r="JD663" s="241"/>
      <c r="JE663" s="241"/>
      <c r="JF663" s="241"/>
      <c r="JG663" s="241"/>
      <c r="JH663" s="241"/>
      <c r="JI663" s="241"/>
      <c r="JJ663" s="241"/>
      <c r="JK663" s="241"/>
      <c r="JL663" s="241"/>
      <c r="JM663" s="241"/>
      <c r="JN663" s="241"/>
      <c r="JO663" s="241"/>
      <c r="JP663" s="241"/>
      <c r="JQ663" s="241"/>
      <c r="JR663" s="241"/>
      <c r="JS663" s="241"/>
      <c r="JT663" s="241"/>
      <c r="JU663" s="241"/>
    </row>
    <row r="664" spans="1:281"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c r="IW664" s="241"/>
      <c r="IX664" s="241"/>
      <c r="IY664" s="241"/>
      <c r="IZ664" s="241"/>
      <c r="JA664" s="241"/>
      <c r="JB664" s="241"/>
      <c r="JC664" s="241"/>
      <c r="JD664" s="241"/>
      <c r="JE664" s="241"/>
      <c r="JF664" s="241"/>
      <c r="JG664" s="241"/>
      <c r="JH664" s="241"/>
      <c r="JI664" s="241"/>
      <c r="JJ664" s="241"/>
      <c r="JK664" s="241"/>
      <c r="JL664" s="241"/>
      <c r="JM664" s="241"/>
      <c r="JN664" s="241"/>
      <c r="JO664" s="241"/>
      <c r="JP664" s="241"/>
      <c r="JQ664" s="241"/>
      <c r="JR664" s="241"/>
      <c r="JS664" s="241"/>
      <c r="JT664" s="241"/>
      <c r="JU664" s="241"/>
    </row>
    <row r="665" spans="1:281"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c r="IW665" s="241"/>
      <c r="IX665" s="241"/>
      <c r="IY665" s="241"/>
      <c r="IZ665" s="241"/>
      <c r="JA665" s="241"/>
      <c r="JB665" s="241"/>
      <c r="JC665" s="241"/>
      <c r="JD665" s="241"/>
      <c r="JE665" s="241"/>
      <c r="JF665" s="241"/>
      <c r="JG665" s="241"/>
      <c r="JH665" s="241"/>
      <c r="JI665" s="241"/>
      <c r="JJ665" s="241"/>
      <c r="JK665" s="241"/>
      <c r="JL665" s="241"/>
      <c r="JM665" s="241"/>
      <c r="JN665" s="241"/>
      <c r="JO665" s="241"/>
      <c r="JP665" s="241"/>
      <c r="JQ665" s="241"/>
      <c r="JR665" s="241"/>
      <c r="JS665" s="241"/>
      <c r="JT665" s="241"/>
      <c r="JU665" s="241"/>
    </row>
    <row r="666" spans="1:281"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c r="IW666" s="241"/>
      <c r="IX666" s="241"/>
      <c r="IY666" s="241"/>
      <c r="IZ666" s="241"/>
      <c r="JA666" s="241"/>
      <c r="JB666" s="241"/>
      <c r="JC666" s="241"/>
      <c r="JD666" s="241"/>
      <c r="JE666" s="241"/>
      <c r="JF666" s="241"/>
      <c r="JG666" s="241"/>
      <c r="JH666" s="241"/>
      <c r="JI666" s="241"/>
      <c r="JJ666" s="241"/>
      <c r="JK666" s="241"/>
      <c r="JL666" s="241"/>
      <c r="JM666" s="241"/>
      <c r="JN666" s="241"/>
      <c r="JO666" s="241"/>
      <c r="JP666" s="241"/>
      <c r="JQ666" s="241"/>
      <c r="JR666" s="241"/>
      <c r="JS666" s="241"/>
      <c r="JT666" s="241"/>
      <c r="JU666" s="241"/>
    </row>
    <row r="667" spans="1:281"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c r="IW667" s="241"/>
      <c r="IX667" s="241"/>
      <c r="IY667" s="241"/>
      <c r="IZ667" s="241"/>
      <c r="JA667" s="241"/>
      <c r="JB667" s="241"/>
      <c r="JC667" s="241"/>
      <c r="JD667" s="241"/>
      <c r="JE667" s="241"/>
      <c r="JF667" s="241"/>
      <c r="JG667" s="241"/>
      <c r="JH667" s="241"/>
      <c r="JI667" s="241"/>
      <c r="JJ667" s="241"/>
      <c r="JK667" s="241"/>
      <c r="JL667" s="241"/>
      <c r="JM667" s="241"/>
      <c r="JN667" s="241"/>
      <c r="JO667" s="241"/>
      <c r="JP667" s="241"/>
      <c r="JQ667" s="241"/>
      <c r="JR667" s="241"/>
      <c r="JS667" s="241"/>
      <c r="JT667" s="241"/>
      <c r="JU667" s="241"/>
    </row>
    <row r="668" spans="1:281"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c r="IW668" s="241"/>
      <c r="IX668" s="241"/>
      <c r="IY668" s="241"/>
      <c r="IZ668" s="241"/>
      <c r="JA668" s="241"/>
      <c r="JB668" s="241"/>
      <c r="JC668" s="241"/>
      <c r="JD668" s="241"/>
      <c r="JE668" s="241"/>
      <c r="JF668" s="241"/>
      <c r="JG668" s="241"/>
      <c r="JH668" s="241"/>
      <c r="JI668" s="241"/>
      <c r="JJ668" s="241"/>
      <c r="JK668" s="241"/>
      <c r="JL668" s="241"/>
      <c r="JM668" s="241"/>
      <c r="JN668" s="241"/>
      <c r="JO668" s="241"/>
      <c r="JP668" s="241"/>
      <c r="JQ668" s="241"/>
      <c r="JR668" s="241"/>
      <c r="JS668" s="241"/>
      <c r="JT668" s="241"/>
      <c r="JU668" s="241"/>
    </row>
    <row r="669" spans="1:281"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c r="IW669" s="241"/>
      <c r="IX669" s="241"/>
      <c r="IY669" s="241"/>
      <c r="IZ669" s="241"/>
      <c r="JA669" s="241"/>
      <c r="JB669" s="241"/>
      <c r="JC669" s="241"/>
      <c r="JD669" s="241"/>
      <c r="JE669" s="241"/>
      <c r="JF669" s="241"/>
      <c r="JG669" s="241"/>
      <c r="JH669" s="241"/>
      <c r="JI669" s="241"/>
      <c r="JJ669" s="241"/>
      <c r="JK669" s="241"/>
      <c r="JL669" s="241"/>
      <c r="JM669" s="241"/>
      <c r="JN669" s="241"/>
      <c r="JO669" s="241"/>
      <c r="JP669" s="241"/>
      <c r="JQ669" s="241"/>
      <c r="JR669" s="241"/>
      <c r="JS669" s="241"/>
      <c r="JT669" s="241"/>
      <c r="JU669" s="241"/>
    </row>
    <row r="670" spans="1:281"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c r="IW670" s="241"/>
      <c r="IX670" s="241"/>
      <c r="IY670" s="241"/>
      <c r="IZ670" s="241"/>
      <c r="JA670" s="241"/>
      <c r="JB670" s="241"/>
      <c r="JC670" s="241"/>
      <c r="JD670" s="241"/>
      <c r="JE670" s="241"/>
      <c r="JF670" s="241"/>
      <c r="JG670" s="241"/>
      <c r="JH670" s="241"/>
      <c r="JI670" s="241"/>
      <c r="JJ670" s="241"/>
      <c r="JK670" s="241"/>
      <c r="JL670" s="241"/>
      <c r="JM670" s="241"/>
      <c r="JN670" s="241"/>
      <c r="JO670" s="241"/>
      <c r="JP670" s="241"/>
      <c r="JQ670" s="241"/>
      <c r="JR670" s="241"/>
      <c r="JS670" s="241"/>
      <c r="JT670" s="241"/>
      <c r="JU670" s="241"/>
    </row>
    <row r="671" spans="1:281"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c r="IW671" s="241"/>
      <c r="IX671" s="241"/>
      <c r="IY671" s="241"/>
      <c r="IZ671" s="241"/>
      <c r="JA671" s="241"/>
      <c r="JB671" s="241"/>
      <c r="JC671" s="241"/>
      <c r="JD671" s="241"/>
      <c r="JE671" s="241"/>
      <c r="JF671" s="241"/>
      <c r="JG671" s="241"/>
      <c r="JH671" s="241"/>
      <c r="JI671" s="241"/>
      <c r="JJ671" s="241"/>
      <c r="JK671" s="241"/>
      <c r="JL671" s="241"/>
      <c r="JM671" s="241"/>
      <c r="JN671" s="241"/>
      <c r="JO671" s="241"/>
      <c r="JP671" s="241"/>
      <c r="JQ671" s="241"/>
      <c r="JR671" s="241"/>
      <c r="JS671" s="241"/>
      <c r="JT671" s="241"/>
      <c r="JU671" s="241"/>
    </row>
    <row r="672" spans="1:281"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c r="IW672" s="241"/>
      <c r="IX672" s="241"/>
      <c r="IY672" s="241"/>
      <c r="IZ672" s="241"/>
      <c r="JA672" s="241"/>
      <c r="JB672" s="241"/>
      <c r="JC672" s="241"/>
      <c r="JD672" s="241"/>
      <c r="JE672" s="241"/>
      <c r="JF672" s="241"/>
      <c r="JG672" s="241"/>
      <c r="JH672" s="241"/>
      <c r="JI672" s="241"/>
      <c r="JJ672" s="241"/>
      <c r="JK672" s="241"/>
      <c r="JL672" s="241"/>
      <c r="JM672" s="241"/>
      <c r="JN672" s="241"/>
      <c r="JO672" s="241"/>
      <c r="JP672" s="241"/>
      <c r="JQ672" s="241"/>
      <c r="JR672" s="241"/>
      <c r="JS672" s="241"/>
      <c r="JT672" s="241"/>
      <c r="JU672" s="241"/>
    </row>
    <row r="673" spans="1:281"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c r="IW673" s="241"/>
      <c r="IX673" s="241"/>
      <c r="IY673" s="241"/>
      <c r="IZ673" s="241"/>
      <c r="JA673" s="241"/>
      <c r="JB673" s="241"/>
      <c r="JC673" s="241"/>
      <c r="JD673" s="241"/>
      <c r="JE673" s="241"/>
      <c r="JF673" s="241"/>
      <c r="JG673" s="241"/>
      <c r="JH673" s="241"/>
      <c r="JI673" s="241"/>
      <c r="JJ673" s="241"/>
      <c r="JK673" s="241"/>
      <c r="JL673" s="241"/>
      <c r="JM673" s="241"/>
      <c r="JN673" s="241"/>
      <c r="JO673" s="241"/>
      <c r="JP673" s="241"/>
      <c r="JQ673" s="241"/>
      <c r="JR673" s="241"/>
      <c r="JS673" s="241"/>
      <c r="JT673" s="241"/>
      <c r="JU673" s="241"/>
    </row>
    <row r="674" spans="1:281"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c r="IW674" s="241"/>
      <c r="IX674" s="241"/>
      <c r="IY674" s="241"/>
      <c r="IZ674" s="241"/>
      <c r="JA674" s="241"/>
      <c r="JB674" s="241"/>
      <c r="JC674" s="241"/>
      <c r="JD674" s="241"/>
      <c r="JE674" s="241"/>
      <c r="JF674" s="241"/>
      <c r="JG674" s="241"/>
      <c r="JH674" s="241"/>
      <c r="JI674" s="241"/>
      <c r="JJ674" s="241"/>
      <c r="JK674" s="241"/>
      <c r="JL674" s="241"/>
      <c r="JM674" s="241"/>
      <c r="JN674" s="241"/>
      <c r="JO674" s="241"/>
      <c r="JP674" s="241"/>
      <c r="JQ674" s="241"/>
      <c r="JR674" s="241"/>
      <c r="JS674" s="241"/>
      <c r="JT674" s="241"/>
      <c r="JU674" s="241"/>
    </row>
    <row r="675" spans="1:281"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c r="IW675" s="241"/>
      <c r="IX675" s="241"/>
      <c r="IY675" s="241"/>
      <c r="IZ675" s="241"/>
      <c r="JA675" s="241"/>
      <c r="JB675" s="241"/>
      <c r="JC675" s="241"/>
      <c r="JD675" s="241"/>
      <c r="JE675" s="241"/>
      <c r="JF675" s="241"/>
      <c r="JG675" s="241"/>
      <c r="JH675" s="241"/>
      <c r="JI675" s="241"/>
      <c r="JJ675" s="241"/>
      <c r="JK675" s="241"/>
      <c r="JL675" s="241"/>
      <c r="JM675" s="241"/>
      <c r="JN675" s="241"/>
      <c r="JO675" s="241"/>
      <c r="JP675" s="241"/>
      <c r="JQ675" s="241"/>
      <c r="JR675" s="241"/>
      <c r="JS675" s="241"/>
      <c r="JT675" s="241"/>
      <c r="JU675" s="241"/>
    </row>
    <row r="676" spans="1:281"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c r="IW676" s="241"/>
      <c r="IX676" s="241"/>
      <c r="IY676" s="241"/>
      <c r="IZ676" s="241"/>
      <c r="JA676" s="241"/>
      <c r="JB676" s="241"/>
      <c r="JC676" s="241"/>
      <c r="JD676" s="241"/>
      <c r="JE676" s="241"/>
      <c r="JF676" s="241"/>
      <c r="JG676" s="241"/>
      <c r="JH676" s="241"/>
      <c r="JI676" s="241"/>
      <c r="JJ676" s="241"/>
      <c r="JK676" s="241"/>
      <c r="JL676" s="241"/>
      <c r="JM676" s="241"/>
      <c r="JN676" s="241"/>
      <c r="JO676" s="241"/>
      <c r="JP676" s="241"/>
      <c r="JQ676" s="241"/>
      <c r="JR676" s="241"/>
      <c r="JS676" s="241"/>
      <c r="JT676" s="241"/>
      <c r="JU676" s="241"/>
    </row>
    <row r="677" spans="1:281"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c r="IW677" s="241"/>
      <c r="IX677" s="241"/>
      <c r="IY677" s="241"/>
      <c r="IZ677" s="241"/>
      <c r="JA677" s="241"/>
      <c r="JB677" s="241"/>
      <c r="JC677" s="241"/>
      <c r="JD677" s="241"/>
      <c r="JE677" s="241"/>
      <c r="JF677" s="241"/>
      <c r="JG677" s="241"/>
      <c r="JH677" s="241"/>
      <c r="JI677" s="241"/>
      <c r="JJ677" s="241"/>
      <c r="JK677" s="241"/>
      <c r="JL677" s="241"/>
      <c r="JM677" s="241"/>
      <c r="JN677" s="241"/>
      <c r="JO677" s="241"/>
      <c r="JP677" s="241"/>
      <c r="JQ677" s="241"/>
      <c r="JR677" s="241"/>
      <c r="JS677" s="241"/>
      <c r="JT677" s="241"/>
      <c r="JU677" s="241"/>
    </row>
    <row r="678" spans="1:281"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c r="IW678" s="241"/>
      <c r="IX678" s="241"/>
      <c r="IY678" s="241"/>
      <c r="IZ678" s="241"/>
      <c r="JA678" s="241"/>
      <c r="JB678" s="241"/>
      <c r="JC678" s="241"/>
      <c r="JD678" s="241"/>
      <c r="JE678" s="241"/>
      <c r="JF678" s="241"/>
      <c r="JG678" s="241"/>
      <c r="JH678" s="241"/>
      <c r="JI678" s="241"/>
      <c r="JJ678" s="241"/>
      <c r="JK678" s="241"/>
      <c r="JL678" s="241"/>
      <c r="JM678" s="241"/>
      <c r="JN678" s="241"/>
      <c r="JO678" s="241"/>
      <c r="JP678" s="241"/>
      <c r="JQ678" s="241"/>
      <c r="JR678" s="241"/>
      <c r="JS678" s="241"/>
      <c r="JT678" s="241"/>
      <c r="JU678" s="241"/>
    </row>
    <row r="679" spans="1:281"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c r="IW679" s="241"/>
      <c r="IX679" s="241"/>
      <c r="IY679" s="241"/>
      <c r="IZ679" s="241"/>
      <c r="JA679" s="241"/>
      <c r="JB679" s="241"/>
      <c r="JC679" s="241"/>
      <c r="JD679" s="241"/>
      <c r="JE679" s="241"/>
      <c r="JF679" s="241"/>
      <c r="JG679" s="241"/>
      <c r="JH679" s="241"/>
      <c r="JI679" s="241"/>
      <c r="JJ679" s="241"/>
      <c r="JK679" s="241"/>
      <c r="JL679" s="241"/>
      <c r="JM679" s="241"/>
      <c r="JN679" s="241"/>
      <c r="JO679" s="241"/>
      <c r="JP679" s="241"/>
      <c r="JQ679" s="241"/>
      <c r="JR679" s="241"/>
      <c r="JS679" s="241"/>
      <c r="JT679" s="241"/>
      <c r="JU679" s="241"/>
    </row>
    <row r="680" spans="1:281"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c r="IW680" s="241"/>
      <c r="IX680" s="241"/>
      <c r="IY680" s="241"/>
      <c r="IZ680" s="241"/>
      <c r="JA680" s="241"/>
      <c r="JB680" s="241"/>
      <c r="JC680" s="241"/>
      <c r="JD680" s="241"/>
      <c r="JE680" s="241"/>
      <c r="JF680" s="241"/>
      <c r="JG680" s="241"/>
      <c r="JH680" s="241"/>
      <c r="JI680" s="241"/>
      <c r="JJ680" s="241"/>
      <c r="JK680" s="241"/>
      <c r="JL680" s="241"/>
      <c r="JM680" s="241"/>
      <c r="JN680" s="241"/>
      <c r="JO680" s="241"/>
      <c r="JP680" s="241"/>
      <c r="JQ680" s="241"/>
      <c r="JR680" s="241"/>
      <c r="JS680" s="241"/>
      <c r="JT680" s="241"/>
      <c r="JU680" s="241"/>
    </row>
    <row r="681" spans="1:281"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c r="IW681" s="241"/>
      <c r="IX681" s="241"/>
      <c r="IY681" s="241"/>
      <c r="IZ681" s="241"/>
      <c r="JA681" s="241"/>
      <c r="JB681" s="241"/>
      <c r="JC681" s="241"/>
      <c r="JD681" s="241"/>
      <c r="JE681" s="241"/>
      <c r="JF681" s="241"/>
      <c r="JG681" s="241"/>
      <c r="JH681" s="241"/>
      <c r="JI681" s="241"/>
      <c r="JJ681" s="241"/>
      <c r="JK681" s="241"/>
      <c r="JL681" s="241"/>
      <c r="JM681" s="241"/>
      <c r="JN681" s="241"/>
      <c r="JO681" s="241"/>
      <c r="JP681" s="241"/>
      <c r="JQ681" s="241"/>
      <c r="JR681" s="241"/>
      <c r="JS681" s="241"/>
      <c r="JT681" s="241"/>
      <c r="JU681" s="241"/>
    </row>
    <row r="682" spans="1:281"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c r="IW682" s="241"/>
      <c r="IX682" s="241"/>
      <c r="IY682" s="241"/>
      <c r="IZ682" s="241"/>
      <c r="JA682" s="241"/>
      <c r="JB682" s="241"/>
      <c r="JC682" s="241"/>
      <c r="JD682" s="241"/>
      <c r="JE682" s="241"/>
      <c r="JF682" s="241"/>
      <c r="JG682" s="241"/>
      <c r="JH682" s="241"/>
      <c r="JI682" s="241"/>
      <c r="JJ682" s="241"/>
      <c r="JK682" s="241"/>
      <c r="JL682" s="241"/>
      <c r="JM682" s="241"/>
      <c r="JN682" s="241"/>
      <c r="JO682" s="241"/>
      <c r="JP682" s="241"/>
      <c r="JQ682" s="241"/>
      <c r="JR682" s="241"/>
      <c r="JS682" s="241"/>
      <c r="JT682" s="241"/>
      <c r="JU682" s="241"/>
    </row>
    <row r="683" spans="1:281"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c r="IW683" s="241"/>
      <c r="IX683" s="241"/>
      <c r="IY683" s="241"/>
      <c r="IZ683" s="241"/>
      <c r="JA683" s="241"/>
      <c r="JB683" s="241"/>
      <c r="JC683" s="241"/>
      <c r="JD683" s="241"/>
      <c r="JE683" s="241"/>
      <c r="JF683" s="241"/>
      <c r="JG683" s="241"/>
      <c r="JH683" s="241"/>
      <c r="JI683" s="241"/>
      <c r="JJ683" s="241"/>
      <c r="JK683" s="241"/>
      <c r="JL683" s="241"/>
      <c r="JM683" s="241"/>
      <c r="JN683" s="241"/>
      <c r="JO683" s="241"/>
      <c r="JP683" s="241"/>
      <c r="JQ683" s="241"/>
      <c r="JR683" s="241"/>
      <c r="JS683" s="241"/>
      <c r="JT683" s="241"/>
      <c r="JU683" s="241"/>
    </row>
    <row r="684" spans="1:281"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c r="IW684" s="241"/>
      <c r="IX684" s="241"/>
      <c r="IY684" s="241"/>
      <c r="IZ684" s="241"/>
      <c r="JA684" s="241"/>
      <c r="JB684" s="241"/>
      <c r="JC684" s="241"/>
      <c r="JD684" s="241"/>
      <c r="JE684" s="241"/>
      <c r="JF684" s="241"/>
      <c r="JG684" s="241"/>
      <c r="JH684" s="241"/>
      <c r="JI684" s="241"/>
      <c r="JJ684" s="241"/>
      <c r="JK684" s="241"/>
      <c r="JL684" s="241"/>
      <c r="JM684" s="241"/>
      <c r="JN684" s="241"/>
      <c r="JO684" s="241"/>
      <c r="JP684" s="241"/>
      <c r="JQ684" s="241"/>
      <c r="JR684" s="241"/>
      <c r="JS684" s="241"/>
      <c r="JT684" s="241"/>
      <c r="JU684" s="241"/>
    </row>
    <row r="685" spans="1:281"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c r="IW685" s="241"/>
      <c r="IX685" s="241"/>
      <c r="IY685" s="241"/>
      <c r="IZ685" s="241"/>
      <c r="JA685" s="241"/>
      <c r="JB685" s="241"/>
      <c r="JC685" s="241"/>
      <c r="JD685" s="241"/>
      <c r="JE685" s="241"/>
      <c r="JF685" s="241"/>
      <c r="JG685" s="241"/>
      <c r="JH685" s="241"/>
      <c r="JI685" s="241"/>
      <c r="JJ685" s="241"/>
      <c r="JK685" s="241"/>
      <c r="JL685" s="241"/>
      <c r="JM685" s="241"/>
      <c r="JN685" s="241"/>
      <c r="JO685" s="241"/>
      <c r="JP685" s="241"/>
      <c r="JQ685" s="241"/>
      <c r="JR685" s="241"/>
      <c r="JS685" s="241"/>
      <c r="JT685" s="241"/>
      <c r="JU685" s="241"/>
    </row>
    <row r="686" spans="1:281"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c r="IW686" s="241"/>
      <c r="IX686" s="241"/>
      <c r="IY686" s="241"/>
      <c r="IZ686" s="241"/>
      <c r="JA686" s="241"/>
      <c r="JB686" s="241"/>
      <c r="JC686" s="241"/>
      <c r="JD686" s="241"/>
      <c r="JE686" s="241"/>
      <c r="JF686" s="241"/>
      <c r="JG686" s="241"/>
      <c r="JH686" s="241"/>
      <c r="JI686" s="241"/>
      <c r="JJ686" s="241"/>
      <c r="JK686" s="241"/>
      <c r="JL686" s="241"/>
      <c r="JM686" s="241"/>
      <c r="JN686" s="241"/>
      <c r="JO686" s="241"/>
      <c r="JP686" s="241"/>
      <c r="JQ686" s="241"/>
      <c r="JR686" s="241"/>
      <c r="JS686" s="241"/>
      <c r="JT686" s="241"/>
      <c r="JU686" s="241"/>
    </row>
    <row r="687" spans="1:281"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c r="IW687" s="241"/>
      <c r="IX687" s="241"/>
      <c r="IY687" s="241"/>
      <c r="IZ687" s="241"/>
      <c r="JA687" s="241"/>
      <c r="JB687" s="241"/>
      <c r="JC687" s="241"/>
      <c r="JD687" s="241"/>
      <c r="JE687" s="241"/>
      <c r="JF687" s="241"/>
      <c r="JG687" s="241"/>
      <c r="JH687" s="241"/>
      <c r="JI687" s="241"/>
      <c r="JJ687" s="241"/>
      <c r="JK687" s="241"/>
      <c r="JL687" s="241"/>
      <c r="JM687" s="241"/>
      <c r="JN687" s="241"/>
      <c r="JO687" s="241"/>
      <c r="JP687" s="241"/>
      <c r="JQ687" s="241"/>
      <c r="JR687" s="241"/>
      <c r="JS687" s="241"/>
      <c r="JT687" s="241"/>
      <c r="JU687" s="241"/>
    </row>
    <row r="688" spans="1:281"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c r="IW688" s="241"/>
      <c r="IX688" s="241"/>
      <c r="IY688" s="241"/>
      <c r="IZ688" s="241"/>
      <c r="JA688" s="241"/>
      <c r="JB688" s="241"/>
      <c r="JC688" s="241"/>
      <c r="JD688" s="241"/>
      <c r="JE688" s="241"/>
      <c r="JF688" s="241"/>
      <c r="JG688" s="241"/>
      <c r="JH688" s="241"/>
      <c r="JI688" s="241"/>
      <c r="JJ688" s="241"/>
      <c r="JK688" s="241"/>
      <c r="JL688" s="241"/>
      <c r="JM688" s="241"/>
      <c r="JN688" s="241"/>
      <c r="JO688" s="241"/>
      <c r="JP688" s="241"/>
      <c r="JQ688" s="241"/>
      <c r="JR688" s="241"/>
      <c r="JS688" s="241"/>
      <c r="JT688" s="241"/>
      <c r="JU688" s="241"/>
    </row>
    <row r="689" spans="1:281"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c r="IW689" s="241"/>
      <c r="IX689" s="241"/>
      <c r="IY689" s="241"/>
      <c r="IZ689" s="241"/>
      <c r="JA689" s="241"/>
      <c r="JB689" s="241"/>
      <c r="JC689" s="241"/>
      <c r="JD689" s="241"/>
      <c r="JE689" s="241"/>
      <c r="JF689" s="241"/>
      <c r="JG689" s="241"/>
      <c r="JH689" s="241"/>
      <c r="JI689" s="241"/>
      <c r="JJ689" s="241"/>
      <c r="JK689" s="241"/>
      <c r="JL689" s="241"/>
      <c r="JM689" s="241"/>
      <c r="JN689" s="241"/>
      <c r="JO689" s="241"/>
      <c r="JP689" s="241"/>
      <c r="JQ689" s="241"/>
      <c r="JR689" s="241"/>
      <c r="JS689" s="241"/>
      <c r="JT689" s="241"/>
      <c r="JU689" s="241"/>
    </row>
    <row r="690" spans="1:281"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c r="IW690" s="241"/>
      <c r="IX690" s="241"/>
      <c r="IY690" s="241"/>
      <c r="IZ690" s="241"/>
      <c r="JA690" s="241"/>
      <c r="JB690" s="241"/>
      <c r="JC690" s="241"/>
      <c r="JD690" s="241"/>
      <c r="JE690" s="241"/>
      <c r="JF690" s="241"/>
      <c r="JG690" s="241"/>
      <c r="JH690" s="241"/>
      <c r="JI690" s="241"/>
      <c r="JJ690" s="241"/>
      <c r="JK690" s="241"/>
      <c r="JL690" s="241"/>
      <c r="JM690" s="241"/>
      <c r="JN690" s="241"/>
      <c r="JO690" s="241"/>
      <c r="JP690" s="241"/>
      <c r="JQ690" s="241"/>
      <c r="JR690" s="241"/>
      <c r="JS690" s="241"/>
      <c r="JT690" s="241"/>
      <c r="JU690" s="241"/>
    </row>
    <row r="691" spans="1:281"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c r="IW691" s="241"/>
      <c r="IX691" s="241"/>
      <c r="IY691" s="241"/>
      <c r="IZ691" s="241"/>
      <c r="JA691" s="241"/>
      <c r="JB691" s="241"/>
      <c r="JC691" s="241"/>
      <c r="JD691" s="241"/>
      <c r="JE691" s="241"/>
      <c r="JF691" s="241"/>
      <c r="JG691" s="241"/>
      <c r="JH691" s="241"/>
      <c r="JI691" s="241"/>
      <c r="JJ691" s="241"/>
      <c r="JK691" s="241"/>
      <c r="JL691" s="241"/>
      <c r="JM691" s="241"/>
      <c r="JN691" s="241"/>
      <c r="JO691" s="241"/>
      <c r="JP691" s="241"/>
      <c r="JQ691" s="241"/>
      <c r="JR691" s="241"/>
      <c r="JS691" s="241"/>
      <c r="JT691" s="241"/>
      <c r="JU691" s="241"/>
    </row>
    <row r="692" spans="1:281"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c r="IW692" s="241"/>
      <c r="IX692" s="241"/>
      <c r="IY692" s="241"/>
      <c r="IZ692" s="241"/>
      <c r="JA692" s="241"/>
      <c r="JB692" s="241"/>
      <c r="JC692" s="241"/>
      <c r="JD692" s="241"/>
      <c r="JE692" s="241"/>
      <c r="JF692" s="241"/>
      <c r="JG692" s="241"/>
      <c r="JH692" s="241"/>
      <c r="JI692" s="241"/>
      <c r="JJ692" s="241"/>
      <c r="JK692" s="241"/>
      <c r="JL692" s="241"/>
      <c r="JM692" s="241"/>
      <c r="JN692" s="241"/>
      <c r="JO692" s="241"/>
      <c r="JP692" s="241"/>
      <c r="JQ692" s="241"/>
      <c r="JR692" s="241"/>
      <c r="JS692" s="241"/>
      <c r="JT692" s="241"/>
      <c r="JU692" s="241"/>
    </row>
    <row r="693" spans="1:281"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c r="IW693" s="241"/>
      <c r="IX693" s="241"/>
      <c r="IY693" s="241"/>
      <c r="IZ693" s="241"/>
      <c r="JA693" s="241"/>
      <c r="JB693" s="241"/>
      <c r="JC693" s="241"/>
      <c r="JD693" s="241"/>
      <c r="JE693" s="241"/>
      <c r="JF693" s="241"/>
      <c r="JG693" s="241"/>
      <c r="JH693" s="241"/>
      <c r="JI693" s="241"/>
      <c r="JJ693" s="241"/>
      <c r="JK693" s="241"/>
      <c r="JL693" s="241"/>
      <c r="JM693" s="241"/>
      <c r="JN693" s="241"/>
      <c r="JO693" s="241"/>
      <c r="JP693" s="241"/>
      <c r="JQ693" s="241"/>
      <c r="JR693" s="241"/>
      <c r="JS693" s="241"/>
      <c r="JT693" s="241"/>
      <c r="JU693" s="241"/>
    </row>
    <row r="694" spans="1:281"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c r="IW694" s="241"/>
      <c r="IX694" s="241"/>
      <c r="IY694" s="241"/>
      <c r="IZ694" s="241"/>
      <c r="JA694" s="241"/>
      <c r="JB694" s="241"/>
      <c r="JC694" s="241"/>
      <c r="JD694" s="241"/>
      <c r="JE694" s="241"/>
      <c r="JF694" s="241"/>
      <c r="JG694" s="241"/>
      <c r="JH694" s="241"/>
      <c r="JI694" s="241"/>
      <c r="JJ694" s="241"/>
      <c r="JK694" s="241"/>
      <c r="JL694" s="241"/>
      <c r="JM694" s="241"/>
      <c r="JN694" s="241"/>
      <c r="JO694" s="241"/>
      <c r="JP694" s="241"/>
      <c r="JQ694" s="241"/>
      <c r="JR694" s="241"/>
      <c r="JS694" s="241"/>
      <c r="JT694" s="241"/>
      <c r="JU694" s="241"/>
    </row>
    <row r="695" spans="1:281"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c r="IW695" s="241"/>
      <c r="IX695" s="241"/>
      <c r="IY695" s="241"/>
      <c r="IZ695" s="241"/>
      <c r="JA695" s="241"/>
      <c r="JB695" s="241"/>
      <c r="JC695" s="241"/>
      <c r="JD695" s="241"/>
      <c r="JE695" s="241"/>
      <c r="JF695" s="241"/>
      <c r="JG695" s="241"/>
      <c r="JH695" s="241"/>
      <c r="JI695" s="241"/>
      <c r="JJ695" s="241"/>
      <c r="JK695" s="241"/>
      <c r="JL695" s="241"/>
      <c r="JM695" s="241"/>
      <c r="JN695" s="241"/>
      <c r="JO695" s="241"/>
      <c r="JP695" s="241"/>
      <c r="JQ695" s="241"/>
      <c r="JR695" s="241"/>
      <c r="JS695" s="241"/>
      <c r="JT695" s="241"/>
      <c r="JU695" s="241"/>
    </row>
    <row r="696" spans="1:281"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c r="IW696" s="241"/>
      <c r="IX696" s="241"/>
      <c r="IY696" s="241"/>
      <c r="IZ696" s="241"/>
      <c r="JA696" s="241"/>
      <c r="JB696" s="241"/>
      <c r="JC696" s="241"/>
      <c r="JD696" s="241"/>
      <c r="JE696" s="241"/>
      <c r="JF696" s="241"/>
      <c r="JG696" s="241"/>
      <c r="JH696" s="241"/>
      <c r="JI696" s="241"/>
      <c r="JJ696" s="241"/>
      <c r="JK696" s="241"/>
      <c r="JL696" s="241"/>
      <c r="JM696" s="241"/>
      <c r="JN696" s="241"/>
      <c r="JO696" s="241"/>
      <c r="JP696" s="241"/>
      <c r="JQ696" s="241"/>
      <c r="JR696" s="241"/>
      <c r="JS696" s="241"/>
      <c r="JT696" s="241"/>
      <c r="JU696" s="241"/>
    </row>
    <row r="697" spans="1:281"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c r="IW697" s="241"/>
      <c r="IX697" s="241"/>
      <c r="IY697" s="241"/>
      <c r="IZ697" s="241"/>
      <c r="JA697" s="241"/>
      <c r="JB697" s="241"/>
      <c r="JC697" s="241"/>
      <c r="JD697" s="241"/>
      <c r="JE697" s="241"/>
      <c r="JF697" s="241"/>
      <c r="JG697" s="241"/>
      <c r="JH697" s="241"/>
      <c r="JI697" s="241"/>
      <c r="JJ697" s="241"/>
      <c r="JK697" s="241"/>
      <c r="JL697" s="241"/>
      <c r="JM697" s="241"/>
      <c r="JN697" s="241"/>
      <c r="JO697" s="241"/>
      <c r="JP697" s="241"/>
      <c r="JQ697" s="241"/>
      <c r="JR697" s="241"/>
      <c r="JS697" s="241"/>
      <c r="JT697" s="241"/>
      <c r="JU697" s="241"/>
    </row>
    <row r="698" spans="1:281"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c r="IW698" s="241"/>
      <c r="IX698" s="241"/>
      <c r="IY698" s="241"/>
      <c r="IZ698" s="241"/>
      <c r="JA698" s="241"/>
      <c r="JB698" s="241"/>
      <c r="JC698" s="241"/>
      <c r="JD698" s="241"/>
      <c r="JE698" s="241"/>
      <c r="JF698" s="241"/>
      <c r="JG698" s="241"/>
      <c r="JH698" s="241"/>
      <c r="JI698" s="241"/>
      <c r="JJ698" s="241"/>
      <c r="JK698" s="241"/>
      <c r="JL698" s="241"/>
      <c r="JM698" s="241"/>
      <c r="JN698" s="241"/>
      <c r="JO698" s="241"/>
      <c r="JP698" s="241"/>
      <c r="JQ698" s="241"/>
      <c r="JR698" s="241"/>
      <c r="JS698" s="241"/>
      <c r="JT698" s="241"/>
      <c r="JU698" s="241"/>
    </row>
    <row r="699" spans="1:281"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c r="IW699" s="241"/>
      <c r="IX699" s="241"/>
      <c r="IY699" s="241"/>
      <c r="IZ699" s="241"/>
      <c r="JA699" s="241"/>
      <c r="JB699" s="241"/>
      <c r="JC699" s="241"/>
      <c r="JD699" s="241"/>
      <c r="JE699" s="241"/>
      <c r="JF699" s="241"/>
      <c r="JG699" s="241"/>
      <c r="JH699" s="241"/>
      <c r="JI699" s="241"/>
      <c r="JJ699" s="241"/>
      <c r="JK699" s="241"/>
      <c r="JL699" s="241"/>
      <c r="JM699" s="241"/>
      <c r="JN699" s="241"/>
      <c r="JO699" s="241"/>
      <c r="JP699" s="241"/>
      <c r="JQ699" s="241"/>
      <c r="JR699" s="241"/>
      <c r="JS699" s="241"/>
      <c r="JT699" s="241"/>
      <c r="JU699" s="241"/>
    </row>
    <row r="700" spans="1:281"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c r="IW700" s="241"/>
      <c r="IX700" s="241"/>
      <c r="IY700" s="241"/>
      <c r="IZ700" s="241"/>
      <c r="JA700" s="241"/>
      <c r="JB700" s="241"/>
      <c r="JC700" s="241"/>
      <c r="JD700" s="241"/>
      <c r="JE700" s="241"/>
      <c r="JF700" s="241"/>
      <c r="JG700" s="241"/>
      <c r="JH700" s="241"/>
      <c r="JI700" s="241"/>
      <c r="JJ700" s="241"/>
      <c r="JK700" s="241"/>
      <c r="JL700" s="241"/>
      <c r="JM700" s="241"/>
      <c r="JN700" s="241"/>
      <c r="JO700" s="241"/>
      <c r="JP700" s="241"/>
      <c r="JQ700" s="241"/>
      <c r="JR700" s="241"/>
      <c r="JS700" s="241"/>
      <c r="JT700" s="241"/>
      <c r="JU700" s="241"/>
    </row>
    <row r="701" spans="1:281"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c r="IW701" s="241"/>
      <c r="IX701" s="241"/>
      <c r="IY701" s="241"/>
      <c r="IZ701" s="241"/>
      <c r="JA701" s="241"/>
      <c r="JB701" s="241"/>
      <c r="JC701" s="241"/>
      <c r="JD701" s="241"/>
      <c r="JE701" s="241"/>
      <c r="JF701" s="241"/>
      <c r="JG701" s="241"/>
      <c r="JH701" s="241"/>
      <c r="JI701" s="241"/>
      <c r="JJ701" s="241"/>
      <c r="JK701" s="241"/>
      <c r="JL701" s="241"/>
      <c r="JM701" s="241"/>
      <c r="JN701" s="241"/>
      <c r="JO701" s="241"/>
      <c r="JP701" s="241"/>
      <c r="JQ701" s="241"/>
      <c r="JR701" s="241"/>
      <c r="JS701" s="241"/>
      <c r="JT701" s="241"/>
      <c r="JU701" s="241"/>
    </row>
    <row r="702" spans="1:281"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c r="IW702" s="241"/>
      <c r="IX702" s="241"/>
      <c r="IY702" s="241"/>
      <c r="IZ702" s="241"/>
      <c r="JA702" s="241"/>
      <c r="JB702" s="241"/>
      <c r="JC702" s="241"/>
      <c r="JD702" s="241"/>
      <c r="JE702" s="241"/>
      <c r="JF702" s="241"/>
      <c r="JG702" s="241"/>
      <c r="JH702" s="241"/>
      <c r="JI702" s="241"/>
      <c r="JJ702" s="241"/>
      <c r="JK702" s="241"/>
      <c r="JL702" s="241"/>
      <c r="JM702" s="241"/>
      <c r="JN702" s="241"/>
      <c r="JO702" s="241"/>
      <c r="JP702" s="241"/>
      <c r="JQ702" s="241"/>
      <c r="JR702" s="241"/>
      <c r="JS702" s="241"/>
      <c r="JT702" s="241"/>
      <c r="JU702" s="241"/>
    </row>
    <row r="703" spans="1:281"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c r="IW703" s="241"/>
      <c r="IX703" s="241"/>
      <c r="IY703" s="241"/>
      <c r="IZ703" s="241"/>
      <c r="JA703" s="241"/>
      <c r="JB703" s="241"/>
      <c r="JC703" s="241"/>
      <c r="JD703" s="241"/>
      <c r="JE703" s="241"/>
      <c r="JF703" s="241"/>
      <c r="JG703" s="241"/>
      <c r="JH703" s="241"/>
      <c r="JI703" s="241"/>
      <c r="JJ703" s="241"/>
      <c r="JK703" s="241"/>
      <c r="JL703" s="241"/>
      <c r="JM703" s="241"/>
      <c r="JN703" s="241"/>
      <c r="JO703" s="241"/>
      <c r="JP703" s="241"/>
      <c r="JQ703" s="241"/>
      <c r="JR703" s="241"/>
      <c r="JS703" s="241"/>
      <c r="JT703" s="241"/>
      <c r="JU703" s="241"/>
    </row>
    <row r="704" spans="1:281"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c r="IW704" s="241"/>
      <c r="IX704" s="241"/>
      <c r="IY704" s="241"/>
      <c r="IZ704" s="241"/>
      <c r="JA704" s="241"/>
      <c r="JB704" s="241"/>
      <c r="JC704" s="241"/>
      <c r="JD704" s="241"/>
      <c r="JE704" s="241"/>
      <c r="JF704" s="241"/>
      <c r="JG704" s="241"/>
      <c r="JH704" s="241"/>
      <c r="JI704" s="241"/>
      <c r="JJ704" s="241"/>
      <c r="JK704" s="241"/>
      <c r="JL704" s="241"/>
      <c r="JM704" s="241"/>
      <c r="JN704" s="241"/>
      <c r="JO704" s="241"/>
      <c r="JP704" s="241"/>
      <c r="JQ704" s="241"/>
      <c r="JR704" s="241"/>
      <c r="JS704" s="241"/>
      <c r="JT704" s="241"/>
      <c r="JU704" s="241"/>
    </row>
    <row r="705" spans="1:281"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c r="IW705" s="241"/>
      <c r="IX705" s="241"/>
      <c r="IY705" s="241"/>
      <c r="IZ705" s="241"/>
      <c r="JA705" s="241"/>
      <c r="JB705" s="241"/>
      <c r="JC705" s="241"/>
      <c r="JD705" s="241"/>
      <c r="JE705" s="241"/>
      <c r="JF705" s="241"/>
      <c r="JG705" s="241"/>
      <c r="JH705" s="241"/>
      <c r="JI705" s="241"/>
      <c r="JJ705" s="241"/>
      <c r="JK705" s="241"/>
      <c r="JL705" s="241"/>
      <c r="JM705" s="241"/>
      <c r="JN705" s="241"/>
      <c r="JO705" s="241"/>
      <c r="JP705" s="241"/>
      <c r="JQ705" s="241"/>
      <c r="JR705" s="241"/>
      <c r="JS705" s="241"/>
      <c r="JT705" s="241"/>
      <c r="JU705" s="241"/>
    </row>
    <row r="706" spans="1:281"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c r="IW706" s="241"/>
      <c r="IX706" s="241"/>
      <c r="IY706" s="241"/>
      <c r="IZ706" s="241"/>
      <c r="JA706" s="241"/>
      <c r="JB706" s="241"/>
      <c r="JC706" s="241"/>
      <c r="JD706" s="241"/>
      <c r="JE706" s="241"/>
      <c r="JF706" s="241"/>
      <c r="JG706" s="241"/>
      <c r="JH706" s="241"/>
      <c r="JI706" s="241"/>
      <c r="JJ706" s="241"/>
      <c r="JK706" s="241"/>
      <c r="JL706" s="241"/>
      <c r="JM706" s="241"/>
      <c r="JN706" s="241"/>
      <c r="JO706" s="241"/>
      <c r="JP706" s="241"/>
      <c r="JQ706" s="241"/>
      <c r="JR706" s="241"/>
      <c r="JS706" s="241"/>
      <c r="JT706" s="241"/>
      <c r="JU706" s="241"/>
    </row>
    <row r="707" spans="1:281"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c r="IW707" s="241"/>
      <c r="IX707" s="241"/>
      <c r="IY707" s="241"/>
      <c r="IZ707" s="241"/>
      <c r="JA707" s="241"/>
      <c r="JB707" s="241"/>
      <c r="JC707" s="241"/>
      <c r="JD707" s="241"/>
      <c r="JE707" s="241"/>
      <c r="JF707" s="241"/>
      <c r="JG707" s="241"/>
      <c r="JH707" s="241"/>
      <c r="JI707" s="241"/>
      <c r="JJ707" s="241"/>
      <c r="JK707" s="241"/>
      <c r="JL707" s="241"/>
      <c r="JM707" s="241"/>
      <c r="JN707" s="241"/>
      <c r="JO707" s="241"/>
      <c r="JP707" s="241"/>
      <c r="JQ707" s="241"/>
      <c r="JR707" s="241"/>
      <c r="JS707" s="241"/>
      <c r="JT707" s="241"/>
      <c r="JU707" s="241"/>
    </row>
    <row r="708" spans="1:281"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c r="IW708" s="241"/>
      <c r="IX708" s="241"/>
      <c r="IY708" s="241"/>
      <c r="IZ708" s="241"/>
      <c r="JA708" s="241"/>
      <c r="JB708" s="241"/>
      <c r="JC708" s="241"/>
      <c r="JD708" s="241"/>
      <c r="JE708" s="241"/>
      <c r="JF708" s="241"/>
      <c r="JG708" s="241"/>
      <c r="JH708" s="241"/>
      <c r="JI708" s="241"/>
      <c r="JJ708" s="241"/>
      <c r="JK708" s="241"/>
      <c r="JL708" s="241"/>
      <c r="JM708" s="241"/>
      <c r="JN708" s="241"/>
      <c r="JO708" s="241"/>
      <c r="JP708" s="241"/>
      <c r="JQ708" s="241"/>
      <c r="JR708" s="241"/>
      <c r="JS708" s="241"/>
      <c r="JT708" s="241"/>
      <c r="JU708" s="241"/>
    </row>
    <row r="709" spans="1:281"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c r="IW709" s="241"/>
      <c r="IX709" s="241"/>
      <c r="IY709" s="241"/>
      <c r="IZ709" s="241"/>
      <c r="JA709" s="241"/>
      <c r="JB709" s="241"/>
      <c r="JC709" s="241"/>
      <c r="JD709" s="241"/>
      <c r="JE709" s="241"/>
      <c r="JF709" s="241"/>
      <c r="JG709" s="241"/>
      <c r="JH709" s="241"/>
      <c r="JI709" s="241"/>
      <c r="JJ709" s="241"/>
      <c r="JK709" s="241"/>
      <c r="JL709" s="241"/>
      <c r="JM709" s="241"/>
      <c r="JN709" s="241"/>
      <c r="JO709" s="241"/>
      <c r="JP709" s="241"/>
      <c r="JQ709" s="241"/>
      <c r="JR709" s="241"/>
      <c r="JS709" s="241"/>
      <c r="JT709" s="241"/>
      <c r="JU709" s="241"/>
    </row>
    <row r="710" spans="1:281"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c r="IW710" s="241"/>
      <c r="IX710" s="241"/>
      <c r="IY710" s="241"/>
      <c r="IZ710" s="241"/>
      <c r="JA710" s="241"/>
      <c r="JB710" s="241"/>
      <c r="JC710" s="241"/>
      <c r="JD710" s="241"/>
      <c r="JE710" s="241"/>
      <c r="JF710" s="241"/>
      <c r="JG710" s="241"/>
      <c r="JH710" s="241"/>
      <c r="JI710" s="241"/>
      <c r="JJ710" s="241"/>
      <c r="JK710" s="241"/>
      <c r="JL710" s="241"/>
      <c r="JM710" s="241"/>
      <c r="JN710" s="241"/>
      <c r="JO710" s="241"/>
      <c r="JP710" s="241"/>
      <c r="JQ710" s="241"/>
      <c r="JR710" s="241"/>
      <c r="JS710" s="241"/>
      <c r="JT710" s="241"/>
      <c r="JU710" s="241"/>
    </row>
    <row r="711" spans="1:281"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c r="IW711" s="241"/>
      <c r="IX711" s="241"/>
      <c r="IY711" s="241"/>
      <c r="IZ711" s="241"/>
      <c r="JA711" s="241"/>
      <c r="JB711" s="241"/>
      <c r="JC711" s="241"/>
      <c r="JD711" s="241"/>
      <c r="JE711" s="241"/>
      <c r="JF711" s="241"/>
      <c r="JG711" s="241"/>
      <c r="JH711" s="241"/>
      <c r="JI711" s="241"/>
      <c r="JJ711" s="241"/>
      <c r="JK711" s="241"/>
      <c r="JL711" s="241"/>
      <c r="JM711" s="241"/>
      <c r="JN711" s="241"/>
      <c r="JO711" s="241"/>
      <c r="JP711" s="241"/>
      <c r="JQ711" s="241"/>
      <c r="JR711" s="241"/>
      <c r="JS711" s="241"/>
      <c r="JT711" s="241"/>
      <c r="JU711" s="241"/>
    </row>
    <row r="712" spans="1:281"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c r="IW712" s="241"/>
      <c r="IX712" s="241"/>
      <c r="IY712" s="241"/>
      <c r="IZ712" s="241"/>
      <c r="JA712" s="241"/>
      <c r="JB712" s="241"/>
      <c r="JC712" s="241"/>
      <c r="JD712" s="241"/>
      <c r="JE712" s="241"/>
      <c r="JF712" s="241"/>
      <c r="JG712" s="241"/>
      <c r="JH712" s="241"/>
      <c r="JI712" s="241"/>
      <c r="JJ712" s="241"/>
      <c r="JK712" s="241"/>
      <c r="JL712" s="241"/>
      <c r="JM712" s="241"/>
      <c r="JN712" s="241"/>
      <c r="JO712" s="241"/>
      <c r="JP712" s="241"/>
      <c r="JQ712" s="241"/>
      <c r="JR712" s="241"/>
      <c r="JS712" s="241"/>
      <c r="JT712" s="241"/>
      <c r="JU712" s="241"/>
    </row>
    <row r="713" spans="1:281"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c r="IW713" s="241"/>
      <c r="IX713" s="241"/>
      <c r="IY713" s="241"/>
      <c r="IZ713" s="241"/>
      <c r="JA713" s="241"/>
      <c r="JB713" s="241"/>
      <c r="JC713" s="241"/>
      <c r="JD713" s="241"/>
      <c r="JE713" s="241"/>
      <c r="JF713" s="241"/>
      <c r="JG713" s="241"/>
      <c r="JH713" s="241"/>
      <c r="JI713" s="241"/>
      <c r="JJ713" s="241"/>
      <c r="JK713" s="241"/>
      <c r="JL713" s="241"/>
      <c r="JM713" s="241"/>
      <c r="JN713" s="241"/>
      <c r="JO713" s="241"/>
      <c r="JP713" s="241"/>
      <c r="JQ713" s="241"/>
      <c r="JR713" s="241"/>
      <c r="JS713" s="241"/>
      <c r="JT713" s="241"/>
      <c r="JU713" s="241"/>
    </row>
    <row r="714" spans="1:281"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c r="IW714" s="241"/>
      <c r="IX714" s="241"/>
      <c r="IY714" s="241"/>
      <c r="IZ714" s="241"/>
      <c r="JA714" s="241"/>
      <c r="JB714" s="241"/>
      <c r="JC714" s="241"/>
      <c r="JD714" s="241"/>
      <c r="JE714" s="241"/>
      <c r="JF714" s="241"/>
      <c r="JG714" s="241"/>
      <c r="JH714" s="241"/>
      <c r="JI714" s="241"/>
      <c r="JJ714" s="241"/>
      <c r="JK714" s="241"/>
      <c r="JL714" s="241"/>
      <c r="JM714" s="241"/>
      <c r="JN714" s="241"/>
      <c r="JO714" s="241"/>
      <c r="JP714" s="241"/>
      <c r="JQ714" s="241"/>
      <c r="JR714" s="241"/>
      <c r="JS714" s="241"/>
      <c r="JT714" s="241"/>
      <c r="JU714" s="241"/>
    </row>
    <row r="715" spans="1:281"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c r="IW715" s="241"/>
      <c r="IX715" s="241"/>
      <c r="IY715" s="241"/>
      <c r="IZ715" s="241"/>
      <c r="JA715" s="241"/>
      <c r="JB715" s="241"/>
      <c r="JC715" s="241"/>
      <c r="JD715" s="241"/>
      <c r="JE715" s="241"/>
      <c r="JF715" s="241"/>
      <c r="JG715" s="241"/>
      <c r="JH715" s="241"/>
      <c r="JI715" s="241"/>
      <c r="JJ715" s="241"/>
      <c r="JK715" s="241"/>
      <c r="JL715" s="241"/>
      <c r="JM715" s="241"/>
      <c r="JN715" s="241"/>
      <c r="JO715" s="241"/>
      <c r="JP715" s="241"/>
      <c r="JQ715" s="241"/>
      <c r="JR715" s="241"/>
      <c r="JS715" s="241"/>
      <c r="JT715" s="241"/>
      <c r="JU715" s="241"/>
    </row>
    <row r="716" spans="1:281"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c r="IW716" s="241"/>
      <c r="IX716" s="241"/>
      <c r="IY716" s="241"/>
      <c r="IZ716" s="241"/>
      <c r="JA716" s="241"/>
      <c r="JB716" s="241"/>
      <c r="JC716" s="241"/>
      <c r="JD716" s="241"/>
      <c r="JE716" s="241"/>
      <c r="JF716" s="241"/>
      <c r="JG716" s="241"/>
      <c r="JH716" s="241"/>
      <c r="JI716" s="241"/>
      <c r="JJ716" s="241"/>
      <c r="JK716" s="241"/>
      <c r="JL716" s="241"/>
      <c r="JM716" s="241"/>
      <c r="JN716" s="241"/>
      <c r="JO716" s="241"/>
      <c r="JP716" s="241"/>
      <c r="JQ716" s="241"/>
      <c r="JR716" s="241"/>
      <c r="JS716" s="241"/>
      <c r="JT716" s="241"/>
      <c r="JU716" s="241"/>
    </row>
    <row r="717" spans="1:281"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c r="IW717" s="241"/>
      <c r="IX717" s="241"/>
      <c r="IY717" s="241"/>
      <c r="IZ717" s="241"/>
      <c r="JA717" s="241"/>
      <c r="JB717" s="241"/>
      <c r="JC717" s="241"/>
      <c r="JD717" s="241"/>
      <c r="JE717" s="241"/>
      <c r="JF717" s="241"/>
      <c r="JG717" s="241"/>
      <c r="JH717" s="241"/>
      <c r="JI717" s="241"/>
      <c r="JJ717" s="241"/>
      <c r="JK717" s="241"/>
      <c r="JL717" s="241"/>
      <c r="JM717" s="241"/>
      <c r="JN717" s="241"/>
      <c r="JO717" s="241"/>
      <c r="JP717" s="241"/>
      <c r="JQ717" s="241"/>
      <c r="JR717" s="241"/>
      <c r="JS717" s="241"/>
      <c r="JT717" s="241"/>
      <c r="JU717" s="241"/>
    </row>
    <row r="718" spans="1:281"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c r="IW718" s="241"/>
      <c r="IX718" s="241"/>
      <c r="IY718" s="241"/>
      <c r="IZ718" s="241"/>
      <c r="JA718" s="241"/>
      <c r="JB718" s="241"/>
      <c r="JC718" s="241"/>
      <c r="JD718" s="241"/>
      <c r="JE718" s="241"/>
      <c r="JF718" s="241"/>
      <c r="JG718" s="241"/>
      <c r="JH718" s="241"/>
      <c r="JI718" s="241"/>
      <c r="JJ718" s="241"/>
      <c r="JK718" s="241"/>
      <c r="JL718" s="241"/>
      <c r="JM718" s="241"/>
      <c r="JN718" s="241"/>
      <c r="JO718" s="241"/>
      <c r="JP718" s="241"/>
      <c r="JQ718" s="241"/>
      <c r="JR718" s="241"/>
      <c r="JS718" s="241"/>
      <c r="JT718" s="241"/>
      <c r="JU718" s="241"/>
    </row>
    <row r="719" spans="1:281"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c r="IW719" s="241"/>
      <c r="IX719" s="241"/>
      <c r="IY719" s="241"/>
      <c r="IZ719" s="241"/>
      <c r="JA719" s="241"/>
      <c r="JB719" s="241"/>
      <c r="JC719" s="241"/>
      <c r="JD719" s="241"/>
      <c r="JE719" s="241"/>
      <c r="JF719" s="241"/>
      <c r="JG719" s="241"/>
      <c r="JH719" s="241"/>
      <c r="JI719" s="241"/>
      <c r="JJ719" s="241"/>
      <c r="JK719" s="241"/>
      <c r="JL719" s="241"/>
      <c r="JM719" s="241"/>
      <c r="JN719" s="241"/>
      <c r="JO719" s="241"/>
      <c r="JP719" s="241"/>
      <c r="JQ719" s="241"/>
      <c r="JR719" s="241"/>
      <c r="JS719" s="241"/>
      <c r="JT719" s="241"/>
      <c r="JU719" s="241"/>
    </row>
    <row r="720" spans="1:281"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c r="IW720" s="241"/>
      <c r="IX720" s="241"/>
      <c r="IY720" s="241"/>
      <c r="IZ720" s="241"/>
      <c r="JA720" s="241"/>
      <c r="JB720" s="241"/>
      <c r="JC720" s="241"/>
      <c r="JD720" s="241"/>
      <c r="JE720" s="241"/>
      <c r="JF720" s="241"/>
      <c r="JG720" s="241"/>
      <c r="JH720" s="241"/>
      <c r="JI720" s="241"/>
      <c r="JJ720" s="241"/>
      <c r="JK720" s="241"/>
      <c r="JL720" s="241"/>
      <c r="JM720" s="241"/>
      <c r="JN720" s="241"/>
      <c r="JO720" s="241"/>
      <c r="JP720" s="241"/>
      <c r="JQ720" s="241"/>
      <c r="JR720" s="241"/>
      <c r="JS720" s="241"/>
      <c r="JT720" s="241"/>
      <c r="JU720" s="241"/>
    </row>
    <row r="721" spans="1:281"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c r="IW721" s="241"/>
      <c r="IX721" s="241"/>
      <c r="IY721" s="241"/>
      <c r="IZ721" s="241"/>
      <c r="JA721" s="241"/>
      <c r="JB721" s="241"/>
      <c r="JC721" s="241"/>
      <c r="JD721" s="241"/>
      <c r="JE721" s="241"/>
      <c r="JF721" s="241"/>
      <c r="JG721" s="241"/>
      <c r="JH721" s="241"/>
      <c r="JI721" s="241"/>
      <c r="JJ721" s="241"/>
      <c r="JK721" s="241"/>
      <c r="JL721" s="241"/>
      <c r="JM721" s="241"/>
      <c r="JN721" s="241"/>
      <c r="JO721" s="241"/>
      <c r="JP721" s="241"/>
      <c r="JQ721" s="241"/>
      <c r="JR721" s="241"/>
      <c r="JS721" s="241"/>
      <c r="JT721" s="241"/>
      <c r="JU721" s="241"/>
    </row>
    <row r="722" spans="1:281"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c r="IW722" s="241"/>
      <c r="IX722" s="241"/>
      <c r="IY722" s="241"/>
      <c r="IZ722" s="241"/>
      <c r="JA722" s="241"/>
      <c r="JB722" s="241"/>
      <c r="JC722" s="241"/>
      <c r="JD722" s="241"/>
      <c r="JE722" s="241"/>
      <c r="JF722" s="241"/>
      <c r="JG722" s="241"/>
      <c r="JH722" s="241"/>
      <c r="JI722" s="241"/>
      <c r="JJ722" s="241"/>
      <c r="JK722" s="241"/>
      <c r="JL722" s="241"/>
      <c r="JM722" s="241"/>
      <c r="JN722" s="241"/>
      <c r="JO722" s="241"/>
      <c r="JP722" s="241"/>
      <c r="JQ722" s="241"/>
      <c r="JR722" s="241"/>
      <c r="JS722" s="241"/>
      <c r="JT722" s="241"/>
      <c r="JU722" s="241"/>
    </row>
    <row r="723" spans="1:281"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c r="IW723" s="241"/>
      <c r="IX723" s="241"/>
      <c r="IY723" s="241"/>
      <c r="IZ723" s="241"/>
      <c r="JA723" s="241"/>
      <c r="JB723" s="241"/>
      <c r="JC723" s="241"/>
      <c r="JD723" s="241"/>
      <c r="JE723" s="241"/>
      <c r="JF723" s="241"/>
      <c r="JG723" s="241"/>
      <c r="JH723" s="241"/>
      <c r="JI723" s="241"/>
      <c r="JJ723" s="241"/>
      <c r="JK723" s="241"/>
      <c r="JL723" s="241"/>
      <c r="JM723" s="241"/>
      <c r="JN723" s="241"/>
      <c r="JO723" s="241"/>
      <c r="JP723" s="241"/>
      <c r="JQ723" s="241"/>
      <c r="JR723" s="241"/>
      <c r="JS723" s="241"/>
      <c r="JT723" s="241"/>
      <c r="JU723" s="241"/>
    </row>
    <row r="724" spans="1:281"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c r="IW724" s="241"/>
      <c r="IX724" s="241"/>
      <c r="IY724" s="241"/>
      <c r="IZ724" s="241"/>
      <c r="JA724" s="241"/>
      <c r="JB724" s="241"/>
      <c r="JC724" s="241"/>
      <c r="JD724" s="241"/>
      <c r="JE724" s="241"/>
      <c r="JF724" s="241"/>
      <c r="JG724" s="241"/>
      <c r="JH724" s="241"/>
      <c r="JI724" s="241"/>
      <c r="JJ724" s="241"/>
      <c r="JK724" s="241"/>
      <c r="JL724" s="241"/>
      <c r="JM724" s="241"/>
      <c r="JN724" s="241"/>
      <c r="JO724" s="241"/>
      <c r="JP724" s="241"/>
      <c r="JQ724" s="241"/>
      <c r="JR724" s="241"/>
      <c r="JS724" s="241"/>
      <c r="JT724" s="241"/>
      <c r="JU724" s="241"/>
    </row>
    <row r="725" spans="1:281"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c r="IW725" s="241"/>
      <c r="IX725" s="241"/>
      <c r="IY725" s="241"/>
      <c r="IZ725" s="241"/>
      <c r="JA725" s="241"/>
      <c r="JB725" s="241"/>
      <c r="JC725" s="241"/>
      <c r="JD725" s="241"/>
      <c r="JE725" s="241"/>
      <c r="JF725" s="241"/>
      <c r="JG725" s="241"/>
      <c r="JH725" s="241"/>
      <c r="JI725" s="241"/>
      <c r="JJ725" s="241"/>
      <c r="JK725" s="241"/>
      <c r="JL725" s="241"/>
      <c r="JM725" s="241"/>
      <c r="JN725" s="241"/>
      <c r="JO725" s="241"/>
      <c r="JP725" s="241"/>
      <c r="JQ725" s="241"/>
      <c r="JR725" s="241"/>
      <c r="JS725" s="241"/>
      <c r="JT725" s="241"/>
      <c r="JU725" s="241"/>
    </row>
    <row r="726" spans="1:281"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c r="IW726" s="241"/>
      <c r="IX726" s="241"/>
      <c r="IY726" s="241"/>
      <c r="IZ726" s="241"/>
      <c r="JA726" s="241"/>
      <c r="JB726" s="241"/>
      <c r="JC726" s="241"/>
      <c r="JD726" s="241"/>
      <c r="JE726" s="241"/>
      <c r="JF726" s="241"/>
      <c r="JG726" s="241"/>
      <c r="JH726" s="241"/>
      <c r="JI726" s="241"/>
      <c r="JJ726" s="241"/>
      <c r="JK726" s="241"/>
      <c r="JL726" s="241"/>
      <c r="JM726" s="241"/>
      <c r="JN726" s="241"/>
      <c r="JO726" s="241"/>
      <c r="JP726" s="241"/>
      <c r="JQ726" s="241"/>
      <c r="JR726" s="241"/>
      <c r="JS726" s="241"/>
      <c r="JT726" s="241"/>
      <c r="JU726" s="241"/>
    </row>
    <row r="727" spans="1:281"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c r="IW727" s="241"/>
      <c r="IX727" s="241"/>
      <c r="IY727" s="241"/>
      <c r="IZ727" s="241"/>
      <c r="JA727" s="241"/>
      <c r="JB727" s="241"/>
      <c r="JC727" s="241"/>
      <c r="JD727" s="241"/>
      <c r="JE727" s="241"/>
      <c r="JF727" s="241"/>
      <c r="JG727" s="241"/>
      <c r="JH727" s="241"/>
      <c r="JI727" s="241"/>
      <c r="JJ727" s="241"/>
      <c r="JK727" s="241"/>
      <c r="JL727" s="241"/>
      <c r="JM727" s="241"/>
      <c r="JN727" s="241"/>
      <c r="JO727" s="241"/>
      <c r="JP727" s="241"/>
      <c r="JQ727" s="241"/>
      <c r="JR727" s="241"/>
      <c r="JS727" s="241"/>
      <c r="JT727" s="241"/>
      <c r="JU727" s="241"/>
    </row>
    <row r="728" spans="1:281"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c r="IW728" s="241"/>
      <c r="IX728" s="241"/>
      <c r="IY728" s="241"/>
      <c r="IZ728" s="241"/>
      <c r="JA728" s="241"/>
      <c r="JB728" s="241"/>
      <c r="JC728" s="241"/>
      <c r="JD728" s="241"/>
      <c r="JE728" s="241"/>
      <c r="JF728" s="241"/>
      <c r="JG728" s="241"/>
      <c r="JH728" s="241"/>
      <c r="JI728" s="241"/>
      <c r="JJ728" s="241"/>
      <c r="JK728" s="241"/>
      <c r="JL728" s="241"/>
      <c r="JM728" s="241"/>
      <c r="JN728" s="241"/>
      <c r="JO728" s="241"/>
      <c r="JP728" s="241"/>
      <c r="JQ728" s="241"/>
      <c r="JR728" s="241"/>
      <c r="JS728" s="241"/>
      <c r="JT728" s="241"/>
      <c r="JU728" s="241"/>
    </row>
    <row r="729" spans="1:281"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c r="IW729" s="241"/>
      <c r="IX729" s="241"/>
      <c r="IY729" s="241"/>
      <c r="IZ729" s="241"/>
      <c r="JA729" s="241"/>
      <c r="JB729" s="241"/>
      <c r="JC729" s="241"/>
      <c r="JD729" s="241"/>
      <c r="JE729" s="241"/>
      <c r="JF729" s="241"/>
      <c r="JG729" s="241"/>
      <c r="JH729" s="241"/>
      <c r="JI729" s="241"/>
      <c r="JJ729" s="241"/>
      <c r="JK729" s="241"/>
      <c r="JL729" s="241"/>
      <c r="JM729" s="241"/>
      <c r="JN729" s="241"/>
      <c r="JO729" s="241"/>
      <c r="JP729" s="241"/>
      <c r="JQ729" s="241"/>
      <c r="JR729" s="241"/>
      <c r="JS729" s="241"/>
      <c r="JT729" s="241"/>
      <c r="JU729" s="241"/>
    </row>
    <row r="730" spans="1:281"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c r="IW730" s="241"/>
      <c r="IX730" s="241"/>
      <c r="IY730" s="241"/>
      <c r="IZ730" s="241"/>
      <c r="JA730" s="241"/>
      <c r="JB730" s="241"/>
      <c r="JC730" s="241"/>
      <c r="JD730" s="241"/>
      <c r="JE730" s="241"/>
      <c r="JF730" s="241"/>
      <c r="JG730" s="241"/>
      <c r="JH730" s="241"/>
      <c r="JI730" s="241"/>
      <c r="JJ730" s="241"/>
      <c r="JK730" s="241"/>
      <c r="JL730" s="241"/>
      <c r="JM730" s="241"/>
      <c r="JN730" s="241"/>
      <c r="JO730" s="241"/>
      <c r="JP730" s="241"/>
      <c r="JQ730" s="241"/>
      <c r="JR730" s="241"/>
      <c r="JS730" s="241"/>
      <c r="JT730" s="241"/>
      <c r="JU730" s="241"/>
    </row>
    <row r="731" spans="1:281"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c r="IW731" s="241"/>
      <c r="IX731" s="241"/>
      <c r="IY731" s="241"/>
      <c r="IZ731" s="241"/>
      <c r="JA731" s="241"/>
      <c r="JB731" s="241"/>
      <c r="JC731" s="241"/>
      <c r="JD731" s="241"/>
      <c r="JE731" s="241"/>
      <c r="JF731" s="241"/>
      <c r="JG731" s="241"/>
      <c r="JH731" s="241"/>
      <c r="JI731" s="241"/>
      <c r="JJ731" s="241"/>
      <c r="JK731" s="241"/>
      <c r="JL731" s="241"/>
      <c r="JM731" s="241"/>
      <c r="JN731" s="241"/>
      <c r="JO731" s="241"/>
      <c r="JP731" s="241"/>
      <c r="JQ731" s="241"/>
      <c r="JR731" s="241"/>
      <c r="JS731" s="241"/>
      <c r="JT731" s="241"/>
      <c r="JU731" s="241"/>
    </row>
    <row r="732" spans="1:281"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c r="IW732" s="241"/>
      <c r="IX732" s="241"/>
      <c r="IY732" s="241"/>
      <c r="IZ732" s="241"/>
      <c r="JA732" s="241"/>
      <c r="JB732" s="241"/>
      <c r="JC732" s="241"/>
      <c r="JD732" s="241"/>
      <c r="JE732" s="241"/>
      <c r="JF732" s="241"/>
      <c r="JG732" s="241"/>
      <c r="JH732" s="241"/>
      <c r="JI732" s="241"/>
      <c r="JJ732" s="241"/>
      <c r="JK732" s="241"/>
      <c r="JL732" s="241"/>
      <c r="JM732" s="241"/>
      <c r="JN732" s="241"/>
      <c r="JO732" s="241"/>
      <c r="JP732" s="241"/>
      <c r="JQ732" s="241"/>
      <c r="JR732" s="241"/>
      <c r="JS732" s="241"/>
      <c r="JT732" s="241"/>
      <c r="JU732" s="241"/>
    </row>
    <row r="733" spans="1:281"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c r="IW733" s="241"/>
      <c r="IX733" s="241"/>
      <c r="IY733" s="241"/>
      <c r="IZ733" s="241"/>
      <c r="JA733" s="241"/>
      <c r="JB733" s="241"/>
      <c r="JC733" s="241"/>
      <c r="JD733" s="241"/>
      <c r="JE733" s="241"/>
      <c r="JF733" s="241"/>
      <c r="JG733" s="241"/>
      <c r="JH733" s="241"/>
      <c r="JI733" s="241"/>
      <c r="JJ733" s="241"/>
      <c r="JK733" s="241"/>
      <c r="JL733" s="241"/>
      <c r="JM733" s="241"/>
      <c r="JN733" s="241"/>
      <c r="JO733" s="241"/>
      <c r="JP733" s="241"/>
      <c r="JQ733" s="241"/>
      <c r="JR733" s="241"/>
      <c r="JS733" s="241"/>
      <c r="JT733" s="241"/>
      <c r="JU733" s="241"/>
    </row>
    <row r="734" spans="1:281"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c r="IW734" s="241"/>
      <c r="IX734" s="241"/>
      <c r="IY734" s="241"/>
      <c r="IZ734" s="241"/>
      <c r="JA734" s="241"/>
      <c r="JB734" s="241"/>
      <c r="JC734" s="241"/>
      <c r="JD734" s="241"/>
      <c r="JE734" s="241"/>
      <c r="JF734" s="241"/>
      <c r="JG734" s="241"/>
      <c r="JH734" s="241"/>
      <c r="JI734" s="241"/>
      <c r="JJ734" s="241"/>
      <c r="JK734" s="241"/>
      <c r="JL734" s="241"/>
      <c r="JM734" s="241"/>
      <c r="JN734" s="241"/>
      <c r="JO734" s="241"/>
      <c r="JP734" s="241"/>
      <c r="JQ734" s="241"/>
      <c r="JR734" s="241"/>
      <c r="JS734" s="241"/>
      <c r="JT734" s="241"/>
      <c r="JU734" s="241"/>
    </row>
    <row r="735" spans="1:281"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c r="IW735" s="241"/>
      <c r="IX735" s="241"/>
      <c r="IY735" s="241"/>
      <c r="IZ735" s="241"/>
      <c r="JA735" s="241"/>
      <c r="JB735" s="241"/>
      <c r="JC735" s="241"/>
      <c r="JD735" s="241"/>
      <c r="JE735" s="241"/>
      <c r="JF735" s="241"/>
      <c r="JG735" s="241"/>
      <c r="JH735" s="241"/>
      <c r="JI735" s="241"/>
      <c r="JJ735" s="241"/>
      <c r="JK735" s="241"/>
      <c r="JL735" s="241"/>
      <c r="JM735" s="241"/>
      <c r="JN735" s="241"/>
      <c r="JO735" s="241"/>
      <c r="JP735" s="241"/>
      <c r="JQ735" s="241"/>
      <c r="JR735" s="241"/>
      <c r="JS735" s="241"/>
      <c r="JT735" s="241"/>
      <c r="JU735" s="241"/>
    </row>
    <row r="736" spans="1:281"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c r="IW736" s="241"/>
      <c r="IX736" s="241"/>
      <c r="IY736" s="241"/>
      <c r="IZ736" s="241"/>
      <c r="JA736" s="241"/>
      <c r="JB736" s="241"/>
      <c r="JC736" s="241"/>
      <c r="JD736" s="241"/>
      <c r="JE736" s="241"/>
      <c r="JF736" s="241"/>
      <c r="JG736" s="241"/>
      <c r="JH736" s="241"/>
      <c r="JI736" s="241"/>
      <c r="JJ736" s="241"/>
      <c r="JK736" s="241"/>
      <c r="JL736" s="241"/>
      <c r="JM736" s="241"/>
      <c r="JN736" s="241"/>
      <c r="JO736" s="241"/>
      <c r="JP736" s="241"/>
      <c r="JQ736" s="241"/>
      <c r="JR736" s="241"/>
      <c r="JS736" s="241"/>
      <c r="JT736" s="241"/>
      <c r="JU736" s="241"/>
    </row>
    <row r="737" spans="1:281"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c r="IW737" s="241"/>
      <c r="IX737" s="241"/>
      <c r="IY737" s="241"/>
      <c r="IZ737" s="241"/>
      <c r="JA737" s="241"/>
      <c r="JB737" s="241"/>
      <c r="JC737" s="241"/>
      <c r="JD737" s="241"/>
      <c r="JE737" s="241"/>
      <c r="JF737" s="241"/>
      <c r="JG737" s="241"/>
      <c r="JH737" s="241"/>
      <c r="JI737" s="241"/>
      <c r="JJ737" s="241"/>
      <c r="JK737" s="241"/>
      <c r="JL737" s="241"/>
      <c r="JM737" s="241"/>
      <c r="JN737" s="241"/>
      <c r="JO737" s="241"/>
      <c r="JP737" s="241"/>
      <c r="JQ737" s="241"/>
      <c r="JR737" s="241"/>
      <c r="JS737" s="241"/>
      <c r="JT737" s="241"/>
      <c r="JU737" s="241"/>
    </row>
    <row r="738" spans="1:281"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c r="IW738" s="241"/>
      <c r="IX738" s="241"/>
      <c r="IY738" s="241"/>
      <c r="IZ738" s="241"/>
      <c r="JA738" s="241"/>
      <c r="JB738" s="241"/>
      <c r="JC738" s="241"/>
      <c r="JD738" s="241"/>
      <c r="JE738" s="241"/>
      <c r="JF738" s="241"/>
      <c r="JG738" s="241"/>
      <c r="JH738" s="241"/>
      <c r="JI738" s="241"/>
      <c r="JJ738" s="241"/>
      <c r="JK738" s="241"/>
      <c r="JL738" s="241"/>
      <c r="JM738" s="241"/>
      <c r="JN738" s="241"/>
      <c r="JO738" s="241"/>
      <c r="JP738" s="241"/>
      <c r="JQ738" s="241"/>
      <c r="JR738" s="241"/>
      <c r="JS738" s="241"/>
      <c r="JT738" s="241"/>
      <c r="JU738" s="241"/>
    </row>
    <row r="739" spans="1:281"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c r="IW739" s="241"/>
      <c r="IX739" s="241"/>
      <c r="IY739" s="241"/>
      <c r="IZ739" s="241"/>
      <c r="JA739" s="241"/>
      <c r="JB739" s="241"/>
      <c r="JC739" s="241"/>
      <c r="JD739" s="241"/>
      <c r="JE739" s="241"/>
      <c r="JF739" s="241"/>
      <c r="JG739" s="241"/>
      <c r="JH739" s="241"/>
      <c r="JI739" s="241"/>
      <c r="JJ739" s="241"/>
      <c r="JK739" s="241"/>
      <c r="JL739" s="241"/>
      <c r="JM739" s="241"/>
      <c r="JN739" s="241"/>
      <c r="JO739" s="241"/>
      <c r="JP739" s="241"/>
      <c r="JQ739" s="241"/>
      <c r="JR739" s="241"/>
      <c r="JS739" s="241"/>
      <c r="JT739" s="241"/>
      <c r="JU739" s="241"/>
    </row>
    <row r="740" spans="1:281"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c r="IW740" s="241"/>
      <c r="IX740" s="241"/>
      <c r="IY740" s="241"/>
      <c r="IZ740" s="241"/>
      <c r="JA740" s="241"/>
      <c r="JB740" s="241"/>
      <c r="JC740" s="241"/>
      <c r="JD740" s="241"/>
      <c r="JE740" s="241"/>
      <c r="JF740" s="241"/>
      <c r="JG740" s="241"/>
      <c r="JH740" s="241"/>
      <c r="JI740" s="241"/>
      <c r="JJ740" s="241"/>
      <c r="JK740" s="241"/>
      <c r="JL740" s="241"/>
      <c r="JM740" s="241"/>
      <c r="JN740" s="241"/>
      <c r="JO740" s="241"/>
      <c r="JP740" s="241"/>
      <c r="JQ740" s="241"/>
      <c r="JR740" s="241"/>
      <c r="JS740" s="241"/>
      <c r="JT740" s="241"/>
      <c r="JU740" s="241"/>
    </row>
    <row r="741" spans="1:281"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c r="IW741" s="241"/>
      <c r="IX741" s="241"/>
      <c r="IY741" s="241"/>
      <c r="IZ741" s="241"/>
      <c r="JA741" s="241"/>
      <c r="JB741" s="241"/>
      <c r="JC741" s="241"/>
      <c r="JD741" s="241"/>
      <c r="JE741" s="241"/>
      <c r="JF741" s="241"/>
      <c r="JG741" s="241"/>
      <c r="JH741" s="241"/>
      <c r="JI741" s="241"/>
      <c r="JJ741" s="241"/>
      <c r="JK741" s="241"/>
      <c r="JL741" s="241"/>
      <c r="JM741" s="241"/>
      <c r="JN741" s="241"/>
      <c r="JO741" s="241"/>
      <c r="JP741" s="241"/>
      <c r="JQ741" s="241"/>
      <c r="JR741" s="241"/>
      <c r="JS741" s="241"/>
      <c r="JT741" s="241"/>
      <c r="JU741" s="241"/>
    </row>
    <row r="742" spans="1:281"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c r="IW742" s="241"/>
      <c r="IX742" s="241"/>
      <c r="IY742" s="241"/>
      <c r="IZ742" s="241"/>
      <c r="JA742" s="241"/>
      <c r="JB742" s="241"/>
      <c r="JC742" s="241"/>
      <c r="JD742" s="241"/>
      <c r="JE742" s="241"/>
      <c r="JF742" s="241"/>
      <c r="JG742" s="241"/>
      <c r="JH742" s="241"/>
      <c r="JI742" s="241"/>
      <c r="JJ742" s="241"/>
      <c r="JK742" s="241"/>
      <c r="JL742" s="241"/>
      <c r="JM742" s="241"/>
      <c r="JN742" s="241"/>
      <c r="JO742" s="241"/>
      <c r="JP742" s="241"/>
      <c r="JQ742" s="241"/>
      <c r="JR742" s="241"/>
      <c r="JS742" s="241"/>
      <c r="JT742" s="241"/>
      <c r="JU742" s="241"/>
    </row>
    <row r="743" spans="1:281"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c r="IW743" s="241"/>
      <c r="IX743" s="241"/>
      <c r="IY743" s="241"/>
      <c r="IZ743" s="241"/>
      <c r="JA743" s="241"/>
      <c r="JB743" s="241"/>
      <c r="JC743" s="241"/>
      <c r="JD743" s="241"/>
      <c r="JE743" s="241"/>
      <c r="JF743" s="241"/>
      <c r="JG743" s="241"/>
      <c r="JH743" s="241"/>
      <c r="JI743" s="241"/>
      <c r="JJ743" s="241"/>
      <c r="JK743" s="241"/>
      <c r="JL743" s="241"/>
      <c r="JM743" s="241"/>
      <c r="JN743" s="241"/>
      <c r="JO743" s="241"/>
      <c r="JP743" s="241"/>
      <c r="JQ743" s="241"/>
      <c r="JR743" s="241"/>
      <c r="JS743" s="241"/>
      <c r="JT743" s="241"/>
      <c r="JU743" s="241"/>
    </row>
    <row r="744" spans="1:281"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c r="IW744" s="241"/>
      <c r="IX744" s="241"/>
      <c r="IY744" s="241"/>
      <c r="IZ744" s="241"/>
      <c r="JA744" s="241"/>
      <c r="JB744" s="241"/>
      <c r="JC744" s="241"/>
      <c r="JD744" s="241"/>
      <c r="JE744" s="241"/>
      <c r="JF744" s="241"/>
      <c r="JG744" s="241"/>
      <c r="JH744" s="241"/>
      <c r="JI744" s="241"/>
      <c r="JJ744" s="241"/>
      <c r="JK744" s="241"/>
      <c r="JL744" s="241"/>
      <c r="JM744" s="241"/>
      <c r="JN744" s="241"/>
      <c r="JO744" s="241"/>
      <c r="JP744" s="241"/>
      <c r="JQ744" s="241"/>
      <c r="JR744" s="241"/>
      <c r="JS744" s="241"/>
      <c r="JT744" s="241"/>
      <c r="JU744" s="241"/>
    </row>
    <row r="745" spans="1:281"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c r="IW745" s="241"/>
      <c r="IX745" s="241"/>
      <c r="IY745" s="241"/>
      <c r="IZ745" s="241"/>
      <c r="JA745" s="241"/>
      <c r="JB745" s="241"/>
      <c r="JC745" s="241"/>
      <c r="JD745" s="241"/>
      <c r="JE745" s="241"/>
      <c r="JF745" s="241"/>
      <c r="JG745" s="241"/>
      <c r="JH745" s="241"/>
      <c r="JI745" s="241"/>
      <c r="JJ745" s="241"/>
      <c r="JK745" s="241"/>
      <c r="JL745" s="241"/>
      <c r="JM745" s="241"/>
      <c r="JN745" s="241"/>
      <c r="JO745" s="241"/>
      <c r="JP745" s="241"/>
      <c r="JQ745" s="241"/>
      <c r="JR745" s="241"/>
      <c r="JS745" s="241"/>
      <c r="JT745" s="241"/>
      <c r="JU745" s="241"/>
    </row>
    <row r="746" spans="1:281"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c r="IW746" s="241"/>
      <c r="IX746" s="241"/>
      <c r="IY746" s="241"/>
      <c r="IZ746" s="241"/>
      <c r="JA746" s="241"/>
      <c r="JB746" s="241"/>
      <c r="JC746" s="241"/>
      <c r="JD746" s="241"/>
      <c r="JE746" s="241"/>
      <c r="JF746" s="241"/>
      <c r="JG746" s="241"/>
      <c r="JH746" s="241"/>
      <c r="JI746" s="241"/>
      <c r="JJ746" s="241"/>
      <c r="JK746" s="241"/>
      <c r="JL746" s="241"/>
      <c r="JM746" s="241"/>
      <c r="JN746" s="241"/>
      <c r="JO746" s="241"/>
      <c r="JP746" s="241"/>
      <c r="JQ746" s="241"/>
      <c r="JR746" s="241"/>
      <c r="JS746" s="241"/>
      <c r="JT746" s="241"/>
      <c r="JU746" s="241"/>
    </row>
    <row r="747" spans="1:281"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c r="IW747" s="241"/>
      <c r="IX747" s="241"/>
      <c r="IY747" s="241"/>
      <c r="IZ747" s="241"/>
      <c r="JA747" s="241"/>
      <c r="JB747" s="241"/>
      <c r="JC747" s="241"/>
      <c r="JD747" s="241"/>
      <c r="JE747" s="241"/>
      <c r="JF747" s="241"/>
      <c r="JG747" s="241"/>
      <c r="JH747" s="241"/>
      <c r="JI747" s="241"/>
      <c r="JJ747" s="241"/>
      <c r="JK747" s="241"/>
      <c r="JL747" s="241"/>
      <c r="JM747" s="241"/>
      <c r="JN747" s="241"/>
      <c r="JO747" s="241"/>
      <c r="JP747" s="241"/>
      <c r="JQ747" s="241"/>
      <c r="JR747" s="241"/>
      <c r="JS747" s="241"/>
      <c r="JT747" s="241"/>
      <c r="JU747" s="241"/>
    </row>
    <row r="748" spans="1:281"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c r="IW748" s="241"/>
      <c r="IX748" s="241"/>
      <c r="IY748" s="241"/>
      <c r="IZ748" s="241"/>
      <c r="JA748" s="241"/>
      <c r="JB748" s="241"/>
      <c r="JC748" s="241"/>
      <c r="JD748" s="241"/>
      <c r="JE748" s="241"/>
      <c r="JF748" s="241"/>
      <c r="JG748" s="241"/>
      <c r="JH748" s="241"/>
      <c r="JI748" s="241"/>
      <c r="JJ748" s="241"/>
      <c r="JK748" s="241"/>
      <c r="JL748" s="241"/>
      <c r="JM748" s="241"/>
      <c r="JN748" s="241"/>
      <c r="JO748" s="241"/>
      <c r="JP748" s="241"/>
      <c r="JQ748" s="241"/>
      <c r="JR748" s="241"/>
      <c r="JS748" s="241"/>
      <c r="JT748" s="241"/>
      <c r="JU748" s="241"/>
    </row>
    <row r="749" spans="1:281"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c r="IW749" s="241"/>
      <c r="IX749" s="241"/>
      <c r="IY749" s="241"/>
      <c r="IZ749" s="241"/>
      <c r="JA749" s="241"/>
      <c r="JB749" s="241"/>
      <c r="JC749" s="241"/>
      <c r="JD749" s="241"/>
      <c r="JE749" s="241"/>
      <c r="JF749" s="241"/>
      <c r="JG749" s="241"/>
      <c r="JH749" s="241"/>
      <c r="JI749" s="241"/>
      <c r="JJ749" s="241"/>
      <c r="JK749" s="241"/>
      <c r="JL749" s="241"/>
      <c r="JM749" s="241"/>
      <c r="JN749" s="241"/>
      <c r="JO749" s="241"/>
      <c r="JP749" s="241"/>
      <c r="JQ749" s="241"/>
      <c r="JR749" s="241"/>
      <c r="JS749" s="241"/>
      <c r="JT749" s="241"/>
      <c r="JU749" s="241"/>
    </row>
    <row r="750" spans="1:281"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c r="IW750" s="241"/>
      <c r="IX750" s="241"/>
      <c r="IY750" s="241"/>
      <c r="IZ750" s="241"/>
      <c r="JA750" s="241"/>
      <c r="JB750" s="241"/>
      <c r="JC750" s="241"/>
      <c r="JD750" s="241"/>
      <c r="JE750" s="241"/>
      <c r="JF750" s="241"/>
      <c r="JG750" s="241"/>
      <c r="JH750" s="241"/>
      <c r="JI750" s="241"/>
      <c r="JJ750" s="241"/>
      <c r="JK750" s="241"/>
      <c r="JL750" s="241"/>
      <c r="JM750" s="241"/>
      <c r="JN750" s="241"/>
      <c r="JO750" s="241"/>
      <c r="JP750" s="241"/>
      <c r="JQ750" s="241"/>
      <c r="JR750" s="241"/>
      <c r="JS750" s="241"/>
      <c r="JT750" s="241"/>
      <c r="JU750" s="241"/>
    </row>
    <row r="751" spans="1:281"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c r="IW751" s="241"/>
      <c r="IX751" s="241"/>
      <c r="IY751" s="241"/>
      <c r="IZ751" s="241"/>
      <c r="JA751" s="241"/>
      <c r="JB751" s="241"/>
      <c r="JC751" s="241"/>
      <c r="JD751" s="241"/>
      <c r="JE751" s="241"/>
      <c r="JF751" s="241"/>
      <c r="JG751" s="241"/>
      <c r="JH751" s="241"/>
      <c r="JI751" s="241"/>
      <c r="JJ751" s="241"/>
      <c r="JK751" s="241"/>
      <c r="JL751" s="241"/>
      <c r="JM751" s="241"/>
      <c r="JN751" s="241"/>
      <c r="JO751" s="241"/>
      <c r="JP751" s="241"/>
      <c r="JQ751" s="241"/>
      <c r="JR751" s="241"/>
      <c r="JS751" s="241"/>
      <c r="JT751" s="241"/>
      <c r="JU751" s="241"/>
    </row>
    <row r="752" spans="1:281"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c r="IW752" s="241"/>
      <c r="IX752" s="241"/>
      <c r="IY752" s="241"/>
      <c r="IZ752" s="241"/>
      <c r="JA752" s="241"/>
      <c r="JB752" s="241"/>
      <c r="JC752" s="241"/>
      <c r="JD752" s="241"/>
      <c r="JE752" s="241"/>
      <c r="JF752" s="241"/>
      <c r="JG752" s="241"/>
      <c r="JH752" s="241"/>
      <c r="JI752" s="241"/>
      <c r="JJ752" s="241"/>
      <c r="JK752" s="241"/>
      <c r="JL752" s="241"/>
      <c r="JM752" s="241"/>
      <c r="JN752" s="241"/>
      <c r="JO752" s="241"/>
      <c r="JP752" s="241"/>
      <c r="JQ752" s="241"/>
      <c r="JR752" s="241"/>
      <c r="JS752" s="241"/>
      <c r="JT752" s="241"/>
      <c r="JU752" s="241"/>
    </row>
    <row r="753" spans="1:281"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c r="IW753" s="241"/>
      <c r="IX753" s="241"/>
      <c r="IY753" s="241"/>
      <c r="IZ753" s="241"/>
      <c r="JA753" s="241"/>
      <c r="JB753" s="241"/>
      <c r="JC753" s="241"/>
      <c r="JD753" s="241"/>
      <c r="JE753" s="241"/>
      <c r="JF753" s="241"/>
      <c r="JG753" s="241"/>
      <c r="JH753" s="241"/>
      <c r="JI753" s="241"/>
      <c r="JJ753" s="241"/>
      <c r="JK753" s="241"/>
      <c r="JL753" s="241"/>
      <c r="JM753" s="241"/>
      <c r="JN753" s="241"/>
      <c r="JO753" s="241"/>
      <c r="JP753" s="241"/>
      <c r="JQ753" s="241"/>
      <c r="JR753" s="241"/>
      <c r="JS753" s="241"/>
      <c r="JT753" s="241"/>
      <c r="JU753" s="241"/>
    </row>
    <row r="754" spans="1:281"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c r="IW754" s="241"/>
      <c r="IX754" s="241"/>
      <c r="IY754" s="241"/>
      <c r="IZ754" s="241"/>
      <c r="JA754" s="241"/>
      <c r="JB754" s="241"/>
      <c r="JC754" s="241"/>
      <c r="JD754" s="241"/>
      <c r="JE754" s="241"/>
      <c r="JF754" s="241"/>
      <c r="JG754" s="241"/>
      <c r="JH754" s="241"/>
      <c r="JI754" s="241"/>
      <c r="JJ754" s="241"/>
      <c r="JK754" s="241"/>
      <c r="JL754" s="241"/>
      <c r="JM754" s="241"/>
      <c r="JN754" s="241"/>
      <c r="JO754" s="241"/>
      <c r="JP754" s="241"/>
      <c r="JQ754" s="241"/>
      <c r="JR754" s="241"/>
      <c r="JS754" s="241"/>
      <c r="JT754" s="241"/>
      <c r="JU754" s="241"/>
    </row>
    <row r="755" spans="1:281"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c r="IW755" s="241"/>
      <c r="IX755" s="241"/>
      <c r="IY755" s="241"/>
      <c r="IZ755" s="241"/>
      <c r="JA755" s="241"/>
      <c r="JB755" s="241"/>
      <c r="JC755" s="241"/>
      <c r="JD755" s="241"/>
      <c r="JE755" s="241"/>
      <c r="JF755" s="241"/>
      <c r="JG755" s="241"/>
      <c r="JH755" s="241"/>
      <c r="JI755" s="241"/>
      <c r="JJ755" s="241"/>
      <c r="JK755" s="241"/>
      <c r="JL755" s="241"/>
      <c r="JM755" s="241"/>
      <c r="JN755" s="241"/>
      <c r="JO755" s="241"/>
      <c r="JP755" s="241"/>
      <c r="JQ755" s="241"/>
      <c r="JR755" s="241"/>
      <c r="JS755" s="241"/>
      <c r="JT755" s="241"/>
      <c r="JU755" s="241"/>
    </row>
    <row r="756" spans="1:281"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c r="IW756" s="241"/>
      <c r="IX756" s="241"/>
      <c r="IY756" s="241"/>
      <c r="IZ756" s="241"/>
      <c r="JA756" s="241"/>
      <c r="JB756" s="241"/>
      <c r="JC756" s="241"/>
      <c r="JD756" s="241"/>
      <c r="JE756" s="241"/>
      <c r="JF756" s="241"/>
      <c r="JG756" s="241"/>
      <c r="JH756" s="241"/>
      <c r="JI756" s="241"/>
      <c r="JJ756" s="241"/>
      <c r="JK756" s="241"/>
      <c r="JL756" s="241"/>
      <c r="JM756" s="241"/>
      <c r="JN756" s="241"/>
      <c r="JO756" s="241"/>
      <c r="JP756" s="241"/>
      <c r="JQ756" s="241"/>
      <c r="JR756" s="241"/>
      <c r="JS756" s="241"/>
      <c r="JT756" s="241"/>
      <c r="JU756" s="241"/>
    </row>
    <row r="757" spans="1:281"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c r="IW757" s="241"/>
      <c r="IX757" s="241"/>
      <c r="IY757" s="241"/>
      <c r="IZ757" s="241"/>
      <c r="JA757" s="241"/>
      <c r="JB757" s="241"/>
      <c r="JC757" s="241"/>
      <c r="JD757" s="241"/>
      <c r="JE757" s="241"/>
      <c r="JF757" s="241"/>
      <c r="JG757" s="241"/>
      <c r="JH757" s="241"/>
      <c r="JI757" s="241"/>
      <c r="JJ757" s="241"/>
      <c r="JK757" s="241"/>
      <c r="JL757" s="241"/>
      <c r="JM757" s="241"/>
      <c r="JN757" s="241"/>
      <c r="JO757" s="241"/>
      <c r="JP757" s="241"/>
      <c r="JQ757" s="241"/>
      <c r="JR757" s="241"/>
      <c r="JS757" s="241"/>
      <c r="JT757" s="241"/>
      <c r="JU757" s="241"/>
    </row>
    <row r="758" spans="1:281"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c r="IW758" s="241"/>
      <c r="IX758" s="241"/>
      <c r="IY758" s="241"/>
      <c r="IZ758" s="241"/>
      <c r="JA758" s="241"/>
      <c r="JB758" s="241"/>
      <c r="JC758" s="241"/>
      <c r="JD758" s="241"/>
      <c r="JE758" s="241"/>
      <c r="JF758" s="241"/>
      <c r="JG758" s="241"/>
      <c r="JH758" s="241"/>
      <c r="JI758" s="241"/>
      <c r="JJ758" s="241"/>
      <c r="JK758" s="241"/>
      <c r="JL758" s="241"/>
      <c r="JM758" s="241"/>
      <c r="JN758" s="241"/>
      <c r="JO758" s="241"/>
      <c r="JP758" s="241"/>
      <c r="JQ758" s="241"/>
      <c r="JR758" s="241"/>
      <c r="JS758" s="241"/>
      <c r="JT758" s="241"/>
      <c r="JU758" s="241"/>
    </row>
    <row r="759" spans="1:281"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c r="IW759" s="241"/>
      <c r="IX759" s="241"/>
      <c r="IY759" s="241"/>
      <c r="IZ759" s="241"/>
      <c r="JA759" s="241"/>
      <c r="JB759" s="241"/>
      <c r="JC759" s="241"/>
      <c r="JD759" s="241"/>
      <c r="JE759" s="241"/>
      <c r="JF759" s="241"/>
      <c r="JG759" s="241"/>
      <c r="JH759" s="241"/>
      <c r="JI759" s="241"/>
      <c r="JJ759" s="241"/>
      <c r="JK759" s="241"/>
      <c r="JL759" s="241"/>
      <c r="JM759" s="241"/>
      <c r="JN759" s="241"/>
      <c r="JO759" s="241"/>
      <c r="JP759" s="241"/>
      <c r="JQ759" s="241"/>
      <c r="JR759" s="241"/>
      <c r="JS759" s="241"/>
      <c r="JT759" s="241"/>
      <c r="JU759" s="241"/>
    </row>
    <row r="760" spans="1:281"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c r="IW760" s="241"/>
      <c r="IX760" s="241"/>
      <c r="IY760" s="241"/>
      <c r="IZ760" s="241"/>
      <c r="JA760" s="241"/>
      <c r="JB760" s="241"/>
      <c r="JC760" s="241"/>
      <c r="JD760" s="241"/>
      <c r="JE760" s="241"/>
      <c r="JF760" s="241"/>
      <c r="JG760" s="241"/>
      <c r="JH760" s="241"/>
      <c r="JI760" s="241"/>
      <c r="JJ760" s="241"/>
      <c r="JK760" s="241"/>
      <c r="JL760" s="241"/>
      <c r="JM760" s="241"/>
      <c r="JN760" s="241"/>
      <c r="JO760" s="241"/>
      <c r="JP760" s="241"/>
      <c r="JQ760" s="241"/>
      <c r="JR760" s="241"/>
      <c r="JS760" s="241"/>
      <c r="JT760" s="241"/>
      <c r="JU760" s="241"/>
    </row>
    <row r="761" spans="1:281"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c r="IW761" s="241"/>
      <c r="IX761" s="241"/>
      <c r="IY761" s="241"/>
      <c r="IZ761" s="241"/>
      <c r="JA761" s="241"/>
      <c r="JB761" s="241"/>
      <c r="JC761" s="241"/>
      <c r="JD761" s="241"/>
      <c r="JE761" s="241"/>
      <c r="JF761" s="241"/>
      <c r="JG761" s="241"/>
      <c r="JH761" s="241"/>
      <c r="JI761" s="241"/>
      <c r="JJ761" s="241"/>
      <c r="JK761" s="241"/>
      <c r="JL761" s="241"/>
      <c r="JM761" s="241"/>
      <c r="JN761" s="241"/>
      <c r="JO761" s="241"/>
      <c r="JP761" s="241"/>
      <c r="JQ761" s="241"/>
      <c r="JR761" s="241"/>
      <c r="JS761" s="241"/>
      <c r="JT761" s="241"/>
      <c r="JU761" s="241"/>
    </row>
    <row r="762" spans="1:281"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c r="IW762" s="241"/>
      <c r="IX762" s="241"/>
      <c r="IY762" s="241"/>
      <c r="IZ762" s="241"/>
      <c r="JA762" s="241"/>
      <c r="JB762" s="241"/>
      <c r="JC762" s="241"/>
      <c r="JD762" s="241"/>
      <c r="JE762" s="241"/>
      <c r="JF762" s="241"/>
      <c r="JG762" s="241"/>
      <c r="JH762" s="241"/>
      <c r="JI762" s="241"/>
      <c r="JJ762" s="241"/>
      <c r="JK762" s="241"/>
      <c r="JL762" s="241"/>
      <c r="JM762" s="241"/>
      <c r="JN762" s="241"/>
      <c r="JO762" s="241"/>
      <c r="JP762" s="241"/>
      <c r="JQ762" s="241"/>
      <c r="JR762" s="241"/>
      <c r="JS762" s="241"/>
      <c r="JT762" s="241"/>
      <c r="JU762" s="241"/>
    </row>
    <row r="763" spans="1:281"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c r="IW763" s="241"/>
      <c r="IX763" s="241"/>
      <c r="IY763" s="241"/>
      <c r="IZ763" s="241"/>
      <c r="JA763" s="241"/>
      <c r="JB763" s="241"/>
      <c r="JC763" s="241"/>
      <c r="JD763" s="241"/>
      <c r="JE763" s="241"/>
      <c r="JF763" s="241"/>
      <c r="JG763" s="241"/>
      <c r="JH763" s="241"/>
      <c r="JI763" s="241"/>
      <c r="JJ763" s="241"/>
      <c r="JK763" s="241"/>
      <c r="JL763" s="241"/>
      <c r="JM763" s="241"/>
      <c r="JN763" s="241"/>
      <c r="JO763" s="241"/>
      <c r="JP763" s="241"/>
      <c r="JQ763" s="241"/>
      <c r="JR763" s="241"/>
      <c r="JS763" s="241"/>
      <c r="JT763" s="241"/>
      <c r="JU763" s="241"/>
    </row>
    <row r="764" spans="1:281"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c r="IW764" s="241"/>
      <c r="IX764" s="241"/>
      <c r="IY764" s="241"/>
      <c r="IZ764" s="241"/>
      <c r="JA764" s="241"/>
      <c r="JB764" s="241"/>
      <c r="JC764" s="241"/>
      <c r="JD764" s="241"/>
      <c r="JE764" s="241"/>
      <c r="JF764" s="241"/>
      <c r="JG764" s="241"/>
      <c r="JH764" s="241"/>
      <c r="JI764" s="241"/>
      <c r="JJ764" s="241"/>
      <c r="JK764" s="241"/>
      <c r="JL764" s="241"/>
      <c r="JM764" s="241"/>
      <c r="JN764" s="241"/>
      <c r="JO764" s="241"/>
      <c r="JP764" s="241"/>
      <c r="JQ764" s="241"/>
      <c r="JR764" s="241"/>
      <c r="JS764" s="241"/>
      <c r="JT764" s="241"/>
      <c r="JU764" s="241"/>
    </row>
    <row r="765" spans="1:281"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c r="IW765" s="241"/>
      <c r="IX765" s="241"/>
      <c r="IY765" s="241"/>
      <c r="IZ765" s="241"/>
      <c r="JA765" s="241"/>
      <c r="JB765" s="241"/>
      <c r="JC765" s="241"/>
      <c r="JD765" s="241"/>
      <c r="JE765" s="241"/>
      <c r="JF765" s="241"/>
      <c r="JG765" s="241"/>
      <c r="JH765" s="241"/>
      <c r="JI765" s="241"/>
      <c r="JJ765" s="241"/>
      <c r="JK765" s="241"/>
      <c r="JL765" s="241"/>
      <c r="JM765" s="241"/>
      <c r="JN765" s="241"/>
      <c r="JO765" s="241"/>
      <c r="JP765" s="241"/>
      <c r="JQ765" s="241"/>
      <c r="JR765" s="241"/>
      <c r="JS765" s="241"/>
      <c r="JT765" s="241"/>
      <c r="JU765" s="241"/>
    </row>
    <row r="766" spans="1:281"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c r="IW766" s="241"/>
      <c r="IX766" s="241"/>
      <c r="IY766" s="241"/>
      <c r="IZ766" s="241"/>
      <c r="JA766" s="241"/>
      <c r="JB766" s="241"/>
      <c r="JC766" s="241"/>
      <c r="JD766" s="241"/>
      <c r="JE766" s="241"/>
      <c r="JF766" s="241"/>
      <c r="JG766" s="241"/>
      <c r="JH766" s="241"/>
      <c r="JI766" s="241"/>
      <c r="JJ766" s="241"/>
      <c r="JK766" s="241"/>
      <c r="JL766" s="241"/>
      <c r="JM766" s="241"/>
      <c r="JN766" s="241"/>
      <c r="JO766" s="241"/>
      <c r="JP766" s="241"/>
      <c r="JQ766" s="241"/>
      <c r="JR766" s="241"/>
      <c r="JS766" s="241"/>
      <c r="JT766" s="241"/>
      <c r="JU766" s="241"/>
    </row>
    <row r="767" spans="1:281"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c r="IW767" s="241"/>
      <c r="IX767" s="241"/>
      <c r="IY767" s="241"/>
      <c r="IZ767" s="241"/>
      <c r="JA767" s="241"/>
      <c r="JB767" s="241"/>
      <c r="JC767" s="241"/>
      <c r="JD767" s="241"/>
      <c r="JE767" s="241"/>
      <c r="JF767" s="241"/>
      <c r="JG767" s="241"/>
      <c r="JH767" s="241"/>
      <c r="JI767" s="241"/>
      <c r="JJ767" s="241"/>
      <c r="JK767" s="241"/>
      <c r="JL767" s="241"/>
      <c r="JM767" s="241"/>
      <c r="JN767" s="241"/>
      <c r="JO767" s="241"/>
      <c r="JP767" s="241"/>
      <c r="JQ767" s="241"/>
      <c r="JR767" s="241"/>
      <c r="JS767" s="241"/>
      <c r="JT767" s="241"/>
      <c r="JU767" s="241"/>
    </row>
    <row r="768" spans="1:281"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c r="IW768" s="241"/>
      <c r="IX768" s="241"/>
      <c r="IY768" s="241"/>
      <c r="IZ768" s="241"/>
      <c r="JA768" s="241"/>
      <c r="JB768" s="241"/>
      <c r="JC768" s="241"/>
      <c r="JD768" s="241"/>
      <c r="JE768" s="241"/>
      <c r="JF768" s="241"/>
      <c r="JG768" s="241"/>
      <c r="JH768" s="241"/>
      <c r="JI768" s="241"/>
      <c r="JJ768" s="241"/>
      <c r="JK768" s="241"/>
      <c r="JL768" s="241"/>
      <c r="JM768" s="241"/>
      <c r="JN768" s="241"/>
      <c r="JO768" s="241"/>
      <c r="JP768" s="241"/>
      <c r="JQ768" s="241"/>
      <c r="JR768" s="241"/>
      <c r="JS768" s="241"/>
      <c r="JT768" s="241"/>
      <c r="JU768" s="241"/>
    </row>
    <row r="769" spans="1:281"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c r="IW769" s="241"/>
      <c r="IX769" s="241"/>
      <c r="IY769" s="241"/>
      <c r="IZ769" s="241"/>
      <c r="JA769" s="241"/>
      <c r="JB769" s="241"/>
      <c r="JC769" s="241"/>
      <c r="JD769" s="241"/>
      <c r="JE769" s="241"/>
      <c r="JF769" s="241"/>
      <c r="JG769" s="241"/>
      <c r="JH769" s="241"/>
      <c r="JI769" s="241"/>
      <c r="JJ769" s="241"/>
      <c r="JK769" s="241"/>
      <c r="JL769" s="241"/>
      <c r="JM769" s="241"/>
      <c r="JN769" s="241"/>
      <c r="JO769" s="241"/>
      <c r="JP769" s="241"/>
      <c r="JQ769" s="241"/>
      <c r="JR769" s="241"/>
      <c r="JS769" s="241"/>
      <c r="JT769" s="241"/>
      <c r="JU769" s="241"/>
    </row>
    <row r="770" spans="1:281"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row>
    <row r="771" spans="1:281"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c r="IW771" s="241"/>
      <c r="IX771" s="241"/>
      <c r="IY771" s="241"/>
      <c r="IZ771" s="241"/>
      <c r="JA771" s="241"/>
      <c r="JB771" s="241"/>
      <c r="JC771" s="241"/>
      <c r="JD771" s="241"/>
      <c r="JE771" s="241"/>
      <c r="JF771" s="241"/>
      <c r="JG771" s="241"/>
      <c r="JH771" s="241"/>
      <c r="JI771" s="241"/>
      <c r="JJ771" s="241"/>
      <c r="JK771" s="241"/>
      <c r="JL771" s="241"/>
      <c r="JM771" s="241"/>
      <c r="JN771" s="241"/>
      <c r="JO771" s="241"/>
      <c r="JP771" s="241"/>
      <c r="JQ771" s="241"/>
      <c r="JR771" s="241"/>
      <c r="JS771" s="241"/>
      <c r="JT771" s="241"/>
      <c r="JU771" s="241"/>
    </row>
    <row r="772" spans="1:281"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c r="IW772" s="241"/>
      <c r="IX772" s="241"/>
      <c r="IY772" s="241"/>
      <c r="IZ772" s="241"/>
      <c r="JA772" s="241"/>
      <c r="JB772" s="241"/>
      <c r="JC772" s="241"/>
      <c r="JD772" s="241"/>
      <c r="JE772" s="241"/>
      <c r="JF772" s="241"/>
      <c r="JG772" s="241"/>
      <c r="JH772" s="241"/>
      <c r="JI772" s="241"/>
      <c r="JJ772" s="241"/>
      <c r="JK772" s="241"/>
      <c r="JL772" s="241"/>
      <c r="JM772" s="241"/>
      <c r="JN772" s="241"/>
      <c r="JO772" s="241"/>
      <c r="JP772" s="241"/>
      <c r="JQ772" s="241"/>
      <c r="JR772" s="241"/>
      <c r="JS772" s="241"/>
      <c r="JT772" s="241"/>
      <c r="JU772" s="241"/>
    </row>
    <row r="773" spans="1:281"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c r="IW773" s="241"/>
      <c r="IX773" s="241"/>
      <c r="IY773" s="241"/>
      <c r="IZ773" s="241"/>
      <c r="JA773" s="241"/>
      <c r="JB773" s="241"/>
      <c r="JC773" s="241"/>
      <c r="JD773" s="241"/>
      <c r="JE773" s="241"/>
      <c r="JF773" s="241"/>
      <c r="JG773" s="241"/>
      <c r="JH773" s="241"/>
      <c r="JI773" s="241"/>
      <c r="JJ773" s="241"/>
      <c r="JK773" s="241"/>
      <c r="JL773" s="241"/>
      <c r="JM773" s="241"/>
      <c r="JN773" s="241"/>
      <c r="JO773" s="241"/>
      <c r="JP773" s="241"/>
      <c r="JQ773" s="241"/>
      <c r="JR773" s="241"/>
      <c r="JS773" s="241"/>
      <c r="JT773" s="241"/>
      <c r="JU773" s="241"/>
    </row>
    <row r="774" spans="1:281"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c r="IW774" s="241"/>
      <c r="IX774" s="241"/>
      <c r="IY774" s="241"/>
      <c r="IZ774" s="241"/>
      <c r="JA774" s="241"/>
      <c r="JB774" s="241"/>
      <c r="JC774" s="241"/>
      <c r="JD774" s="241"/>
      <c r="JE774" s="241"/>
      <c r="JF774" s="241"/>
      <c r="JG774" s="241"/>
      <c r="JH774" s="241"/>
      <c r="JI774" s="241"/>
      <c r="JJ774" s="241"/>
      <c r="JK774" s="241"/>
      <c r="JL774" s="241"/>
      <c r="JM774" s="241"/>
      <c r="JN774" s="241"/>
      <c r="JO774" s="241"/>
      <c r="JP774" s="241"/>
      <c r="JQ774" s="241"/>
      <c r="JR774" s="241"/>
      <c r="JS774" s="241"/>
      <c r="JT774" s="241"/>
      <c r="JU774" s="241"/>
    </row>
    <row r="775" spans="1:281"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c r="IW775" s="241"/>
      <c r="IX775" s="241"/>
      <c r="IY775" s="241"/>
      <c r="IZ775" s="241"/>
      <c r="JA775" s="241"/>
      <c r="JB775" s="241"/>
      <c r="JC775" s="241"/>
      <c r="JD775" s="241"/>
      <c r="JE775" s="241"/>
      <c r="JF775" s="241"/>
      <c r="JG775" s="241"/>
      <c r="JH775" s="241"/>
      <c r="JI775" s="241"/>
      <c r="JJ775" s="241"/>
      <c r="JK775" s="241"/>
      <c r="JL775" s="241"/>
      <c r="JM775" s="241"/>
      <c r="JN775" s="241"/>
      <c r="JO775" s="241"/>
      <c r="JP775" s="241"/>
      <c r="JQ775" s="241"/>
      <c r="JR775" s="241"/>
      <c r="JS775" s="241"/>
      <c r="JT775" s="241"/>
      <c r="JU775" s="241"/>
    </row>
    <row r="776" spans="1:281"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row>
    <row r="777" spans="1:281"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c r="IW777" s="241"/>
      <c r="IX777" s="241"/>
      <c r="IY777" s="241"/>
      <c r="IZ777" s="241"/>
      <c r="JA777" s="241"/>
      <c r="JB777" s="241"/>
      <c r="JC777" s="241"/>
      <c r="JD777" s="241"/>
      <c r="JE777" s="241"/>
      <c r="JF777" s="241"/>
      <c r="JG777" s="241"/>
      <c r="JH777" s="241"/>
      <c r="JI777" s="241"/>
      <c r="JJ777" s="241"/>
      <c r="JK777" s="241"/>
      <c r="JL777" s="241"/>
      <c r="JM777" s="241"/>
      <c r="JN777" s="241"/>
      <c r="JO777" s="241"/>
      <c r="JP777" s="241"/>
      <c r="JQ777" s="241"/>
      <c r="JR777" s="241"/>
      <c r="JS777" s="241"/>
      <c r="JT777" s="241"/>
      <c r="JU777" s="241"/>
    </row>
    <row r="778" spans="1:281"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c r="IW778" s="241"/>
      <c r="IX778" s="241"/>
      <c r="IY778" s="241"/>
      <c r="IZ778" s="241"/>
      <c r="JA778" s="241"/>
      <c r="JB778" s="241"/>
      <c r="JC778" s="241"/>
      <c r="JD778" s="241"/>
      <c r="JE778" s="241"/>
      <c r="JF778" s="241"/>
      <c r="JG778" s="241"/>
      <c r="JH778" s="241"/>
      <c r="JI778" s="241"/>
      <c r="JJ778" s="241"/>
      <c r="JK778" s="241"/>
      <c r="JL778" s="241"/>
      <c r="JM778" s="241"/>
      <c r="JN778" s="241"/>
      <c r="JO778" s="241"/>
      <c r="JP778" s="241"/>
      <c r="JQ778" s="241"/>
      <c r="JR778" s="241"/>
      <c r="JS778" s="241"/>
      <c r="JT778" s="241"/>
      <c r="JU778" s="241"/>
    </row>
    <row r="779" spans="1:281"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c r="IW779" s="241"/>
      <c r="IX779" s="241"/>
      <c r="IY779" s="241"/>
      <c r="IZ779" s="241"/>
      <c r="JA779" s="241"/>
      <c r="JB779" s="241"/>
      <c r="JC779" s="241"/>
      <c r="JD779" s="241"/>
      <c r="JE779" s="241"/>
      <c r="JF779" s="241"/>
      <c r="JG779" s="241"/>
      <c r="JH779" s="241"/>
      <c r="JI779" s="241"/>
      <c r="JJ779" s="241"/>
      <c r="JK779" s="241"/>
      <c r="JL779" s="241"/>
      <c r="JM779" s="241"/>
      <c r="JN779" s="241"/>
      <c r="JO779" s="241"/>
      <c r="JP779" s="241"/>
      <c r="JQ779" s="241"/>
      <c r="JR779" s="241"/>
      <c r="JS779" s="241"/>
      <c r="JT779" s="241"/>
      <c r="JU779" s="241"/>
    </row>
    <row r="780" spans="1:281"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c r="IW780" s="241"/>
      <c r="IX780" s="241"/>
      <c r="IY780" s="241"/>
      <c r="IZ780" s="241"/>
      <c r="JA780" s="241"/>
      <c r="JB780" s="241"/>
      <c r="JC780" s="241"/>
      <c r="JD780" s="241"/>
      <c r="JE780" s="241"/>
      <c r="JF780" s="241"/>
      <c r="JG780" s="241"/>
      <c r="JH780" s="241"/>
      <c r="JI780" s="241"/>
      <c r="JJ780" s="241"/>
      <c r="JK780" s="241"/>
      <c r="JL780" s="241"/>
      <c r="JM780" s="241"/>
      <c r="JN780" s="241"/>
      <c r="JO780" s="241"/>
      <c r="JP780" s="241"/>
      <c r="JQ780" s="241"/>
      <c r="JR780" s="241"/>
      <c r="JS780" s="241"/>
      <c r="JT780" s="241"/>
      <c r="JU780" s="241"/>
    </row>
    <row r="781" spans="1:281"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c r="IW781" s="241"/>
      <c r="IX781" s="241"/>
      <c r="IY781" s="241"/>
      <c r="IZ781" s="241"/>
      <c r="JA781" s="241"/>
      <c r="JB781" s="241"/>
      <c r="JC781" s="241"/>
      <c r="JD781" s="241"/>
      <c r="JE781" s="241"/>
      <c r="JF781" s="241"/>
      <c r="JG781" s="241"/>
      <c r="JH781" s="241"/>
      <c r="JI781" s="241"/>
      <c r="JJ781" s="241"/>
      <c r="JK781" s="241"/>
      <c r="JL781" s="241"/>
      <c r="JM781" s="241"/>
      <c r="JN781" s="241"/>
      <c r="JO781" s="241"/>
      <c r="JP781" s="241"/>
      <c r="JQ781" s="241"/>
      <c r="JR781" s="241"/>
      <c r="JS781" s="241"/>
      <c r="JT781" s="241"/>
      <c r="JU781" s="241"/>
    </row>
    <row r="782" spans="1:281"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c r="IW782" s="241"/>
      <c r="IX782" s="241"/>
      <c r="IY782" s="241"/>
      <c r="IZ782" s="241"/>
      <c r="JA782" s="241"/>
      <c r="JB782" s="241"/>
      <c r="JC782" s="241"/>
      <c r="JD782" s="241"/>
      <c r="JE782" s="241"/>
      <c r="JF782" s="241"/>
      <c r="JG782" s="241"/>
      <c r="JH782" s="241"/>
      <c r="JI782" s="241"/>
      <c r="JJ782" s="241"/>
      <c r="JK782" s="241"/>
      <c r="JL782" s="241"/>
      <c r="JM782" s="241"/>
      <c r="JN782" s="241"/>
      <c r="JO782" s="241"/>
      <c r="JP782" s="241"/>
      <c r="JQ782" s="241"/>
      <c r="JR782" s="241"/>
      <c r="JS782" s="241"/>
      <c r="JT782" s="241"/>
      <c r="JU782" s="241"/>
    </row>
    <row r="783" spans="1:281"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c r="IW783" s="241"/>
      <c r="IX783" s="241"/>
      <c r="IY783" s="241"/>
      <c r="IZ783" s="241"/>
      <c r="JA783" s="241"/>
      <c r="JB783" s="241"/>
      <c r="JC783" s="241"/>
      <c r="JD783" s="241"/>
      <c r="JE783" s="241"/>
      <c r="JF783" s="241"/>
      <c r="JG783" s="241"/>
      <c r="JH783" s="241"/>
      <c r="JI783" s="241"/>
      <c r="JJ783" s="241"/>
      <c r="JK783" s="241"/>
      <c r="JL783" s="241"/>
      <c r="JM783" s="241"/>
      <c r="JN783" s="241"/>
      <c r="JO783" s="241"/>
      <c r="JP783" s="241"/>
      <c r="JQ783" s="241"/>
      <c r="JR783" s="241"/>
      <c r="JS783" s="241"/>
      <c r="JT783" s="241"/>
      <c r="JU783" s="241"/>
    </row>
    <row r="784" spans="1:281"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c r="IW784" s="241"/>
      <c r="IX784" s="241"/>
      <c r="IY784" s="241"/>
      <c r="IZ784" s="241"/>
      <c r="JA784" s="241"/>
      <c r="JB784" s="241"/>
      <c r="JC784" s="241"/>
      <c r="JD784" s="241"/>
      <c r="JE784" s="241"/>
      <c r="JF784" s="241"/>
      <c r="JG784" s="241"/>
      <c r="JH784" s="241"/>
      <c r="JI784" s="241"/>
      <c r="JJ784" s="241"/>
      <c r="JK784" s="241"/>
      <c r="JL784" s="241"/>
      <c r="JM784" s="241"/>
      <c r="JN784" s="241"/>
      <c r="JO784" s="241"/>
      <c r="JP784" s="241"/>
      <c r="JQ784" s="241"/>
      <c r="JR784" s="241"/>
      <c r="JS784" s="241"/>
      <c r="JT784" s="241"/>
      <c r="JU784" s="241"/>
    </row>
    <row r="785" spans="1:281"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c r="IW785" s="241"/>
      <c r="IX785" s="241"/>
      <c r="IY785" s="241"/>
      <c r="IZ785" s="241"/>
      <c r="JA785" s="241"/>
      <c r="JB785" s="241"/>
      <c r="JC785" s="241"/>
      <c r="JD785" s="241"/>
      <c r="JE785" s="241"/>
      <c r="JF785" s="241"/>
      <c r="JG785" s="241"/>
      <c r="JH785" s="241"/>
      <c r="JI785" s="241"/>
      <c r="JJ785" s="241"/>
      <c r="JK785" s="241"/>
      <c r="JL785" s="241"/>
      <c r="JM785" s="241"/>
      <c r="JN785" s="241"/>
      <c r="JO785" s="241"/>
      <c r="JP785" s="241"/>
      <c r="JQ785" s="241"/>
      <c r="JR785" s="241"/>
      <c r="JS785" s="241"/>
      <c r="JT785" s="241"/>
      <c r="JU785" s="241"/>
    </row>
    <row r="786" spans="1:281"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row>
    <row r="787" spans="1:281"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row>
    <row r="788" spans="1:281"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c r="IW788" s="241"/>
      <c r="IX788" s="241"/>
      <c r="IY788" s="241"/>
      <c r="IZ788" s="241"/>
      <c r="JA788" s="241"/>
      <c r="JB788" s="241"/>
      <c r="JC788" s="241"/>
      <c r="JD788" s="241"/>
      <c r="JE788" s="241"/>
      <c r="JF788" s="241"/>
      <c r="JG788" s="241"/>
      <c r="JH788" s="241"/>
      <c r="JI788" s="241"/>
      <c r="JJ788" s="241"/>
      <c r="JK788" s="241"/>
      <c r="JL788" s="241"/>
      <c r="JM788" s="241"/>
      <c r="JN788" s="241"/>
      <c r="JO788" s="241"/>
      <c r="JP788" s="241"/>
      <c r="JQ788" s="241"/>
      <c r="JR788" s="241"/>
      <c r="JS788" s="241"/>
      <c r="JT788" s="241"/>
      <c r="JU788" s="241"/>
    </row>
    <row r="789" spans="1:281"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c r="IW789" s="241"/>
      <c r="IX789" s="241"/>
      <c r="IY789" s="241"/>
      <c r="IZ789" s="241"/>
      <c r="JA789" s="241"/>
      <c r="JB789" s="241"/>
      <c r="JC789" s="241"/>
      <c r="JD789" s="241"/>
      <c r="JE789" s="241"/>
      <c r="JF789" s="241"/>
      <c r="JG789" s="241"/>
      <c r="JH789" s="241"/>
      <c r="JI789" s="241"/>
      <c r="JJ789" s="241"/>
      <c r="JK789" s="241"/>
      <c r="JL789" s="241"/>
      <c r="JM789" s="241"/>
      <c r="JN789" s="241"/>
      <c r="JO789" s="241"/>
      <c r="JP789" s="241"/>
      <c r="JQ789" s="241"/>
      <c r="JR789" s="241"/>
      <c r="JS789" s="241"/>
      <c r="JT789" s="241"/>
      <c r="JU789" s="241"/>
    </row>
    <row r="790" spans="1:281"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c r="IW790" s="241"/>
      <c r="IX790" s="241"/>
      <c r="IY790" s="241"/>
      <c r="IZ790" s="241"/>
      <c r="JA790" s="241"/>
      <c r="JB790" s="241"/>
      <c r="JC790" s="241"/>
      <c r="JD790" s="241"/>
      <c r="JE790" s="241"/>
      <c r="JF790" s="241"/>
      <c r="JG790" s="241"/>
      <c r="JH790" s="241"/>
      <c r="JI790" s="241"/>
      <c r="JJ790" s="241"/>
      <c r="JK790" s="241"/>
      <c r="JL790" s="241"/>
      <c r="JM790" s="241"/>
      <c r="JN790" s="241"/>
      <c r="JO790" s="241"/>
      <c r="JP790" s="241"/>
      <c r="JQ790" s="241"/>
      <c r="JR790" s="241"/>
      <c r="JS790" s="241"/>
      <c r="JT790" s="241"/>
      <c r="JU790" s="241"/>
    </row>
    <row r="791" spans="1:281"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c r="IW791" s="241"/>
      <c r="IX791" s="241"/>
      <c r="IY791" s="241"/>
      <c r="IZ791" s="241"/>
      <c r="JA791" s="241"/>
      <c r="JB791" s="241"/>
      <c r="JC791" s="241"/>
      <c r="JD791" s="241"/>
      <c r="JE791" s="241"/>
      <c r="JF791" s="241"/>
      <c r="JG791" s="241"/>
      <c r="JH791" s="241"/>
      <c r="JI791" s="241"/>
      <c r="JJ791" s="241"/>
      <c r="JK791" s="241"/>
      <c r="JL791" s="241"/>
      <c r="JM791" s="241"/>
      <c r="JN791" s="241"/>
      <c r="JO791" s="241"/>
      <c r="JP791" s="241"/>
      <c r="JQ791" s="241"/>
      <c r="JR791" s="241"/>
      <c r="JS791" s="241"/>
      <c r="JT791" s="241"/>
      <c r="JU791" s="241"/>
    </row>
    <row r="792" spans="1:281"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row>
    <row r="793" spans="1:281"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row>
    <row r="794" spans="1:281"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row>
    <row r="795" spans="1:281"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c r="IW795" s="241"/>
      <c r="IX795" s="241"/>
      <c r="IY795" s="241"/>
      <c r="IZ795" s="241"/>
      <c r="JA795" s="241"/>
      <c r="JB795" s="241"/>
      <c r="JC795" s="241"/>
      <c r="JD795" s="241"/>
      <c r="JE795" s="241"/>
      <c r="JF795" s="241"/>
      <c r="JG795" s="241"/>
      <c r="JH795" s="241"/>
      <c r="JI795" s="241"/>
      <c r="JJ795" s="241"/>
      <c r="JK795" s="241"/>
      <c r="JL795" s="241"/>
      <c r="JM795" s="241"/>
      <c r="JN795" s="241"/>
      <c r="JO795" s="241"/>
      <c r="JP795" s="241"/>
      <c r="JQ795" s="241"/>
      <c r="JR795" s="241"/>
      <c r="JS795" s="241"/>
      <c r="JT795" s="241"/>
      <c r="JU795" s="241"/>
    </row>
    <row r="796" spans="1:281"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c r="IW796" s="241"/>
      <c r="IX796" s="241"/>
      <c r="IY796" s="241"/>
      <c r="IZ796" s="241"/>
      <c r="JA796" s="241"/>
      <c r="JB796" s="241"/>
      <c r="JC796" s="241"/>
      <c r="JD796" s="241"/>
      <c r="JE796" s="241"/>
      <c r="JF796" s="241"/>
      <c r="JG796" s="241"/>
      <c r="JH796" s="241"/>
      <c r="JI796" s="241"/>
      <c r="JJ796" s="241"/>
      <c r="JK796" s="241"/>
      <c r="JL796" s="241"/>
      <c r="JM796" s="241"/>
      <c r="JN796" s="241"/>
      <c r="JO796" s="241"/>
      <c r="JP796" s="241"/>
      <c r="JQ796" s="241"/>
      <c r="JR796" s="241"/>
      <c r="JS796" s="241"/>
      <c r="JT796" s="241"/>
      <c r="JU796" s="241"/>
    </row>
    <row r="797" spans="1:281"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c r="IW797" s="241"/>
      <c r="IX797" s="241"/>
      <c r="IY797" s="241"/>
      <c r="IZ797" s="241"/>
      <c r="JA797" s="241"/>
      <c r="JB797" s="241"/>
      <c r="JC797" s="241"/>
      <c r="JD797" s="241"/>
      <c r="JE797" s="241"/>
      <c r="JF797" s="241"/>
      <c r="JG797" s="241"/>
      <c r="JH797" s="241"/>
      <c r="JI797" s="241"/>
      <c r="JJ797" s="241"/>
      <c r="JK797" s="241"/>
      <c r="JL797" s="241"/>
      <c r="JM797" s="241"/>
      <c r="JN797" s="241"/>
      <c r="JO797" s="241"/>
      <c r="JP797" s="241"/>
      <c r="JQ797" s="241"/>
      <c r="JR797" s="241"/>
      <c r="JS797" s="241"/>
      <c r="JT797" s="241"/>
      <c r="JU797" s="241"/>
    </row>
    <row r="798" spans="1:281"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c r="IW798" s="241"/>
      <c r="IX798" s="241"/>
      <c r="IY798" s="241"/>
      <c r="IZ798" s="241"/>
      <c r="JA798" s="241"/>
      <c r="JB798" s="241"/>
      <c r="JC798" s="241"/>
      <c r="JD798" s="241"/>
      <c r="JE798" s="241"/>
      <c r="JF798" s="241"/>
      <c r="JG798" s="241"/>
      <c r="JH798" s="241"/>
      <c r="JI798" s="241"/>
      <c r="JJ798" s="241"/>
      <c r="JK798" s="241"/>
      <c r="JL798" s="241"/>
      <c r="JM798" s="241"/>
      <c r="JN798" s="241"/>
      <c r="JO798" s="241"/>
      <c r="JP798" s="241"/>
      <c r="JQ798" s="241"/>
      <c r="JR798" s="241"/>
      <c r="JS798" s="241"/>
      <c r="JT798" s="241"/>
      <c r="JU798" s="241"/>
    </row>
    <row r="799" spans="1:281"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row>
    <row r="800" spans="1:281"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row>
    <row r="801" spans="1:281"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c r="IW801" s="241"/>
      <c r="IX801" s="241"/>
      <c r="IY801" s="241"/>
      <c r="IZ801" s="241"/>
      <c r="JA801" s="241"/>
      <c r="JB801" s="241"/>
      <c r="JC801" s="241"/>
      <c r="JD801" s="241"/>
      <c r="JE801" s="241"/>
      <c r="JF801" s="241"/>
      <c r="JG801" s="241"/>
      <c r="JH801" s="241"/>
      <c r="JI801" s="241"/>
      <c r="JJ801" s="241"/>
      <c r="JK801" s="241"/>
      <c r="JL801" s="241"/>
      <c r="JM801" s="241"/>
      <c r="JN801" s="241"/>
      <c r="JO801" s="241"/>
      <c r="JP801" s="241"/>
      <c r="JQ801" s="241"/>
      <c r="JR801" s="241"/>
      <c r="JS801" s="241"/>
      <c r="JT801" s="241"/>
      <c r="JU801" s="241"/>
    </row>
    <row r="802" spans="1:281"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c r="IW802" s="241"/>
      <c r="IX802" s="241"/>
      <c r="IY802" s="241"/>
      <c r="IZ802" s="241"/>
      <c r="JA802" s="241"/>
      <c r="JB802" s="241"/>
      <c r="JC802" s="241"/>
      <c r="JD802" s="241"/>
      <c r="JE802" s="241"/>
      <c r="JF802" s="241"/>
      <c r="JG802" s="241"/>
      <c r="JH802" s="241"/>
      <c r="JI802" s="241"/>
      <c r="JJ802" s="241"/>
      <c r="JK802" s="241"/>
      <c r="JL802" s="241"/>
      <c r="JM802" s="241"/>
      <c r="JN802" s="241"/>
      <c r="JO802" s="241"/>
      <c r="JP802" s="241"/>
      <c r="JQ802" s="241"/>
      <c r="JR802" s="241"/>
      <c r="JS802" s="241"/>
      <c r="JT802" s="241"/>
      <c r="JU802" s="241"/>
    </row>
    <row r="803" spans="1:281"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c r="IW803" s="241"/>
      <c r="IX803" s="241"/>
      <c r="IY803" s="241"/>
      <c r="IZ803" s="241"/>
      <c r="JA803" s="241"/>
      <c r="JB803" s="241"/>
      <c r="JC803" s="241"/>
      <c r="JD803" s="241"/>
      <c r="JE803" s="241"/>
      <c r="JF803" s="241"/>
      <c r="JG803" s="241"/>
      <c r="JH803" s="241"/>
      <c r="JI803" s="241"/>
      <c r="JJ803" s="241"/>
      <c r="JK803" s="241"/>
      <c r="JL803" s="241"/>
      <c r="JM803" s="241"/>
      <c r="JN803" s="241"/>
      <c r="JO803" s="241"/>
      <c r="JP803" s="241"/>
      <c r="JQ803" s="241"/>
      <c r="JR803" s="241"/>
      <c r="JS803" s="241"/>
      <c r="JT803" s="241"/>
      <c r="JU803" s="241"/>
    </row>
    <row r="804" spans="1:281"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row>
    <row r="805" spans="1:281"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row>
    <row r="806" spans="1:281"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row>
    <row r="807" spans="1:281"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c r="IW807" s="241"/>
      <c r="IX807" s="241"/>
      <c r="IY807" s="241"/>
      <c r="IZ807" s="241"/>
      <c r="JA807" s="241"/>
      <c r="JB807" s="241"/>
      <c r="JC807" s="241"/>
      <c r="JD807" s="241"/>
      <c r="JE807" s="241"/>
      <c r="JF807" s="241"/>
      <c r="JG807" s="241"/>
      <c r="JH807" s="241"/>
      <c r="JI807" s="241"/>
      <c r="JJ807" s="241"/>
      <c r="JK807" s="241"/>
      <c r="JL807" s="241"/>
      <c r="JM807" s="241"/>
      <c r="JN807" s="241"/>
      <c r="JO807" s="241"/>
      <c r="JP807" s="241"/>
      <c r="JQ807" s="241"/>
      <c r="JR807" s="241"/>
      <c r="JS807" s="241"/>
      <c r="JT807" s="241"/>
      <c r="JU807" s="241"/>
    </row>
    <row r="808" spans="1:281"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c r="IW808" s="241"/>
      <c r="IX808" s="241"/>
      <c r="IY808" s="241"/>
      <c r="IZ808" s="241"/>
      <c r="JA808" s="241"/>
      <c r="JB808" s="241"/>
      <c r="JC808" s="241"/>
      <c r="JD808" s="241"/>
      <c r="JE808" s="241"/>
      <c r="JF808" s="241"/>
      <c r="JG808" s="241"/>
      <c r="JH808" s="241"/>
      <c r="JI808" s="241"/>
      <c r="JJ808" s="241"/>
      <c r="JK808" s="241"/>
      <c r="JL808" s="241"/>
      <c r="JM808" s="241"/>
      <c r="JN808" s="241"/>
      <c r="JO808" s="241"/>
      <c r="JP808" s="241"/>
      <c r="JQ808" s="241"/>
      <c r="JR808" s="241"/>
      <c r="JS808" s="241"/>
      <c r="JT808" s="241"/>
      <c r="JU808" s="241"/>
    </row>
    <row r="809" spans="1:281"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c r="IW809" s="241"/>
      <c r="IX809" s="241"/>
      <c r="IY809" s="241"/>
      <c r="IZ809" s="241"/>
      <c r="JA809" s="241"/>
      <c r="JB809" s="241"/>
      <c r="JC809" s="241"/>
      <c r="JD809" s="241"/>
      <c r="JE809" s="241"/>
      <c r="JF809" s="241"/>
      <c r="JG809" s="241"/>
      <c r="JH809" s="241"/>
      <c r="JI809" s="241"/>
      <c r="JJ809" s="241"/>
      <c r="JK809" s="241"/>
      <c r="JL809" s="241"/>
      <c r="JM809" s="241"/>
      <c r="JN809" s="241"/>
      <c r="JO809" s="241"/>
      <c r="JP809" s="241"/>
      <c r="JQ809" s="241"/>
      <c r="JR809" s="241"/>
      <c r="JS809" s="241"/>
      <c r="JT809" s="241"/>
      <c r="JU809" s="241"/>
    </row>
    <row r="810" spans="1:281"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row>
    <row r="811" spans="1:281"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c r="IW811" s="241"/>
      <c r="IX811" s="241"/>
      <c r="IY811" s="241"/>
      <c r="IZ811" s="241"/>
      <c r="JA811" s="241"/>
      <c r="JB811" s="241"/>
      <c r="JC811" s="241"/>
      <c r="JD811" s="241"/>
      <c r="JE811" s="241"/>
      <c r="JF811" s="241"/>
      <c r="JG811" s="241"/>
      <c r="JH811" s="241"/>
      <c r="JI811" s="241"/>
      <c r="JJ811" s="241"/>
      <c r="JK811" s="241"/>
      <c r="JL811" s="241"/>
      <c r="JM811" s="241"/>
      <c r="JN811" s="241"/>
      <c r="JO811" s="241"/>
      <c r="JP811" s="241"/>
      <c r="JQ811" s="241"/>
      <c r="JR811" s="241"/>
      <c r="JS811" s="241"/>
      <c r="JT811" s="241"/>
      <c r="JU811" s="241"/>
    </row>
    <row r="812" spans="1:281"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c r="IW812" s="241"/>
      <c r="IX812" s="241"/>
      <c r="IY812" s="241"/>
      <c r="IZ812" s="241"/>
      <c r="JA812" s="241"/>
      <c r="JB812" s="241"/>
      <c r="JC812" s="241"/>
      <c r="JD812" s="241"/>
      <c r="JE812" s="241"/>
      <c r="JF812" s="241"/>
      <c r="JG812" s="241"/>
      <c r="JH812" s="241"/>
      <c r="JI812" s="241"/>
      <c r="JJ812" s="241"/>
      <c r="JK812" s="241"/>
      <c r="JL812" s="241"/>
      <c r="JM812" s="241"/>
      <c r="JN812" s="241"/>
      <c r="JO812" s="241"/>
      <c r="JP812" s="241"/>
      <c r="JQ812" s="241"/>
      <c r="JR812" s="241"/>
      <c r="JS812" s="241"/>
      <c r="JT812" s="241"/>
      <c r="JU812" s="241"/>
    </row>
    <row r="813" spans="1:281"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c r="IW813" s="241"/>
      <c r="IX813" s="241"/>
      <c r="IY813" s="241"/>
      <c r="IZ813" s="241"/>
      <c r="JA813" s="241"/>
      <c r="JB813" s="241"/>
      <c r="JC813" s="241"/>
      <c r="JD813" s="241"/>
      <c r="JE813" s="241"/>
      <c r="JF813" s="241"/>
      <c r="JG813" s="241"/>
      <c r="JH813" s="241"/>
      <c r="JI813" s="241"/>
      <c r="JJ813" s="241"/>
      <c r="JK813" s="241"/>
      <c r="JL813" s="241"/>
      <c r="JM813" s="241"/>
      <c r="JN813" s="241"/>
      <c r="JO813" s="241"/>
      <c r="JP813" s="241"/>
      <c r="JQ813" s="241"/>
      <c r="JR813" s="241"/>
      <c r="JS813" s="241"/>
      <c r="JT813" s="241"/>
      <c r="JU813" s="241"/>
    </row>
    <row r="814" spans="1:281"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c r="IW814" s="241"/>
      <c r="IX814" s="241"/>
      <c r="IY814" s="241"/>
      <c r="IZ814" s="241"/>
      <c r="JA814" s="241"/>
      <c r="JB814" s="241"/>
      <c r="JC814" s="241"/>
      <c r="JD814" s="241"/>
      <c r="JE814" s="241"/>
      <c r="JF814" s="241"/>
      <c r="JG814" s="241"/>
      <c r="JH814" s="241"/>
      <c r="JI814" s="241"/>
      <c r="JJ814" s="241"/>
      <c r="JK814" s="241"/>
      <c r="JL814" s="241"/>
      <c r="JM814" s="241"/>
      <c r="JN814" s="241"/>
      <c r="JO814" s="241"/>
      <c r="JP814" s="241"/>
      <c r="JQ814" s="241"/>
      <c r="JR814" s="241"/>
      <c r="JS814" s="241"/>
      <c r="JT814" s="241"/>
      <c r="JU814" s="241"/>
    </row>
    <row r="815" spans="1:281"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c r="IW815" s="241"/>
      <c r="IX815" s="241"/>
      <c r="IY815" s="241"/>
      <c r="IZ815" s="241"/>
      <c r="JA815" s="241"/>
      <c r="JB815" s="241"/>
      <c r="JC815" s="241"/>
      <c r="JD815" s="241"/>
      <c r="JE815" s="241"/>
      <c r="JF815" s="241"/>
      <c r="JG815" s="241"/>
      <c r="JH815" s="241"/>
      <c r="JI815" s="241"/>
      <c r="JJ815" s="241"/>
      <c r="JK815" s="241"/>
      <c r="JL815" s="241"/>
      <c r="JM815" s="241"/>
      <c r="JN815" s="241"/>
      <c r="JO815" s="241"/>
      <c r="JP815" s="241"/>
      <c r="JQ815" s="241"/>
      <c r="JR815" s="241"/>
      <c r="JS815" s="241"/>
      <c r="JT815" s="241"/>
      <c r="JU815" s="241"/>
    </row>
    <row r="816" spans="1:281"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c r="IW816" s="241"/>
      <c r="IX816" s="241"/>
      <c r="IY816" s="241"/>
      <c r="IZ816" s="241"/>
      <c r="JA816" s="241"/>
      <c r="JB816" s="241"/>
      <c r="JC816" s="241"/>
      <c r="JD816" s="241"/>
      <c r="JE816" s="241"/>
      <c r="JF816" s="241"/>
      <c r="JG816" s="241"/>
      <c r="JH816" s="241"/>
      <c r="JI816" s="241"/>
      <c r="JJ816" s="241"/>
      <c r="JK816" s="241"/>
      <c r="JL816" s="241"/>
      <c r="JM816" s="241"/>
      <c r="JN816" s="241"/>
      <c r="JO816" s="241"/>
      <c r="JP816" s="241"/>
      <c r="JQ816" s="241"/>
      <c r="JR816" s="241"/>
      <c r="JS816" s="241"/>
      <c r="JT816" s="241"/>
      <c r="JU816" s="241"/>
    </row>
    <row r="817" spans="1:281"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row>
    <row r="818" spans="1:281"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row>
    <row r="819" spans="1:281"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row>
    <row r="820" spans="1:281"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c r="IW820" s="241"/>
      <c r="IX820" s="241"/>
      <c r="IY820" s="241"/>
      <c r="IZ820" s="241"/>
      <c r="JA820" s="241"/>
      <c r="JB820" s="241"/>
      <c r="JC820" s="241"/>
      <c r="JD820" s="241"/>
      <c r="JE820" s="241"/>
      <c r="JF820" s="241"/>
      <c r="JG820" s="241"/>
      <c r="JH820" s="241"/>
      <c r="JI820" s="241"/>
      <c r="JJ820" s="241"/>
      <c r="JK820" s="241"/>
      <c r="JL820" s="241"/>
      <c r="JM820" s="241"/>
      <c r="JN820" s="241"/>
      <c r="JO820" s="241"/>
      <c r="JP820" s="241"/>
      <c r="JQ820" s="241"/>
      <c r="JR820" s="241"/>
      <c r="JS820" s="241"/>
      <c r="JT820" s="241"/>
      <c r="JU820" s="241"/>
    </row>
    <row r="821" spans="1:281"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c r="IW821" s="241"/>
      <c r="IX821" s="241"/>
      <c r="IY821" s="241"/>
      <c r="IZ821" s="241"/>
      <c r="JA821" s="241"/>
      <c r="JB821" s="241"/>
      <c r="JC821" s="241"/>
      <c r="JD821" s="241"/>
      <c r="JE821" s="241"/>
      <c r="JF821" s="241"/>
      <c r="JG821" s="241"/>
      <c r="JH821" s="241"/>
      <c r="JI821" s="241"/>
      <c r="JJ821" s="241"/>
      <c r="JK821" s="241"/>
      <c r="JL821" s="241"/>
      <c r="JM821" s="241"/>
      <c r="JN821" s="241"/>
      <c r="JO821" s="241"/>
      <c r="JP821" s="241"/>
      <c r="JQ821" s="241"/>
      <c r="JR821" s="241"/>
      <c r="JS821" s="241"/>
      <c r="JT821" s="241"/>
      <c r="JU821" s="241"/>
    </row>
    <row r="822" spans="1:281"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c r="IW822" s="241"/>
      <c r="IX822" s="241"/>
      <c r="IY822" s="241"/>
      <c r="IZ822" s="241"/>
      <c r="JA822" s="241"/>
      <c r="JB822" s="241"/>
      <c r="JC822" s="241"/>
      <c r="JD822" s="241"/>
      <c r="JE822" s="241"/>
      <c r="JF822" s="241"/>
      <c r="JG822" s="241"/>
      <c r="JH822" s="241"/>
      <c r="JI822" s="241"/>
      <c r="JJ822" s="241"/>
      <c r="JK822" s="241"/>
      <c r="JL822" s="241"/>
      <c r="JM822" s="241"/>
      <c r="JN822" s="241"/>
      <c r="JO822" s="241"/>
      <c r="JP822" s="241"/>
      <c r="JQ822" s="241"/>
      <c r="JR822" s="241"/>
      <c r="JS822" s="241"/>
      <c r="JT822" s="241"/>
      <c r="JU822" s="241"/>
    </row>
    <row r="823" spans="1:281"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c r="IW823" s="241"/>
      <c r="IX823" s="241"/>
      <c r="IY823" s="241"/>
      <c r="IZ823" s="241"/>
      <c r="JA823" s="241"/>
      <c r="JB823" s="241"/>
      <c r="JC823" s="241"/>
      <c r="JD823" s="241"/>
      <c r="JE823" s="241"/>
      <c r="JF823" s="241"/>
      <c r="JG823" s="241"/>
      <c r="JH823" s="241"/>
      <c r="JI823" s="241"/>
      <c r="JJ823" s="241"/>
      <c r="JK823" s="241"/>
      <c r="JL823" s="241"/>
      <c r="JM823" s="241"/>
      <c r="JN823" s="241"/>
      <c r="JO823" s="241"/>
      <c r="JP823" s="241"/>
      <c r="JQ823" s="241"/>
      <c r="JR823" s="241"/>
      <c r="JS823" s="241"/>
      <c r="JT823" s="241"/>
      <c r="JU823" s="241"/>
    </row>
    <row r="824" spans="1:281"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c r="IW824" s="241"/>
      <c r="IX824" s="241"/>
      <c r="IY824" s="241"/>
      <c r="IZ824" s="241"/>
      <c r="JA824" s="241"/>
      <c r="JB824" s="241"/>
      <c r="JC824" s="241"/>
      <c r="JD824" s="241"/>
      <c r="JE824" s="241"/>
      <c r="JF824" s="241"/>
      <c r="JG824" s="241"/>
      <c r="JH824" s="241"/>
      <c r="JI824" s="241"/>
      <c r="JJ824" s="241"/>
      <c r="JK824" s="241"/>
      <c r="JL824" s="241"/>
      <c r="JM824" s="241"/>
      <c r="JN824" s="241"/>
      <c r="JO824" s="241"/>
      <c r="JP824" s="241"/>
      <c r="JQ824" s="241"/>
      <c r="JR824" s="241"/>
      <c r="JS824" s="241"/>
      <c r="JT824" s="241"/>
      <c r="JU824" s="241"/>
    </row>
    <row r="825" spans="1:281"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c r="IW825" s="241"/>
      <c r="IX825" s="241"/>
      <c r="IY825" s="241"/>
      <c r="IZ825" s="241"/>
      <c r="JA825" s="241"/>
      <c r="JB825" s="241"/>
      <c r="JC825" s="241"/>
      <c r="JD825" s="241"/>
      <c r="JE825" s="241"/>
      <c r="JF825" s="241"/>
      <c r="JG825" s="241"/>
      <c r="JH825" s="241"/>
      <c r="JI825" s="241"/>
      <c r="JJ825" s="241"/>
      <c r="JK825" s="241"/>
      <c r="JL825" s="241"/>
      <c r="JM825" s="241"/>
      <c r="JN825" s="241"/>
      <c r="JO825" s="241"/>
      <c r="JP825" s="241"/>
      <c r="JQ825" s="241"/>
      <c r="JR825" s="241"/>
      <c r="JS825" s="241"/>
      <c r="JT825" s="241"/>
      <c r="JU825" s="241"/>
    </row>
    <row r="826" spans="1:281"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c r="IW826" s="241"/>
      <c r="IX826" s="241"/>
      <c r="IY826" s="241"/>
      <c r="IZ826" s="241"/>
      <c r="JA826" s="241"/>
      <c r="JB826" s="241"/>
      <c r="JC826" s="241"/>
      <c r="JD826" s="241"/>
      <c r="JE826" s="241"/>
      <c r="JF826" s="241"/>
      <c r="JG826" s="241"/>
      <c r="JH826" s="241"/>
      <c r="JI826" s="241"/>
      <c r="JJ826" s="241"/>
      <c r="JK826" s="241"/>
      <c r="JL826" s="241"/>
      <c r="JM826" s="241"/>
      <c r="JN826" s="241"/>
      <c r="JO826" s="241"/>
      <c r="JP826" s="241"/>
      <c r="JQ826" s="241"/>
      <c r="JR826" s="241"/>
      <c r="JS826" s="241"/>
      <c r="JT826" s="241"/>
      <c r="JU826" s="241"/>
    </row>
    <row r="827" spans="1:281"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c r="IW827" s="241"/>
      <c r="IX827" s="241"/>
      <c r="IY827" s="241"/>
      <c r="IZ827" s="241"/>
      <c r="JA827" s="241"/>
      <c r="JB827" s="241"/>
      <c r="JC827" s="241"/>
      <c r="JD827" s="241"/>
      <c r="JE827" s="241"/>
      <c r="JF827" s="241"/>
      <c r="JG827" s="241"/>
      <c r="JH827" s="241"/>
      <c r="JI827" s="241"/>
      <c r="JJ827" s="241"/>
      <c r="JK827" s="241"/>
      <c r="JL827" s="241"/>
      <c r="JM827" s="241"/>
      <c r="JN827" s="241"/>
      <c r="JO827" s="241"/>
      <c r="JP827" s="241"/>
      <c r="JQ827" s="241"/>
      <c r="JR827" s="241"/>
      <c r="JS827" s="241"/>
      <c r="JT827" s="241"/>
      <c r="JU827" s="241"/>
    </row>
    <row r="828" spans="1:281"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c r="IW828" s="241"/>
      <c r="IX828" s="241"/>
      <c r="IY828" s="241"/>
      <c r="IZ828" s="241"/>
      <c r="JA828" s="241"/>
      <c r="JB828" s="241"/>
      <c r="JC828" s="241"/>
      <c r="JD828" s="241"/>
      <c r="JE828" s="241"/>
      <c r="JF828" s="241"/>
      <c r="JG828" s="241"/>
      <c r="JH828" s="241"/>
      <c r="JI828" s="241"/>
      <c r="JJ828" s="241"/>
      <c r="JK828" s="241"/>
      <c r="JL828" s="241"/>
      <c r="JM828" s="241"/>
      <c r="JN828" s="241"/>
      <c r="JO828" s="241"/>
      <c r="JP828" s="241"/>
      <c r="JQ828" s="241"/>
      <c r="JR828" s="241"/>
      <c r="JS828" s="241"/>
      <c r="JT828" s="241"/>
      <c r="JU828" s="241"/>
    </row>
    <row r="829" spans="1:281"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c r="IW829" s="241"/>
      <c r="IX829" s="241"/>
      <c r="IY829" s="241"/>
      <c r="IZ829" s="241"/>
      <c r="JA829" s="241"/>
      <c r="JB829" s="241"/>
      <c r="JC829" s="241"/>
      <c r="JD829" s="241"/>
      <c r="JE829" s="241"/>
      <c r="JF829" s="241"/>
      <c r="JG829" s="241"/>
      <c r="JH829" s="241"/>
      <c r="JI829" s="241"/>
      <c r="JJ829" s="241"/>
      <c r="JK829" s="241"/>
      <c r="JL829" s="241"/>
      <c r="JM829" s="241"/>
      <c r="JN829" s="241"/>
      <c r="JO829" s="241"/>
      <c r="JP829" s="241"/>
      <c r="JQ829" s="241"/>
      <c r="JR829" s="241"/>
      <c r="JS829" s="241"/>
      <c r="JT829" s="241"/>
      <c r="JU829" s="241"/>
    </row>
    <row r="830" spans="1:281"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c r="IW830" s="241"/>
      <c r="IX830" s="241"/>
      <c r="IY830" s="241"/>
      <c r="IZ830" s="241"/>
      <c r="JA830" s="241"/>
      <c r="JB830" s="241"/>
      <c r="JC830" s="241"/>
      <c r="JD830" s="241"/>
      <c r="JE830" s="241"/>
      <c r="JF830" s="241"/>
      <c r="JG830" s="241"/>
      <c r="JH830" s="241"/>
      <c r="JI830" s="241"/>
      <c r="JJ830" s="241"/>
      <c r="JK830" s="241"/>
      <c r="JL830" s="241"/>
      <c r="JM830" s="241"/>
      <c r="JN830" s="241"/>
      <c r="JO830" s="241"/>
      <c r="JP830" s="241"/>
      <c r="JQ830" s="241"/>
      <c r="JR830" s="241"/>
      <c r="JS830" s="241"/>
      <c r="JT830" s="241"/>
      <c r="JU830" s="241"/>
    </row>
    <row r="831" spans="1:281"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c r="IW831" s="241"/>
      <c r="IX831" s="241"/>
      <c r="IY831" s="241"/>
      <c r="IZ831" s="241"/>
      <c r="JA831" s="241"/>
      <c r="JB831" s="241"/>
      <c r="JC831" s="241"/>
      <c r="JD831" s="241"/>
      <c r="JE831" s="241"/>
      <c r="JF831" s="241"/>
      <c r="JG831" s="241"/>
      <c r="JH831" s="241"/>
      <c r="JI831" s="241"/>
      <c r="JJ831" s="241"/>
      <c r="JK831" s="241"/>
      <c r="JL831" s="241"/>
      <c r="JM831" s="241"/>
      <c r="JN831" s="241"/>
      <c r="JO831" s="241"/>
      <c r="JP831" s="241"/>
      <c r="JQ831" s="241"/>
      <c r="JR831" s="241"/>
      <c r="JS831" s="241"/>
      <c r="JT831" s="241"/>
      <c r="JU831" s="241"/>
    </row>
    <row r="832" spans="1:281"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c r="IW832" s="241"/>
      <c r="IX832" s="241"/>
      <c r="IY832" s="241"/>
      <c r="IZ832" s="241"/>
      <c r="JA832" s="241"/>
      <c r="JB832" s="241"/>
      <c r="JC832" s="241"/>
      <c r="JD832" s="241"/>
      <c r="JE832" s="241"/>
      <c r="JF832" s="241"/>
      <c r="JG832" s="241"/>
      <c r="JH832" s="241"/>
      <c r="JI832" s="241"/>
      <c r="JJ832" s="241"/>
      <c r="JK832" s="241"/>
      <c r="JL832" s="241"/>
      <c r="JM832" s="241"/>
      <c r="JN832" s="241"/>
      <c r="JO832" s="241"/>
      <c r="JP832" s="241"/>
      <c r="JQ832" s="241"/>
      <c r="JR832" s="241"/>
      <c r="JS832" s="241"/>
      <c r="JT832" s="241"/>
      <c r="JU832" s="241"/>
    </row>
    <row r="833" spans="1:281"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c r="IW833" s="241"/>
      <c r="IX833" s="241"/>
      <c r="IY833" s="241"/>
      <c r="IZ833" s="241"/>
      <c r="JA833" s="241"/>
      <c r="JB833" s="241"/>
      <c r="JC833" s="241"/>
      <c r="JD833" s="241"/>
      <c r="JE833" s="241"/>
      <c r="JF833" s="241"/>
      <c r="JG833" s="241"/>
      <c r="JH833" s="241"/>
      <c r="JI833" s="241"/>
      <c r="JJ833" s="241"/>
      <c r="JK833" s="241"/>
      <c r="JL833" s="241"/>
      <c r="JM833" s="241"/>
      <c r="JN833" s="241"/>
      <c r="JO833" s="241"/>
      <c r="JP833" s="241"/>
      <c r="JQ833" s="241"/>
      <c r="JR833" s="241"/>
      <c r="JS833" s="241"/>
      <c r="JT833" s="241"/>
      <c r="JU833" s="241"/>
    </row>
    <row r="834" spans="1:281"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c r="IW834" s="241"/>
      <c r="IX834" s="241"/>
      <c r="IY834" s="241"/>
      <c r="IZ834" s="241"/>
      <c r="JA834" s="241"/>
      <c r="JB834" s="241"/>
      <c r="JC834" s="241"/>
      <c r="JD834" s="241"/>
      <c r="JE834" s="241"/>
      <c r="JF834" s="241"/>
      <c r="JG834" s="241"/>
      <c r="JH834" s="241"/>
      <c r="JI834" s="241"/>
      <c r="JJ834" s="241"/>
      <c r="JK834" s="241"/>
      <c r="JL834" s="241"/>
      <c r="JM834" s="241"/>
      <c r="JN834" s="241"/>
      <c r="JO834" s="241"/>
      <c r="JP834" s="241"/>
      <c r="JQ834" s="241"/>
      <c r="JR834" s="241"/>
      <c r="JS834" s="241"/>
      <c r="JT834" s="241"/>
      <c r="JU834" s="241"/>
    </row>
    <row r="835" spans="1:281"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c r="IW835" s="241"/>
      <c r="IX835" s="241"/>
      <c r="IY835" s="241"/>
      <c r="IZ835" s="241"/>
      <c r="JA835" s="241"/>
      <c r="JB835" s="241"/>
      <c r="JC835" s="241"/>
      <c r="JD835" s="241"/>
      <c r="JE835" s="241"/>
      <c r="JF835" s="241"/>
      <c r="JG835" s="241"/>
      <c r="JH835" s="241"/>
      <c r="JI835" s="241"/>
      <c r="JJ835" s="241"/>
      <c r="JK835" s="241"/>
      <c r="JL835" s="241"/>
      <c r="JM835" s="241"/>
      <c r="JN835" s="241"/>
      <c r="JO835" s="241"/>
      <c r="JP835" s="241"/>
      <c r="JQ835" s="241"/>
      <c r="JR835" s="241"/>
      <c r="JS835" s="241"/>
      <c r="JT835" s="241"/>
      <c r="JU835" s="241"/>
    </row>
    <row r="836" spans="1:281"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c r="IW836" s="241"/>
      <c r="IX836" s="241"/>
      <c r="IY836" s="241"/>
      <c r="IZ836" s="241"/>
      <c r="JA836" s="241"/>
      <c r="JB836" s="241"/>
      <c r="JC836" s="241"/>
      <c r="JD836" s="241"/>
      <c r="JE836" s="241"/>
      <c r="JF836" s="241"/>
      <c r="JG836" s="241"/>
      <c r="JH836" s="241"/>
      <c r="JI836" s="241"/>
      <c r="JJ836" s="241"/>
      <c r="JK836" s="241"/>
      <c r="JL836" s="241"/>
      <c r="JM836" s="241"/>
      <c r="JN836" s="241"/>
      <c r="JO836" s="241"/>
      <c r="JP836" s="241"/>
      <c r="JQ836" s="241"/>
      <c r="JR836" s="241"/>
      <c r="JS836" s="241"/>
      <c r="JT836" s="241"/>
      <c r="JU836" s="241"/>
    </row>
    <row r="837" spans="1:281"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row>
    <row r="838" spans="1:281"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row>
    <row r="839" spans="1:281"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row>
    <row r="840" spans="1:281"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row>
    <row r="841" spans="1:281"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c r="IW841" s="241"/>
      <c r="IX841" s="241"/>
      <c r="IY841" s="241"/>
      <c r="IZ841" s="241"/>
      <c r="JA841" s="241"/>
      <c r="JB841" s="241"/>
      <c r="JC841" s="241"/>
      <c r="JD841" s="241"/>
      <c r="JE841" s="241"/>
      <c r="JF841" s="241"/>
      <c r="JG841" s="241"/>
      <c r="JH841" s="241"/>
      <c r="JI841" s="241"/>
      <c r="JJ841" s="241"/>
      <c r="JK841" s="241"/>
      <c r="JL841" s="241"/>
      <c r="JM841" s="241"/>
      <c r="JN841" s="241"/>
      <c r="JO841" s="241"/>
      <c r="JP841" s="241"/>
      <c r="JQ841" s="241"/>
      <c r="JR841" s="241"/>
      <c r="JS841" s="241"/>
      <c r="JT841" s="241"/>
      <c r="JU841" s="241"/>
    </row>
    <row r="842" spans="1:281"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c r="IW842" s="241"/>
      <c r="IX842" s="241"/>
      <c r="IY842" s="241"/>
      <c r="IZ842" s="241"/>
      <c r="JA842" s="241"/>
      <c r="JB842" s="241"/>
      <c r="JC842" s="241"/>
      <c r="JD842" s="241"/>
      <c r="JE842" s="241"/>
      <c r="JF842" s="241"/>
      <c r="JG842" s="241"/>
      <c r="JH842" s="241"/>
      <c r="JI842" s="241"/>
      <c r="JJ842" s="241"/>
      <c r="JK842" s="241"/>
      <c r="JL842" s="241"/>
      <c r="JM842" s="241"/>
      <c r="JN842" s="241"/>
      <c r="JO842" s="241"/>
      <c r="JP842" s="241"/>
      <c r="JQ842" s="241"/>
      <c r="JR842" s="241"/>
      <c r="JS842" s="241"/>
      <c r="JT842" s="241"/>
      <c r="JU842" s="241"/>
    </row>
    <row r="843" spans="1:281"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c r="IW843" s="241"/>
      <c r="IX843" s="241"/>
      <c r="IY843" s="241"/>
      <c r="IZ843" s="241"/>
      <c r="JA843" s="241"/>
      <c r="JB843" s="241"/>
      <c r="JC843" s="241"/>
      <c r="JD843" s="241"/>
      <c r="JE843" s="241"/>
      <c r="JF843" s="241"/>
      <c r="JG843" s="241"/>
      <c r="JH843" s="241"/>
      <c r="JI843" s="241"/>
      <c r="JJ843" s="241"/>
      <c r="JK843" s="241"/>
      <c r="JL843" s="241"/>
      <c r="JM843" s="241"/>
      <c r="JN843" s="241"/>
      <c r="JO843" s="241"/>
      <c r="JP843" s="241"/>
      <c r="JQ843" s="241"/>
      <c r="JR843" s="241"/>
      <c r="JS843" s="241"/>
      <c r="JT843" s="241"/>
      <c r="JU843" s="241"/>
    </row>
    <row r="844" spans="1:281"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c r="IW844" s="241"/>
      <c r="IX844" s="241"/>
      <c r="IY844" s="241"/>
      <c r="IZ844" s="241"/>
      <c r="JA844" s="241"/>
      <c r="JB844" s="241"/>
      <c r="JC844" s="241"/>
      <c r="JD844" s="241"/>
      <c r="JE844" s="241"/>
      <c r="JF844" s="241"/>
      <c r="JG844" s="241"/>
      <c r="JH844" s="241"/>
      <c r="JI844" s="241"/>
      <c r="JJ844" s="241"/>
      <c r="JK844" s="241"/>
      <c r="JL844" s="241"/>
      <c r="JM844" s="241"/>
      <c r="JN844" s="241"/>
      <c r="JO844" s="241"/>
      <c r="JP844" s="241"/>
      <c r="JQ844" s="241"/>
      <c r="JR844" s="241"/>
      <c r="JS844" s="241"/>
      <c r="JT844" s="241"/>
      <c r="JU844" s="241"/>
    </row>
    <row r="845" spans="1:281"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row>
    <row r="846" spans="1:281"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c r="IW846" s="241"/>
      <c r="IX846" s="241"/>
      <c r="IY846" s="241"/>
      <c r="IZ846" s="241"/>
      <c r="JA846" s="241"/>
      <c r="JB846" s="241"/>
      <c r="JC846" s="241"/>
      <c r="JD846" s="241"/>
      <c r="JE846" s="241"/>
      <c r="JF846" s="241"/>
      <c r="JG846" s="241"/>
      <c r="JH846" s="241"/>
      <c r="JI846" s="241"/>
      <c r="JJ846" s="241"/>
      <c r="JK846" s="241"/>
      <c r="JL846" s="241"/>
      <c r="JM846" s="241"/>
      <c r="JN846" s="241"/>
      <c r="JO846" s="241"/>
      <c r="JP846" s="241"/>
      <c r="JQ846" s="241"/>
      <c r="JR846" s="241"/>
      <c r="JS846" s="241"/>
      <c r="JT846" s="241"/>
      <c r="JU846" s="241"/>
    </row>
    <row r="847" spans="1:281"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c r="IW847" s="241"/>
      <c r="IX847" s="241"/>
      <c r="IY847" s="241"/>
      <c r="IZ847" s="241"/>
      <c r="JA847" s="241"/>
      <c r="JB847" s="241"/>
      <c r="JC847" s="241"/>
      <c r="JD847" s="241"/>
      <c r="JE847" s="241"/>
      <c r="JF847" s="241"/>
      <c r="JG847" s="241"/>
      <c r="JH847" s="241"/>
      <c r="JI847" s="241"/>
      <c r="JJ847" s="241"/>
      <c r="JK847" s="241"/>
      <c r="JL847" s="241"/>
      <c r="JM847" s="241"/>
      <c r="JN847" s="241"/>
      <c r="JO847" s="241"/>
      <c r="JP847" s="241"/>
      <c r="JQ847" s="241"/>
      <c r="JR847" s="241"/>
      <c r="JS847" s="241"/>
      <c r="JT847" s="241"/>
      <c r="JU847" s="241"/>
    </row>
    <row r="848" spans="1:281"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c r="IW848" s="241"/>
      <c r="IX848" s="241"/>
      <c r="IY848" s="241"/>
      <c r="IZ848" s="241"/>
      <c r="JA848" s="241"/>
      <c r="JB848" s="241"/>
      <c r="JC848" s="241"/>
      <c r="JD848" s="241"/>
      <c r="JE848" s="241"/>
      <c r="JF848" s="241"/>
      <c r="JG848" s="241"/>
      <c r="JH848" s="241"/>
      <c r="JI848" s="241"/>
      <c r="JJ848" s="241"/>
      <c r="JK848" s="241"/>
      <c r="JL848" s="241"/>
      <c r="JM848" s="241"/>
      <c r="JN848" s="241"/>
      <c r="JO848" s="241"/>
      <c r="JP848" s="241"/>
      <c r="JQ848" s="241"/>
      <c r="JR848" s="241"/>
      <c r="JS848" s="241"/>
      <c r="JT848" s="241"/>
      <c r="JU848" s="241"/>
    </row>
    <row r="849" spans="1:281"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c r="IW849" s="241"/>
      <c r="IX849" s="241"/>
      <c r="IY849" s="241"/>
      <c r="IZ849" s="241"/>
      <c r="JA849" s="241"/>
      <c r="JB849" s="241"/>
      <c r="JC849" s="241"/>
      <c r="JD849" s="241"/>
      <c r="JE849" s="241"/>
      <c r="JF849" s="241"/>
      <c r="JG849" s="241"/>
      <c r="JH849" s="241"/>
      <c r="JI849" s="241"/>
      <c r="JJ849" s="241"/>
      <c r="JK849" s="241"/>
      <c r="JL849" s="241"/>
      <c r="JM849" s="241"/>
      <c r="JN849" s="241"/>
      <c r="JO849" s="241"/>
      <c r="JP849" s="241"/>
      <c r="JQ849" s="241"/>
      <c r="JR849" s="241"/>
      <c r="JS849" s="241"/>
      <c r="JT849" s="241"/>
      <c r="JU849" s="241"/>
    </row>
    <row r="850" spans="1:281"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c r="IW850" s="241"/>
      <c r="IX850" s="241"/>
      <c r="IY850" s="241"/>
      <c r="IZ850" s="241"/>
      <c r="JA850" s="241"/>
      <c r="JB850" s="241"/>
      <c r="JC850" s="241"/>
      <c r="JD850" s="241"/>
      <c r="JE850" s="241"/>
      <c r="JF850" s="241"/>
      <c r="JG850" s="241"/>
      <c r="JH850" s="241"/>
      <c r="JI850" s="241"/>
      <c r="JJ850" s="241"/>
      <c r="JK850" s="241"/>
      <c r="JL850" s="241"/>
      <c r="JM850" s="241"/>
      <c r="JN850" s="241"/>
      <c r="JO850" s="241"/>
      <c r="JP850" s="241"/>
      <c r="JQ850" s="241"/>
      <c r="JR850" s="241"/>
      <c r="JS850" s="241"/>
      <c r="JT850" s="241"/>
      <c r="JU850" s="241"/>
    </row>
    <row r="851" spans="1:281"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c r="IW851" s="241"/>
      <c r="IX851" s="241"/>
      <c r="IY851" s="241"/>
      <c r="IZ851" s="241"/>
      <c r="JA851" s="241"/>
      <c r="JB851" s="241"/>
      <c r="JC851" s="241"/>
      <c r="JD851" s="241"/>
      <c r="JE851" s="241"/>
      <c r="JF851" s="241"/>
      <c r="JG851" s="241"/>
      <c r="JH851" s="241"/>
      <c r="JI851" s="241"/>
      <c r="JJ851" s="241"/>
      <c r="JK851" s="241"/>
      <c r="JL851" s="241"/>
      <c r="JM851" s="241"/>
      <c r="JN851" s="241"/>
      <c r="JO851" s="241"/>
      <c r="JP851" s="241"/>
      <c r="JQ851" s="241"/>
      <c r="JR851" s="241"/>
      <c r="JS851" s="241"/>
      <c r="JT851" s="241"/>
      <c r="JU851" s="241"/>
    </row>
    <row r="852" spans="1:281"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c r="IW852" s="241"/>
      <c r="IX852" s="241"/>
      <c r="IY852" s="241"/>
      <c r="IZ852" s="241"/>
      <c r="JA852" s="241"/>
      <c r="JB852" s="241"/>
      <c r="JC852" s="241"/>
      <c r="JD852" s="241"/>
      <c r="JE852" s="241"/>
      <c r="JF852" s="241"/>
      <c r="JG852" s="241"/>
      <c r="JH852" s="241"/>
      <c r="JI852" s="241"/>
      <c r="JJ852" s="241"/>
      <c r="JK852" s="241"/>
      <c r="JL852" s="241"/>
      <c r="JM852" s="241"/>
      <c r="JN852" s="241"/>
      <c r="JO852" s="241"/>
      <c r="JP852" s="241"/>
      <c r="JQ852" s="241"/>
      <c r="JR852" s="241"/>
      <c r="JS852" s="241"/>
      <c r="JT852" s="241"/>
      <c r="JU852" s="241"/>
    </row>
    <row r="853" spans="1:281"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c r="IW853" s="241"/>
      <c r="IX853" s="241"/>
      <c r="IY853" s="241"/>
      <c r="IZ853" s="241"/>
      <c r="JA853" s="241"/>
      <c r="JB853" s="241"/>
      <c r="JC853" s="241"/>
      <c r="JD853" s="241"/>
      <c r="JE853" s="241"/>
      <c r="JF853" s="241"/>
      <c r="JG853" s="241"/>
      <c r="JH853" s="241"/>
      <c r="JI853" s="241"/>
      <c r="JJ853" s="241"/>
      <c r="JK853" s="241"/>
      <c r="JL853" s="241"/>
      <c r="JM853" s="241"/>
      <c r="JN853" s="241"/>
      <c r="JO853" s="241"/>
      <c r="JP853" s="241"/>
      <c r="JQ853" s="241"/>
      <c r="JR853" s="241"/>
      <c r="JS853" s="241"/>
      <c r="JT853" s="241"/>
      <c r="JU853" s="241"/>
    </row>
    <row r="854" spans="1:281"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c r="IW854" s="241"/>
      <c r="IX854" s="241"/>
      <c r="IY854" s="241"/>
      <c r="IZ854" s="241"/>
      <c r="JA854" s="241"/>
      <c r="JB854" s="241"/>
      <c r="JC854" s="241"/>
      <c r="JD854" s="241"/>
      <c r="JE854" s="241"/>
      <c r="JF854" s="241"/>
      <c r="JG854" s="241"/>
      <c r="JH854" s="241"/>
      <c r="JI854" s="241"/>
      <c r="JJ854" s="241"/>
      <c r="JK854" s="241"/>
      <c r="JL854" s="241"/>
      <c r="JM854" s="241"/>
      <c r="JN854" s="241"/>
      <c r="JO854" s="241"/>
      <c r="JP854" s="241"/>
      <c r="JQ854" s="241"/>
      <c r="JR854" s="241"/>
      <c r="JS854" s="241"/>
      <c r="JT854" s="241"/>
      <c r="JU854" s="241"/>
    </row>
    <row r="855" spans="1:281"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c r="IW855" s="241"/>
      <c r="IX855" s="241"/>
      <c r="IY855" s="241"/>
      <c r="IZ855" s="241"/>
      <c r="JA855" s="241"/>
      <c r="JB855" s="241"/>
      <c r="JC855" s="241"/>
      <c r="JD855" s="241"/>
      <c r="JE855" s="241"/>
      <c r="JF855" s="241"/>
      <c r="JG855" s="241"/>
      <c r="JH855" s="241"/>
      <c r="JI855" s="241"/>
      <c r="JJ855" s="241"/>
      <c r="JK855" s="241"/>
      <c r="JL855" s="241"/>
      <c r="JM855" s="241"/>
      <c r="JN855" s="241"/>
      <c r="JO855" s="241"/>
      <c r="JP855" s="241"/>
      <c r="JQ855" s="241"/>
      <c r="JR855" s="241"/>
      <c r="JS855" s="241"/>
      <c r="JT855" s="241"/>
      <c r="JU855" s="241"/>
    </row>
    <row r="856" spans="1:281"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c r="IW856" s="241"/>
      <c r="IX856" s="241"/>
      <c r="IY856" s="241"/>
      <c r="IZ856" s="241"/>
      <c r="JA856" s="241"/>
      <c r="JB856" s="241"/>
      <c r="JC856" s="241"/>
      <c r="JD856" s="241"/>
      <c r="JE856" s="241"/>
      <c r="JF856" s="241"/>
      <c r="JG856" s="241"/>
      <c r="JH856" s="241"/>
      <c r="JI856" s="241"/>
      <c r="JJ856" s="241"/>
      <c r="JK856" s="241"/>
      <c r="JL856" s="241"/>
      <c r="JM856" s="241"/>
      <c r="JN856" s="241"/>
      <c r="JO856" s="241"/>
      <c r="JP856" s="241"/>
      <c r="JQ856" s="241"/>
      <c r="JR856" s="241"/>
      <c r="JS856" s="241"/>
      <c r="JT856" s="241"/>
      <c r="JU856" s="241"/>
    </row>
    <row r="857" spans="1:281"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c r="IW857" s="241"/>
      <c r="IX857" s="241"/>
      <c r="IY857" s="241"/>
      <c r="IZ857" s="241"/>
      <c r="JA857" s="241"/>
      <c r="JB857" s="241"/>
      <c r="JC857" s="241"/>
      <c r="JD857" s="241"/>
      <c r="JE857" s="241"/>
      <c r="JF857" s="241"/>
      <c r="JG857" s="241"/>
      <c r="JH857" s="241"/>
      <c r="JI857" s="241"/>
      <c r="JJ857" s="241"/>
      <c r="JK857" s="241"/>
      <c r="JL857" s="241"/>
      <c r="JM857" s="241"/>
      <c r="JN857" s="241"/>
      <c r="JO857" s="241"/>
      <c r="JP857" s="241"/>
      <c r="JQ857" s="241"/>
      <c r="JR857" s="241"/>
      <c r="JS857" s="241"/>
      <c r="JT857" s="241"/>
      <c r="JU857" s="241"/>
    </row>
    <row r="858" spans="1:281"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c r="IW858" s="241"/>
      <c r="IX858" s="241"/>
      <c r="IY858" s="241"/>
      <c r="IZ858" s="241"/>
      <c r="JA858" s="241"/>
      <c r="JB858" s="241"/>
      <c r="JC858" s="241"/>
      <c r="JD858" s="241"/>
      <c r="JE858" s="241"/>
      <c r="JF858" s="241"/>
      <c r="JG858" s="241"/>
      <c r="JH858" s="241"/>
      <c r="JI858" s="241"/>
      <c r="JJ858" s="241"/>
      <c r="JK858" s="241"/>
      <c r="JL858" s="241"/>
      <c r="JM858" s="241"/>
      <c r="JN858" s="241"/>
      <c r="JO858" s="241"/>
      <c r="JP858" s="241"/>
      <c r="JQ858" s="241"/>
      <c r="JR858" s="241"/>
      <c r="JS858" s="241"/>
      <c r="JT858" s="241"/>
      <c r="JU858" s="241"/>
    </row>
    <row r="859" spans="1:281"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c r="IW859" s="241"/>
      <c r="IX859" s="241"/>
      <c r="IY859" s="241"/>
      <c r="IZ859" s="241"/>
      <c r="JA859" s="241"/>
      <c r="JB859" s="241"/>
      <c r="JC859" s="241"/>
      <c r="JD859" s="241"/>
      <c r="JE859" s="241"/>
      <c r="JF859" s="241"/>
      <c r="JG859" s="241"/>
      <c r="JH859" s="241"/>
      <c r="JI859" s="241"/>
      <c r="JJ859" s="241"/>
      <c r="JK859" s="241"/>
      <c r="JL859" s="241"/>
      <c r="JM859" s="241"/>
      <c r="JN859" s="241"/>
      <c r="JO859" s="241"/>
      <c r="JP859" s="241"/>
      <c r="JQ859" s="241"/>
      <c r="JR859" s="241"/>
      <c r="JS859" s="241"/>
      <c r="JT859" s="241"/>
      <c r="JU859" s="241"/>
    </row>
    <row r="860" spans="1:281"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c r="IW860" s="241"/>
      <c r="IX860" s="241"/>
      <c r="IY860" s="241"/>
      <c r="IZ860" s="241"/>
      <c r="JA860" s="241"/>
      <c r="JB860" s="241"/>
      <c r="JC860" s="241"/>
      <c r="JD860" s="241"/>
      <c r="JE860" s="241"/>
      <c r="JF860" s="241"/>
      <c r="JG860" s="241"/>
      <c r="JH860" s="241"/>
      <c r="JI860" s="241"/>
      <c r="JJ860" s="241"/>
      <c r="JK860" s="241"/>
      <c r="JL860" s="241"/>
      <c r="JM860" s="241"/>
      <c r="JN860" s="241"/>
      <c r="JO860" s="241"/>
      <c r="JP860" s="241"/>
      <c r="JQ860" s="241"/>
      <c r="JR860" s="241"/>
      <c r="JS860" s="241"/>
      <c r="JT860" s="241"/>
      <c r="JU860" s="241"/>
    </row>
    <row r="861" spans="1:281"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c r="IW861" s="241"/>
      <c r="IX861" s="241"/>
      <c r="IY861" s="241"/>
      <c r="IZ861" s="241"/>
      <c r="JA861" s="241"/>
      <c r="JB861" s="241"/>
      <c r="JC861" s="241"/>
      <c r="JD861" s="241"/>
      <c r="JE861" s="241"/>
      <c r="JF861" s="241"/>
      <c r="JG861" s="241"/>
      <c r="JH861" s="241"/>
      <c r="JI861" s="241"/>
      <c r="JJ861" s="241"/>
      <c r="JK861" s="241"/>
      <c r="JL861" s="241"/>
      <c r="JM861" s="241"/>
      <c r="JN861" s="241"/>
      <c r="JO861" s="241"/>
      <c r="JP861" s="241"/>
      <c r="JQ861" s="241"/>
      <c r="JR861" s="241"/>
      <c r="JS861" s="241"/>
      <c r="JT861" s="241"/>
      <c r="JU861" s="241"/>
    </row>
    <row r="862" spans="1:281"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c r="IW862" s="241"/>
      <c r="IX862" s="241"/>
      <c r="IY862" s="241"/>
      <c r="IZ862" s="241"/>
      <c r="JA862" s="241"/>
      <c r="JB862" s="241"/>
      <c r="JC862" s="241"/>
      <c r="JD862" s="241"/>
      <c r="JE862" s="241"/>
      <c r="JF862" s="241"/>
      <c r="JG862" s="241"/>
      <c r="JH862" s="241"/>
      <c r="JI862" s="241"/>
      <c r="JJ862" s="241"/>
      <c r="JK862" s="241"/>
      <c r="JL862" s="241"/>
      <c r="JM862" s="241"/>
      <c r="JN862" s="241"/>
      <c r="JO862" s="241"/>
      <c r="JP862" s="241"/>
      <c r="JQ862" s="241"/>
      <c r="JR862" s="241"/>
      <c r="JS862" s="241"/>
      <c r="JT862" s="241"/>
      <c r="JU862" s="241"/>
    </row>
    <row r="863" spans="1:281"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c r="IW863" s="241"/>
      <c r="IX863" s="241"/>
      <c r="IY863" s="241"/>
      <c r="IZ863" s="241"/>
      <c r="JA863" s="241"/>
      <c r="JB863" s="241"/>
      <c r="JC863" s="241"/>
      <c r="JD863" s="241"/>
      <c r="JE863" s="241"/>
      <c r="JF863" s="241"/>
      <c r="JG863" s="241"/>
      <c r="JH863" s="241"/>
      <c r="JI863" s="241"/>
      <c r="JJ863" s="241"/>
      <c r="JK863" s="241"/>
      <c r="JL863" s="241"/>
      <c r="JM863" s="241"/>
      <c r="JN863" s="241"/>
      <c r="JO863" s="241"/>
      <c r="JP863" s="241"/>
      <c r="JQ863" s="241"/>
      <c r="JR863" s="241"/>
      <c r="JS863" s="241"/>
      <c r="JT863" s="241"/>
      <c r="JU863" s="241"/>
    </row>
    <row r="864" spans="1:281"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c r="IW864" s="241"/>
      <c r="IX864" s="241"/>
      <c r="IY864" s="241"/>
      <c r="IZ864" s="241"/>
      <c r="JA864" s="241"/>
      <c r="JB864" s="241"/>
      <c r="JC864" s="241"/>
      <c r="JD864" s="241"/>
      <c r="JE864" s="241"/>
      <c r="JF864" s="241"/>
      <c r="JG864" s="241"/>
      <c r="JH864" s="241"/>
      <c r="JI864" s="241"/>
      <c r="JJ864" s="241"/>
      <c r="JK864" s="241"/>
      <c r="JL864" s="241"/>
      <c r="JM864" s="241"/>
      <c r="JN864" s="241"/>
      <c r="JO864" s="241"/>
      <c r="JP864" s="241"/>
      <c r="JQ864" s="241"/>
      <c r="JR864" s="241"/>
      <c r="JS864" s="241"/>
      <c r="JT864" s="241"/>
      <c r="JU864" s="241"/>
    </row>
    <row r="865" spans="1:281"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c r="IW865" s="241"/>
      <c r="IX865" s="241"/>
      <c r="IY865" s="241"/>
      <c r="IZ865" s="241"/>
      <c r="JA865" s="241"/>
      <c r="JB865" s="241"/>
      <c r="JC865" s="241"/>
      <c r="JD865" s="241"/>
      <c r="JE865" s="241"/>
      <c r="JF865" s="241"/>
      <c r="JG865" s="241"/>
      <c r="JH865" s="241"/>
      <c r="JI865" s="241"/>
      <c r="JJ865" s="241"/>
      <c r="JK865" s="241"/>
      <c r="JL865" s="241"/>
      <c r="JM865" s="241"/>
      <c r="JN865" s="241"/>
      <c r="JO865" s="241"/>
      <c r="JP865" s="241"/>
      <c r="JQ865" s="241"/>
      <c r="JR865" s="241"/>
      <c r="JS865" s="241"/>
      <c r="JT865" s="241"/>
      <c r="JU865" s="241"/>
    </row>
    <row r="866" spans="1:281"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c r="IW866" s="241"/>
      <c r="IX866" s="241"/>
      <c r="IY866" s="241"/>
      <c r="IZ866" s="241"/>
      <c r="JA866" s="241"/>
      <c r="JB866" s="241"/>
      <c r="JC866" s="241"/>
      <c r="JD866" s="241"/>
      <c r="JE866" s="241"/>
      <c r="JF866" s="241"/>
      <c r="JG866" s="241"/>
      <c r="JH866" s="241"/>
      <c r="JI866" s="241"/>
      <c r="JJ866" s="241"/>
      <c r="JK866" s="241"/>
      <c r="JL866" s="241"/>
      <c r="JM866" s="241"/>
      <c r="JN866" s="241"/>
      <c r="JO866" s="241"/>
      <c r="JP866" s="241"/>
      <c r="JQ866" s="241"/>
      <c r="JR866" s="241"/>
      <c r="JS866" s="241"/>
      <c r="JT866" s="241"/>
      <c r="JU866" s="241"/>
    </row>
    <row r="867" spans="1:281"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row>
    <row r="868" spans="1:281"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row>
    <row r="869" spans="1:281"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row>
    <row r="870" spans="1:281"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c r="IW870" s="241"/>
      <c r="IX870" s="241"/>
      <c r="IY870" s="241"/>
      <c r="IZ870" s="241"/>
      <c r="JA870" s="241"/>
      <c r="JB870" s="241"/>
      <c r="JC870" s="241"/>
      <c r="JD870" s="241"/>
      <c r="JE870" s="241"/>
      <c r="JF870" s="241"/>
      <c r="JG870" s="241"/>
      <c r="JH870" s="241"/>
      <c r="JI870" s="241"/>
      <c r="JJ870" s="241"/>
      <c r="JK870" s="241"/>
      <c r="JL870" s="241"/>
      <c r="JM870" s="241"/>
      <c r="JN870" s="241"/>
      <c r="JO870" s="241"/>
      <c r="JP870" s="241"/>
      <c r="JQ870" s="241"/>
      <c r="JR870" s="241"/>
      <c r="JS870" s="241"/>
      <c r="JT870" s="241"/>
      <c r="JU870" s="241"/>
    </row>
    <row r="871" spans="1:281"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c r="IW871" s="241"/>
      <c r="IX871" s="241"/>
      <c r="IY871" s="241"/>
      <c r="IZ871" s="241"/>
      <c r="JA871" s="241"/>
      <c r="JB871" s="241"/>
      <c r="JC871" s="241"/>
      <c r="JD871" s="241"/>
      <c r="JE871" s="241"/>
      <c r="JF871" s="241"/>
      <c r="JG871" s="241"/>
      <c r="JH871" s="241"/>
      <c r="JI871" s="241"/>
      <c r="JJ871" s="241"/>
      <c r="JK871" s="241"/>
      <c r="JL871" s="241"/>
      <c r="JM871" s="241"/>
      <c r="JN871" s="241"/>
      <c r="JO871" s="241"/>
      <c r="JP871" s="241"/>
      <c r="JQ871" s="241"/>
      <c r="JR871" s="241"/>
      <c r="JS871" s="241"/>
      <c r="JT871" s="241"/>
      <c r="JU871" s="241"/>
    </row>
    <row r="872" spans="1:281"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c r="IW872" s="241"/>
      <c r="IX872" s="241"/>
      <c r="IY872" s="241"/>
      <c r="IZ872" s="241"/>
      <c r="JA872" s="241"/>
      <c r="JB872" s="241"/>
      <c r="JC872" s="241"/>
      <c r="JD872" s="241"/>
      <c r="JE872" s="241"/>
      <c r="JF872" s="241"/>
      <c r="JG872" s="241"/>
      <c r="JH872" s="241"/>
      <c r="JI872" s="241"/>
      <c r="JJ872" s="241"/>
      <c r="JK872" s="241"/>
      <c r="JL872" s="241"/>
      <c r="JM872" s="241"/>
      <c r="JN872" s="241"/>
      <c r="JO872" s="241"/>
      <c r="JP872" s="241"/>
      <c r="JQ872" s="241"/>
      <c r="JR872" s="241"/>
      <c r="JS872" s="241"/>
      <c r="JT872" s="241"/>
      <c r="JU872" s="241"/>
    </row>
    <row r="873" spans="1:281"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c r="IW873" s="241"/>
      <c r="IX873" s="241"/>
      <c r="IY873" s="241"/>
      <c r="IZ873" s="241"/>
      <c r="JA873" s="241"/>
      <c r="JB873" s="241"/>
      <c r="JC873" s="241"/>
      <c r="JD873" s="241"/>
      <c r="JE873" s="241"/>
      <c r="JF873" s="241"/>
      <c r="JG873" s="241"/>
      <c r="JH873" s="241"/>
      <c r="JI873" s="241"/>
      <c r="JJ873" s="241"/>
      <c r="JK873" s="241"/>
      <c r="JL873" s="241"/>
      <c r="JM873" s="241"/>
      <c r="JN873" s="241"/>
      <c r="JO873" s="241"/>
      <c r="JP873" s="241"/>
      <c r="JQ873" s="241"/>
      <c r="JR873" s="241"/>
      <c r="JS873" s="241"/>
      <c r="JT873" s="241"/>
      <c r="JU873" s="241"/>
    </row>
    <row r="874" spans="1:281"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c r="IW874" s="241"/>
      <c r="IX874" s="241"/>
      <c r="IY874" s="241"/>
      <c r="IZ874" s="241"/>
      <c r="JA874" s="241"/>
      <c r="JB874" s="241"/>
      <c r="JC874" s="241"/>
      <c r="JD874" s="241"/>
      <c r="JE874" s="241"/>
      <c r="JF874" s="241"/>
      <c r="JG874" s="241"/>
      <c r="JH874" s="241"/>
      <c r="JI874" s="241"/>
      <c r="JJ874" s="241"/>
      <c r="JK874" s="241"/>
      <c r="JL874" s="241"/>
      <c r="JM874" s="241"/>
      <c r="JN874" s="241"/>
      <c r="JO874" s="241"/>
      <c r="JP874" s="241"/>
      <c r="JQ874" s="241"/>
      <c r="JR874" s="241"/>
      <c r="JS874" s="241"/>
      <c r="JT874" s="241"/>
      <c r="JU874" s="241"/>
    </row>
    <row r="875" spans="1:281"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c r="IW875" s="241"/>
      <c r="IX875" s="241"/>
      <c r="IY875" s="241"/>
      <c r="IZ875" s="241"/>
      <c r="JA875" s="241"/>
      <c r="JB875" s="241"/>
      <c r="JC875" s="241"/>
      <c r="JD875" s="241"/>
      <c r="JE875" s="241"/>
      <c r="JF875" s="241"/>
      <c r="JG875" s="241"/>
      <c r="JH875" s="241"/>
      <c r="JI875" s="241"/>
      <c r="JJ875" s="241"/>
      <c r="JK875" s="241"/>
      <c r="JL875" s="241"/>
      <c r="JM875" s="241"/>
      <c r="JN875" s="241"/>
      <c r="JO875" s="241"/>
      <c r="JP875" s="241"/>
      <c r="JQ875" s="241"/>
      <c r="JR875" s="241"/>
      <c r="JS875" s="241"/>
      <c r="JT875" s="241"/>
      <c r="JU875" s="241"/>
    </row>
    <row r="876" spans="1:281"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c r="IW876" s="241"/>
      <c r="IX876" s="241"/>
      <c r="IY876" s="241"/>
      <c r="IZ876" s="241"/>
      <c r="JA876" s="241"/>
      <c r="JB876" s="241"/>
      <c r="JC876" s="241"/>
      <c r="JD876" s="241"/>
      <c r="JE876" s="241"/>
      <c r="JF876" s="241"/>
      <c r="JG876" s="241"/>
      <c r="JH876" s="241"/>
      <c r="JI876" s="241"/>
      <c r="JJ876" s="241"/>
      <c r="JK876" s="241"/>
      <c r="JL876" s="241"/>
      <c r="JM876" s="241"/>
      <c r="JN876" s="241"/>
      <c r="JO876" s="241"/>
      <c r="JP876" s="241"/>
      <c r="JQ876" s="241"/>
      <c r="JR876" s="241"/>
      <c r="JS876" s="241"/>
      <c r="JT876" s="241"/>
      <c r="JU876" s="241"/>
    </row>
    <row r="877" spans="1:281"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c r="IW877" s="241"/>
      <c r="IX877" s="241"/>
      <c r="IY877" s="241"/>
      <c r="IZ877" s="241"/>
      <c r="JA877" s="241"/>
      <c r="JB877" s="241"/>
      <c r="JC877" s="241"/>
      <c r="JD877" s="241"/>
      <c r="JE877" s="241"/>
      <c r="JF877" s="241"/>
      <c r="JG877" s="241"/>
      <c r="JH877" s="241"/>
      <c r="JI877" s="241"/>
      <c r="JJ877" s="241"/>
      <c r="JK877" s="241"/>
      <c r="JL877" s="241"/>
      <c r="JM877" s="241"/>
      <c r="JN877" s="241"/>
      <c r="JO877" s="241"/>
      <c r="JP877" s="241"/>
      <c r="JQ877" s="241"/>
      <c r="JR877" s="241"/>
      <c r="JS877" s="241"/>
      <c r="JT877" s="241"/>
      <c r="JU877" s="241"/>
    </row>
    <row r="878" spans="1:281"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c r="IW878" s="241"/>
      <c r="IX878" s="241"/>
      <c r="IY878" s="241"/>
      <c r="IZ878" s="241"/>
      <c r="JA878" s="241"/>
      <c r="JB878" s="241"/>
      <c r="JC878" s="241"/>
      <c r="JD878" s="241"/>
      <c r="JE878" s="241"/>
      <c r="JF878" s="241"/>
      <c r="JG878" s="241"/>
      <c r="JH878" s="241"/>
      <c r="JI878" s="241"/>
      <c r="JJ878" s="241"/>
      <c r="JK878" s="241"/>
      <c r="JL878" s="241"/>
      <c r="JM878" s="241"/>
      <c r="JN878" s="241"/>
      <c r="JO878" s="241"/>
      <c r="JP878" s="241"/>
      <c r="JQ878" s="241"/>
      <c r="JR878" s="241"/>
      <c r="JS878" s="241"/>
      <c r="JT878" s="241"/>
      <c r="JU878" s="241"/>
    </row>
    <row r="879" spans="1:281"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c r="IW879" s="241"/>
      <c r="IX879" s="241"/>
      <c r="IY879" s="241"/>
      <c r="IZ879" s="241"/>
      <c r="JA879" s="241"/>
      <c r="JB879" s="241"/>
      <c r="JC879" s="241"/>
      <c r="JD879" s="241"/>
      <c r="JE879" s="241"/>
      <c r="JF879" s="241"/>
      <c r="JG879" s="241"/>
      <c r="JH879" s="241"/>
      <c r="JI879" s="241"/>
      <c r="JJ879" s="241"/>
      <c r="JK879" s="241"/>
      <c r="JL879" s="241"/>
      <c r="JM879" s="241"/>
      <c r="JN879" s="241"/>
      <c r="JO879" s="241"/>
      <c r="JP879" s="241"/>
      <c r="JQ879" s="241"/>
      <c r="JR879" s="241"/>
      <c r="JS879" s="241"/>
      <c r="JT879" s="241"/>
      <c r="JU879" s="241"/>
    </row>
    <row r="880" spans="1:281"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c r="IW880" s="241"/>
      <c r="IX880" s="241"/>
      <c r="IY880" s="241"/>
      <c r="IZ880" s="241"/>
      <c r="JA880" s="241"/>
      <c r="JB880" s="241"/>
      <c r="JC880" s="241"/>
      <c r="JD880" s="241"/>
      <c r="JE880" s="241"/>
      <c r="JF880" s="241"/>
      <c r="JG880" s="241"/>
      <c r="JH880" s="241"/>
      <c r="JI880" s="241"/>
      <c r="JJ880" s="241"/>
      <c r="JK880" s="241"/>
      <c r="JL880" s="241"/>
      <c r="JM880" s="241"/>
      <c r="JN880" s="241"/>
      <c r="JO880" s="241"/>
      <c r="JP880" s="241"/>
      <c r="JQ880" s="241"/>
      <c r="JR880" s="241"/>
      <c r="JS880" s="241"/>
      <c r="JT880" s="241"/>
      <c r="JU880" s="241"/>
    </row>
    <row r="881" spans="1:281"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c r="IW881" s="241"/>
      <c r="IX881" s="241"/>
      <c r="IY881" s="241"/>
      <c r="IZ881" s="241"/>
      <c r="JA881" s="241"/>
      <c r="JB881" s="241"/>
      <c r="JC881" s="241"/>
      <c r="JD881" s="241"/>
      <c r="JE881" s="241"/>
      <c r="JF881" s="241"/>
      <c r="JG881" s="241"/>
      <c r="JH881" s="241"/>
      <c r="JI881" s="241"/>
      <c r="JJ881" s="241"/>
      <c r="JK881" s="241"/>
      <c r="JL881" s="241"/>
      <c r="JM881" s="241"/>
      <c r="JN881" s="241"/>
      <c r="JO881" s="241"/>
      <c r="JP881" s="241"/>
      <c r="JQ881" s="241"/>
      <c r="JR881" s="241"/>
      <c r="JS881" s="241"/>
      <c r="JT881" s="241"/>
      <c r="JU881" s="241"/>
    </row>
    <row r="882" spans="1:281"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c r="IW882" s="241"/>
      <c r="IX882" s="241"/>
      <c r="IY882" s="241"/>
      <c r="IZ882" s="241"/>
      <c r="JA882" s="241"/>
      <c r="JB882" s="241"/>
      <c r="JC882" s="241"/>
      <c r="JD882" s="241"/>
      <c r="JE882" s="241"/>
      <c r="JF882" s="241"/>
      <c r="JG882" s="241"/>
      <c r="JH882" s="241"/>
      <c r="JI882" s="241"/>
      <c r="JJ882" s="241"/>
      <c r="JK882" s="241"/>
      <c r="JL882" s="241"/>
      <c r="JM882" s="241"/>
      <c r="JN882" s="241"/>
      <c r="JO882" s="241"/>
      <c r="JP882" s="241"/>
      <c r="JQ882" s="241"/>
      <c r="JR882" s="241"/>
      <c r="JS882" s="241"/>
      <c r="JT882" s="241"/>
      <c r="JU882" s="241"/>
    </row>
    <row r="883" spans="1:281"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c r="IW883" s="241"/>
      <c r="IX883" s="241"/>
      <c r="IY883" s="241"/>
      <c r="IZ883" s="241"/>
      <c r="JA883" s="241"/>
      <c r="JB883" s="241"/>
      <c r="JC883" s="241"/>
      <c r="JD883" s="241"/>
      <c r="JE883" s="241"/>
      <c r="JF883" s="241"/>
      <c r="JG883" s="241"/>
      <c r="JH883" s="241"/>
      <c r="JI883" s="241"/>
      <c r="JJ883" s="241"/>
      <c r="JK883" s="241"/>
      <c r="JL883" s="241"/>
      <c r="JM883" s="241"/>
      <c r="JN883" s="241"/>
      <c r="JO883" s="241"/>
      <c r="JP883" s="241"/>
      <c r="JQ883" s="241"/>
      <c r="JR883" s="241"/>
      <c r="JS883" s="241"/>
      <c r="JT883" s="241"/>
      <c r="JU883" s="241"/>
    </row>
    <row r="884" spans="1:281"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c r="IW884" s="241"/>
      <c r="IX884" s="241"/>
      <c r="IY884" s="241"/>
      <c r="IZ884" s="241"/>
      <c r="JA884" s="241"/>
      <c r="JB884" s="241"/>
      <c r="JC884" s="241"/>
      <c r="JD884" s="241"/>
      <c r="JE884" s="241"/>
      <c r="JF884" s="241"/>
      <c r="JG884" s="241"/>
      <c r="JH884" s="241"/>
      <c r="JI884" s="241"/>
      <c r="JJ884" s="241"/>
      <c r="JK884" s="241"/>
      <c r="JL884" s="241"/>
      <c r="JM884" s="241"/>
      <c r="JN884" s="241"/>
      <c r="JO884" s="241"/>
      <c r="JP884" s="241"/>
      <c r="JQ884" s="241"/>
      <c r="JR884" s="241"/>
      <c r="JS884" s="241"/>
      <c r="JT884" s="241"/>
      <c r="JU884" s="241"/>
    </row>
    <row r="885" spans="1:281"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c r="IW885" s="241"/>
      <c r="IX885" s="241"/>
      <c r="IY885" s="241"/>
      <c r="IZ885" s="241"/>
      <c r="JA885" s="241"/>
      <c r="JB885" s="241"/>
      <c r="JC885" s="241"/>
      <c r="JD885" s="241"/>
      <c r="JE885" s="241"/>
      <c r="JF885" s="241"/>
      <c r="JG885" s="241"/>
      <c r="JH885" s="241"/>
      <c r="JI885" s="241"/>
      <c r="JJ885" s="241"/>
      <c r="JK885" s="241"/>
      <c r="JL885" s="241"/>
      <c r="JM885" s="241"/>
      <c r="JN885" s="241"/>
      <c r="JO885" s="241"/>
      <c r="JP885" s="241"/>
      <c r="JQ885" s="241"/>
      <c r="JR885" s="241"/>
      <c r="JS885" s="241"/>
      <c r="JT885" s="241"/>
      <c r="JU885" s="241"/>
    </row>
    <row r="886" spans="1:281"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c r="IW886" s="241"/>
      <c r="IX886" s="241"/>
      <c r="IY886" s="241"/>
      <c r="IZ886" s="241"/>
      <c r="JA886" s="241"/>
      <c r="JB886" s="241"/>
      <c r="JC886" s="241"/>
      <c r="JD886" s="241"/>
      <c r="JE886" s="241"/>
      <c r="JF886" s="241"/>
      <c r="JG886" s="241"/>
      <c r="JH886" s="241"/>
      <c r="JI886" s="241"/>
      <c r="JJ886" s="241"/>
      <c r="JK886" s="241"/>
      <c r="JL886" s="241"/>
      <c r="JM886" s="241"/>
      <c r="JN886" s="241"/>
      <c r="JO886" s="241"/>
      <c r="JP886" s="241"/>
      <c r="JQ886" s="241"/>
      <c r="JR886" s="241"/>
      <c r="JS886" s="241"/>
      <c r="JT886" s="241"/>
      <c r="JU886" s="241"/>
    </row>
    <row r="887" spans="1:281"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c r="IW887" s="241"/>
      <c r="IX887" s="241"/>
      <c r="IY887" s="241"/>
      <c r="IZ887" s="241"/>
      <c r="JA887" s="241"/>
      <c r="JB887" s="241"/>
      <c r="JC887" s="241"/>
      <c r="JD887" s="241"/>
      <c r="JE887" s="241"/>
      <c r="JF887" s="241"/>
      <c r="JG887" s="241"/>
      <c r="JH887" s="241"/>
      <c r="JI887" s="241"/>
      <c r="JJ887" s="241"/>
      <c r="JK887" s="241"/>
      <c r="JL887" s="241"/>
      <c r="JM887" s="241"/>
      <c r="JN887" s="241"/>
      <c r="JO887" s="241"/>
      <c r="JP887" s="241"/>
      <c r="JQ887" s="241"/>
      <c r="JR887" s="241"/>
      <c r="JS887" s="241"/>
      <c r="JT887" s="241"/>
      <c r="JU887" s="241"/>
    </row>
    <row r="888" spans="1:281"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c r="IW888" s="241"/>
      <c r="IX888" s="241"/>
      <c r="IY888" s="241"/>
      <c r="IZ888" s="241"/>
      <c r="JA888" s="241"/>
      <c r="JB888" s="241"/>
      <c r="JC888" s="241"/>
      <c r="JD888" s="241"/>
      <c r="JE888" s="241"/>
      <c r="JF888" s="241"/>
      <c r="JG888" s="241"/>
      <c r="JH888" s="241"/>
      <c r="JI888" s="241"/>
      <c r="JJ888" s="241"/>
      <c r="JK888" s="241"/>
      <c r="JL888" s="241"/>
      <c r="JM888" s="241"/>
      <c r="JN888" s="241"/>
      <c r="JO888" s="241"/>
      <c r="JP888" s="241"/>
      <c r="JQ888" s="241"/>
      <c r="JR888" s="241"/>
      <c r="JS888" s="241"/>
      <c r="JT888" s="241"/>
      <c r="JU888" s="241"/>
    </row>
    <row r="889" spans="1:281"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c r="IW889" s="241"/>
      <c r="IX889" s="241"/>
      <c r="IY889" s="241"/>
      <c r="IZ889" s="241"/>
      <c r="JA889" s="241"/>
      <c r="JB889" s="241"/>
      <c r="JC889" s="241"/>
      <c r="JD889" s="241"/>
      <c r="JE889" s="241"/>
      <c r="JF889" s="241"/>
      <c r="JG889" s="241"/>
      <c r="JH889" s="241"/>
      <c r="JI889" s="241"/>
      <c r="JJ889" s="241"/>
      <c r="JK889" s="241"/>
      <c r="JL889" s="241"/>
      <c r="JM889" s="241"/>
      <c r="JN889" s="241"/>
      <c r="JO889" s="241"/>
      <c r="JP889" s="241"/>
      <c r="JQ889" s="241"/>
      <c r="JR889" s="241"/>
      <c r="JS889" s="241"/>
      <c r="JT889" s="241"/>
      <c r="JU889" s="241"/>
    </row>
    <row r="890" spans="1:281"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c r="IW890" s="241"/>
      <c r="IX890" s="241"/>
      <c r="IY890" s="241"/>
      <c r="IZ890" s="241"/>
      <c r="JA890" s="241"/>
      <c r="JB890" s="241"/>
      <c r="JC890" s="241"/>
      <c r="JD890" s="241"/>
      <c r="JE890" s="241"/>
      <c r="JF890" s="241"/>
      <c r="JG890" s="241"/>
      <c r="JH890" s="241"/>
      <c r="JI890" s="241"/>
      <c r="JJ890" s="241"/>
      <c r="JK890" s="241"/>
      <c r="JL890" s="241"/>
      <c r="JM890" s="241"/>
      <c r="JN890" s="241"/>
      <c r="JO890" s="241"/>
      <c r="JP890" s="241"/>
      <c r="JQ890" s="241"/>
      <c r="JR890" s="241"/>
      <c r="JS890" s="241"/>
      <c r="JT890" s="241"/>
      <c r="JU890" s="241"/>
    </row>
    <row r="891" spans="1:281"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c r="IW891" s="241"/>
      <c r="IX891" s="241"/>
      <c r="IY891" s="241"/>
      <c r="IZ891" s="241"/>
      <c r="JA891" s="241"/>
      <c r="JB891" s="241"/>
      <c r="JC891" s="241"/>
      <c r="JD891" s="241"/>
      <c r="JE891" s="241"/>
      <c r="JF891" s="241"/>
      <c r="JG891" s="241"/>
      <c r="JH891" s="241"/>
      <c r="JI891" s="241"/>
      <c r="JJ891" s="241"/>
      <c r="JK891" s="241"/>
      <c r="JL891" s="241"/>
      <c r="JM891" s="241"/>
      <c r="JN891" s="241"/>
      <c r="JO891" s="241"/>
      <c r="JP891" s="241"/>
      <c r="JQ891" s="241"/>
      <c r="JR891" s="241"/>
      <c r="JS891" s="241"/>
      <c r="JT891" s="241"/>
      <c r="JU891" s="241"/>
    </row>
    <row r="892" spans="1:281"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c r="IW892" s="241"/>
      <c r="IX892" s="241"/>
      <c r="IY892" s="241"/>
      <c r="IZ892" s="241"/>
      <c r="JA892" s="241"/>
      <c r="JB892" s="241"/>
      <c r="JC892" s="241"/>
      <c r="JD892" s="241"/>
      <c r="JE892" s="241"/>
      <c r="JF892" s="241"/>
      <c r="JG892" s="241"/>
      <c r="JH892" s="241"/>
      <c r="JI892" s="241"/>
      <c r="JJ892" s="241"/>
      <c r="JK892" s="241"/>
      <c r="JL892" s="241"/>
      <c r="JM892" s="241"/>
      <c r="JN892" s="241"/>
      <c r="JO892" s="241"/>
      <c r="JP892" s="241"/>
      <c r="JQ892" s="241"/>
      <c r="JR892" s="241"/>
      <c r="JS892" s="241"/>
      <c r="JT892" s="241"/>
      <c r="JU892" s="241"/>
    </row>
    <row r="893" spans="1:281"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c r="IW893" s="241"/>
      <c r="IX893" s="241"/>
      <c r="IY893" s="241"/>
      <c r="IZ893" s="241"/>
      <c r="JA893" s="241"/>
      <c r="JB893" s="241"/>
      <c r="JC893" s="241"/>
      <c r="JD893" s="241"/>
      <c r="JE893" s="241"/>
      <c r="JF893" s="241"/>
      <c r="JG893" s="241"/>
      <c r="JH893" s="241"/>
      <c r="JI893" s="241"/>
      <c r="JJ893" s="241"/>
      <c r="JK893" s="241"/>
      <c r="JL893" s="241"/>
      <c r="JM893" s="241"/>
      <c r="JN893" s="241"/>
      <c r="JO893" s="241"/>
      <c r="JP893" s="241"/>
      <c r="JQ893" s="241"/>
      <c r="JR893" s="241"/>
      <c r="JS893" s="241"/>
      <c r="JT893" s="241"/>
      <c r="JU893" s="241"/>
    </row>
    <row r="894" spans="1:281"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c r="IW894" s="241"/>
      <c r="IX894" s="241"/>
      <c r="IY894" s="241"/>
      <c r="IZ894" s="241"/>
      <c r="JA894" s="241"/>
      <c r="JB894" s="241"/>
      <c r="JC894" s="241"/>
      <c r="JD894" s="241"/>
      <c r="JE894" s="241"/>
      <c r="JF894" s="241"/>
      <c r="JG894" s="241"/>
      <c r="JH894" s="241"/>
      <c r="JI894" s="241"/>
      <c r="JJ894" s="241"/>
      <c r="JK894" s="241"/>
      <c r="JL894" s="241"/>
      <c r="JM894" s="241"/>
      <c r="JN894" s="241"/>
      <c r="JO894" s="241"/>
      <c r="JP894" s="241"/>
      <c r="JQ894" s="241"/>
      <c r="JR894" s="241"/>
      <c r="JS894" s="241"/>
      <c r="JT894" s="241"/>
      <c r="JU894" s="241"/>
    </row>
    <row r="895" spans="1:281"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c r="IW895" s="241"/>
      <c r="IX895" s="241"/>
      <c r="IY895" s="241"/>
      <c r="IZ895" s="241"/>
      <c r="JA895" s="241"/>
      <c r="JB895" s="241"/>
      <c r="JC895" s="241"/>
      <c r="JD895" s="241"/>
      <c r="JE895" s="241"/>
      <c r="JF895" s="241"/>
      <c r="JG895" s="241"/>
      <c r="JH895" s="241"/>
      <c r="JI895" s="241"/>
      <c r="JJ895" s="241"/>
      <c r="JK895" s="241"/>
      <c r="JL895" s="241"/>
      <c r="JM895" s="241"/>
      <c r="JN895" s="241"/>
      <c r="JO895" s="241"/>
      <c r="JP895" s="241"/>
      <c r="JQ895" s="241"/>
      <c r="JR895" s="241"/>
      <c r="JS895" s="241"/>
      <c r="JT895" s="241"/>
      <c r="JU895" s="241"/>
    </row>
    <row r="896" spans="1:281"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c r="IW896" s="241"/>
      <c r="IX896" s="241"/>
      <c r="IY896" s="241"/>
      <c r="IZ896" s="241"/>
      <c r="JA896" s="241"/>
      <c r="JB896" s="241"/>
      <c r="JC896" s="241"/>
      <c r="JD896" s="241"/>
      <c r="JE896" s="241"/>
      <c r="JF896" s="241"/>
      <c r="JG896" s="241"/>
      <c r="JH896" s="241"/>
      <c r="JI896" s="241"/>
      <c r="JJ896" s="241"/>
      <c r="JK896" s="241"/>
      <c r="JL896" s="241"/>
      <c r="JM896" s="241"/>
      <c r="JN896" s="241"/>
      <c r="JO896" s="241"/>
      <c r="JP896" s="241"/>
      <c r="JQ896" s="241"/>
      <c r="JR896" s="241"/>
      <c r="JS896" s="241"/>
      <c r="JT896" s="241"/>
      <c r="JU896" s="241"/>
    </row>
    <row r="897" spans="1:281"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c r="IW897" s="241"/>
      <c r="IX897" s="241"/>
      <c r="IY897" s="241"/>
      <c r="IZ897" s="241"/>
      <c r="JA897" s="241"/>
      <c r="JB897" s="241"/>
      <c r="JC897" s="241"/>
      <c r="JD897" s="241"/>
      <c r="JE897" s="241"/>
      <c r="JF897" s="241"/>
      <c r="JG897" s="241"/>
      <c r="JH897" s="241"/>
      <c r="JI897" s="241"/>
      <c r="JJ897" s="241"/>
      <c r="JK897" s="241"/>
      <c r="JL897" s="241"/>
      <c r="JM897" s="241"/>
      <c r="JN897" s="241"/>
      <c r="JO897" s="241"/>
      <c r="JP897" s="241"/>
      <c r="JQ897" s="241"/>
      <c r="JR897" s="241"/>
      <c r="JS897" s="241"/>
      <c r="JT897" s="241"/>
      <c r="JU897" s="241"/>
    </row>
    <row r="898" spans="1:281"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row>
    <row r="899" spans="1:281"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row>
    <row r="900" spans="1:281"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row>
    <row r="901" spans="1:281"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c r="IW901" s="241"/>
      <c r="IX901" s="241"/>
      <c r="IY901" s="241"/>
      <c r="IZ901" s="241"/>
      <c r="JA901" s="241"/>
      <c r="JB901" s="241"/>
      <c r="JC901" s="241"/>
      <c r="JD901" s="241"/>
      <c r="JE901" s="241"/>
      <c r="JF901" s="241"/>
      <c r="JG901" s="241"/>
      <c r="JH901" s="241"/>
      <c r="JI901" s="241"/>
      <c r="JJ901" s="241"/>
      <c r="JK901" s="241"/>
      <c r="JL901" s="241"/>
      <c r="JM901" s="241"/>
      <c r="JN901" s="241"/>
      <c r="JO901" s="241"/>
      <c r="JP901" s="241"/>
      <c r="JQ901" s="241"/>
      <c r="JR901" s="241"/>
      <c r="JS901" s="241"/>
      <c r="JT901" s="241"/>
      <c r="JU901" s="241"/>
    </row>
    <row r="902" spans="1:281"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c r="IW902" s="241"/>
      <c r="IX902" s="241"/>
      <c r="IY902" s="241"/>
      <c r="IZ902" s="241"/>
      <c r="JA902" s="241"/>
      <c r="JB902" s="241"/>
      <c r="JC902" s="241"/>
      <c r="JD902" s="241"/>
      <c r="JE902" s="241"/>
      <c r="JF902" s="241"/>
      <c r="JG902" s="241"/>
      <c r="JH902" s="241"/>
      <c r="JI902" s="241"/>
      <c r="JJ902" s="241"/>
      <c r="JK902" s="241"/>
      <c r="JL902" s="241"/>
      <c r="JM902" s="241"/>
      <c r="JN902" s="241"/>
      <c r="JO902" s="241"/>
      <c r="JP902" s="241"/>
      <c r="JQ902" s="241"/>
      <c r="JR902" s="241"/>
      <c r="JS902" s="241"/>
      <c r="JT902" s="241"/>
      <c r="JU902" s="241"/>
    </row>
    <row r="903" spans="1:281"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c r="IW903" s="241"/>
      <c r="IX903" s="241"/>
      <c r="IY903" s="241"/>
      <c r="IZ903" s="241"/>
      <c r="JA903" s="241"/>
      <c r="JB903" s="241"/>
      <c r="JC903" s="241"/>
      <c r="JD903" s="241"/>
      <c r="JE903" s="241"/>
      <c r="JF903" s="241"/>
      <c r="JG903" s="241"/>
      <c r="JH903" s="241"/>
      <c r="JI903" s="241"/>
      <c r="JJ903" s="241"/>
      <c r="JK903" s="241"/>
      <c r="JL903" s="241"/>
      <c r="JM903" s="241"/>
      <c r="JN903" s="241"/>
      <c r="JO903" s="241"/>
      <c r="JP903" s="241"/>
      <c r="JQ903" s="241"/>
      <c r="JR903" s="241"/>
      <c r="JS903" s="241"/>
      <c r="JT903" s="241"/>
      <c r="JU903" s="241"/>
    </row>
    <row r="904" spans="1:281"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c r="IW904" s="241"/>
      <c r="IX904" s="241"/>
      <c r="IY904" s="241"/>
      <c r="IZ904" s="241"/>
      <c r="JA904" s="241"/>
      <c r="JB904" s="241"/>
      <c r="JC904" s="241"/>
      <c r="JD904" s="241"/>
      <c r="JE904" s="241"/>
      <c r="JF904" s="241"/>
      <c r="JG904" s="241"/>
      <c r="JH904" s="241"/>
      <c r="JI904" s="241"/>
      <c r="JJ904" s="241"/>
      <c r="JK904" s="241"/>
      <c r="JL904" s="241"/>
      <c r="JM904" s="241"/>
      <c r="JN904" s="241"/>
      <c r="JO904" s="241"/>
      <c r="JP904" s="241"/>
      <c r="JQ904" s="241"/>
      <c r="JR904" s="241"/>
      <c r="JS904" s="241"/>
      <c r="JT904" s="241"/>
      <c r="JU904" s="241"/>
    </row>
    <row r="905" spans="1:281"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c r="IW905" s="241"/>
      <c r="IX905" s="241"/>
      <c r="IY905" s="241"/>
      <c r="IZ905" s="241"/>
      <c r="JA905" s="241"/>
      <c r="JB905" s="241"/>
      <c r="JC905" s="241"/>
      <c r="JD905" s="241"/>
      <c r="JE905" s="241"/>
      <c r="JF905" s="241"/>
      <c r="JG905" s="241"/>
      <c r="JH905" s="241"/>
      <c r="JI905" s="241"/>
      <c r="JJ905" s="241"/>
      <c r="JK905" s="241"/>
      <c r="JL905" s="241"/>
      <c r="JM905" s="241"/>
      <c r="JN905" s="241"/>
      <c r="JO905" s="241"/>
      <c r="JP905" s="241"/>
      <c r="JQ905" s="241"/>
      <c r="JR905" s="241"/>
      <c r="JS905" s="241"/>
      <c r="JT905" s="241"/>
      <c r="JU905" s="241"/>
    </row>
    <row r="906" spans="1:281"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c r="IW906" s="241"/>
      <c r="IX906" s="241"/>
      <c r="IY906" s="241"/>
      <c r="IZ906" s="241"/>
      <c r="JA906" s="241"/>
      <c r="JB906" s="241"/>
      <c r="JC906" s="241"/>
      <c r="JD906" s="241"/>
      <c r="JE906" s="241"/>
      <c r="JF906" s="241"/>
      <c r="JG906" s="241"/>
      <c r="JH906" s="241"/>
      <c r="JI906" s="241"/>
      <c r="JJ906" s="241"/>
      <c r="JK906" s="241"/>
      <c r="JL906" s="241"/>
      <c r="JM906" s="241"/>
      <c r="JN906" s="241"/>
      <c r="JO906" s="241"/>
      <c r="JP906" s="241"/>
      <c r="JQ906" s="241"/>
      <c r="JR906" s="241"/>
      <c r="JS906" s="241"/>
      <c r="JT906" s="241"/>
      <c r="JU906" s="241"/>
    </row>
    <row r="907" spans="1:281"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c r="IW907" s="241"/>
      <c r="IX907" s="241"/>
      <c r="IY907" s="241"/>
      <c r="IZ907" s="241"/>
      <c r="JA907" s="241"/>
      <c r="JB907" s="241"/>
      <c r="JC907" s="241"/>
      <c r="JD907" s="241"/>
      <c r="JE907" s="241"/>
      <c r="JF907" s="241"/>
      <c r="JG907" s="241"/>
      <c r="JH907" s="241"/>
      <c r="JI907" s="241"/>
      <c r="JJ907" s="241"/>
      <c r="JK907" s="241"/>
      <c r="JL907" s="241"/>
      <c r="JM907" s="241"/>
      <c r="JN907" s="241"/>
      <c r="JO907" s="241"/>
      <c r="JP907" s="241"/>
      <c r="JQ907" s="241"/>
      <c r="JR907" s="241"/>
      <c r="JS907" s="241"/>
      <c r="JT907" s="241"/>
      <c r="JU907" s="241"/>
    </row>
    <row r="908" spans="1:281"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c r="IW908" s="241"/>
      <c r="IX908" s="241"/>
      <c r="IY908" s="241"/>
      <c r="IZ908" s="241"/>
      <c r="JA908" s="241"/>
      <c r="JB908" s="241"/>
      <c r="JC908" s="241"/>
      <c r="JD908" s="241"/>
      <c r="JE908" s="241"/>
      <c r="JF908" s="241"/>
      <c r="JG908" s="241"/>
      <c r="JH908" s="241"/>
      <c r="JI908" s="241"/>
      <c r="JJ908" s="241"/>
      <c r="JK908" s="241"/>
      <c r="JL908" s="241"/>
      <c r="JM908" s="241"/>
      <c r="JN908" s="241"/>
      <c r="JO908" s="241"/>
      <c r="JP908" s="241"/>
      <c r="JQ908" s="241"/>
      <c r="JR908" s="241"/>
      <c r="JS908" s="241"/>
      <c r="JT908" s="241"/>
      <c r="JU908" s="241"/>
    </row>
    <row r="909" spans="1:281"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row>
    <row r="910" spans="1:281"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row>
    <row r="911" spans="1:281"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c r="IW911" s="241"/>
      <c r="IX911" s="241"/>
      <c r="IY911" s="241"/>
      <c r="IZ911" s="241"/>
      <c r="JA911" s="241"/>
      <c r="JB911" s="241"/>
      <c r="JC911" s="241"/>
      <c r="JD911" s="241"/>
      <c r="JE911" s="241"/>
      <c r="JF911" s="241"/>
      <c r="JG911" s="241"/>
      <c r="JH911" s="241"/>
      <c r="JI911" s="241"/>
      <c r="JJ911" s="241"/>
      <c r="JK911" s="241"/>
      <c r="JL911" s="241"/>
      <c r="JM911" s="241"/>
      <c r="JN911" s="241"/>
      <c r="JO911" s="241"/>
      <c r="JP911" s="241"/>
      <c r="JQ911" s="241"/>
      <c r="JR911" s="241"/>
      <c r="JS911" s="241"/>
      <c r="JT911" s="241"/>
      <c r="JU911" s="241"/>
    </row>
    <row r="912" spans="1:281"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c r="IW912" s="241"/>
      <c r="IX912" s="241"/>
      <c r="IY912" s="241"/>
      <c r="IZ912" s="241"/>
      <c r="JA912" s="241"/>
      <c r="JB912" s="241"/>
      <c r="JC912" s="241"/>
      <c r="JD912" s="241"/>
      <c r="JE912" s="241"/>
      <c r="JF912" s="241"/>
      <c r="JG912" s="241"/>
      <c r="JH912" s="241"/>
      <c r="JI912" s="241"/>
      <c r="JJ912" s="241"/>
      <c r="JK912" s="241"/>
      <c r="JL912" s="241"/>
      <c r="JM912" s="241"/>
      <c r="JN912" s="241"/>
      <c r="JO912" s="241"/>
      <c r="JP912" s="241"/>
      <c r="JQ912" s="241"/>
      <c r="JR912" s="241"/>
      <c r="JS912" s="241"/>
      <c r="JT912" s="241"/>
      <c r="JU912" s="241"/>
    </row>
    <row r="913" spans="1:281"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c r="IW913" s="241"/>
      <c r="IX913" s="241"/>
      <c r="IY913" s="241"/>
      <c r="IZ913" s="241"/>
      <c r="JA913" s="241"/>
      <c r="JB913" s="241"/>
      <c r="JC913" s="241"/>
      <c r="JD913" s="241"/>
      <c r="JE913" s="241"/>
      <c r="JF913" s="241"/>
      <c r="JG913" s="241"/>
      <c r="JH913" s="241"/>
      <c r="JI913" s="241"/>
      <c r="JJ913" s="241"/>
      <c r="JK913" s="241"/>
      <c r="JL913" s="241"/>
      <c r="JM913" s="241"/>
      <c r="JN913" s="241"/>
      <c r="JO913" s="241"/>
      <c r="JP913" s="241"/>
      <c r="JQ913" s="241"/>
      <c r="JR913" s="241"/>
      <c r="JS913" s="241"/>
      <c r="JT913" s="241"/>
      <c r="JU913" s="241"/>
    </row>
    <row r="914" spans="1:281"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c r="IW914" s="241"/>
      <c r="IX914" s="241"/>
      <c r="IY914" s="241"/>
      <c r="IZ914" s="241"/>
      <c r="JA914" s="241"/>
      <c r="JB914" s="241"/>
      <c r="JC914" s="241"/>
      <c r="JD914" s="241"/>
      <c r="JE914" s="241"/>
      <c r="JF914" s="241"/>
      <c r="JG914" s="241"/>
      <c r="JH914" s="241"/>
      <c r="JI914" s="241"/>
      <c r="JJ914" s="241"/>
      <c r="JK914" s="241"/>
      <c r="JL914" s="241"/>
      <c r="JM914" s="241"/>
      <c r="JN914" s="241"/>
      <c r="JO914" s="241"/>
      <c r="JP914" s="241"/>
      <c r="JQ914" s="241"/>
      <c r="JR914" s="241"/>
      <c r="JS914" s="241"/>
      <c r="JT914" s="241"/>
      <c r="JU914" s="241"/>
    </row>
    <row r="915" spans="1:281"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c r="IW915" s="241"/>
      <c r="IX915" s="241"/>
      <c r="IY915" s="241"/>
      <c r="IZ915" s="241"/>
      <c r="JA915" s="241"/>
      <c r="JB915" s="241"/>
      <c r="JC915" s="241"/>
      <c r="JD915" s="241"/>
      <c r="JE915" s="241"/>
      <c r="JF915" s="241"/>
      <c r="JG915" s="241"/>
      <c r="JH915" s="241"/>
      <c r="JI915" s="241"/>
      <c r="JJ915" s="241"/>
      <c r="JK915" s="241"/>
      <c r="JL915" s="241"/>
      <c r="JM915" s="241"/>
      <c r="JN915" s="241"/>
      <c r="JO915" s="241"/>
      <c r="JP915" s="241"/>
      <c r="JQ915" s="241"/>
      <c r="JR915" s="241"/>
      <c r="JS915" s="241"/>
      <c r="JT915" s="241"/>
      <c r="JU915" s="241"/>
    </row>
    <row r="916" spans="1:281"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c r="IW916" s="241"/>
      <c r="IX916" s="241"/>
      <c r="IY916" s="241"/>
      <c r="IZ916" s="241"/>
      <c r="JA916" s="241"/>
      <c r="JB916" s="241"/>
      <c r="JC916" s="241"/>
      <c r="JD916" s="241"/>
      <c r="JE916" s="241"/>
      <c r="JF916" s="241"/>
      <c r="JG916" s="241"/>
      <c r="JH916" s="241"/>
      <c r="JI916" s="241"/>
      <c r="JJ916" s="241"/>
      <c r="JK916" s="241"/>
      <c r="JL916" s="241"/>
      <c r="JM916" s="241"/>
      <c r="JN916" s="241"/>
      <c r="JO916" s="241"/>
      <c r="JP916" s="241"/>
      <c r="JQ916" s="241"/>
      <c r="JR916" s="241"/>
      <c r="JS916" s="241"/>
      <c r="JT916" s="241"/>
      <c r="JU916" s="241"/>
    </row>
    <row r="917" spans="1:281"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c r="IW917" s="241"/>
      <c r="IX917" s="241"/>
      <c r="IY917" s="241"/>
      <c r="IZ917" s="241"/>
      <c r="JA917" s="241"/>
      <c r="JB917" s="241"/>
      <c r="JC917" s="241"/>
      <c r="JD917" s="241"/>
      <c r="JE917" s="241"/>
      <c r="JF917" s="241"/>
      <c r="JG917" s="241"/>
      <c r="JH917" s="241"/>
      <c r="JI917" s="241"/>
      <c r="JJ917" s="241"/>
      <c r="JK917" s="241"/>
      <c r="JL917" s="241"/>
      <c r="JM917" s="241"/>
      <c r="JN917" s="241"/>
      <c r="JO917" s="241"/>
      <c r="JP917" s="241"/>
      <c r="JQ917" s="241"/>
      <c r="JR917" s="241"/>
      <c r="JS917" s="241"/>
      <c r="JT917" s="241"/>
      <c r="JU917" s="241"/>
    </row>
    <row r="918" spans="1:281"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c r="IW918" s="241"/>
      <c r="IX918" s="241"/>
      <c r="IY918" s="241"/>
      <c r="IZ918" s="241"/>
      <c r="JA918" s="241"/>
      <c r="JB918" s="241"/>
      <c r="JC918" s="241"/>
      <c r="JD918" s="241"/>
      <c r="JE918" s="241"/>
      <c r="JF918" s="241"/>
      <c r="JG918" s="241"/>
      <c r="JH918" s="241"/>
      <c r="JI918" s="241"/>
      <c r="JJ918" s="241"/>
      <c r="JK918" s="241"/>
      <c r="JL918" s="241"/>
      <c r="JM918" s="241"/>
      <c r="JN918" s="241"/>
      <c r="JO918" s="241"/>
      <c r="JP918" s="241"/>
      <c r="JQ918" s="241"/>
      <c r="JR918" s="241"/>
      <c r="JS918" s="241"/>
      <c r="JT918" s="241"/>
      <c r="JU918" s="241"/>
    </row>
    <row r="919" spans="1:281"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c r="IW919" s="241"/>
      <c r="IX919" s="241"/>
      <c r="IY919" s="241"/>
      <c r="IZ919" s="241"/>
      <c r="JA919" s="241"/>
      <c r="JB919" s="241"/>
      <c r="JC919" s="241"/>
      <c r="JD919" s="241"/>
      <c r="JE919" s="241"/>
      <c r="JF919" s="241"/>
      <c r="JG919" s="241"/>
      <c r="JH919" s="241"/>
      <c r="JI919" s="241"/>
      <c r="JJ919" s="241"/>
      <c r="JK919" s="241"/>
      <c r="JL919" s="241"/>
      <c r="JM919" s="241"/>
      <c r="JN919" s="241"/>
      <c r="JO919" s="241"/>
      <c r="JP919" s="241"/>
      <c r="JQ919" s="241"/>
      <c r="JR919" s="241"/>
      <c r="JS919" s="241"/>
      <c r="JT919" s="241"/>
      <c r="JU919" s="241"/>
    </row>
    <row r="920" spans="1:281"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c r="IW920" s="241"/>
      <c r="IX920" s="241"/>
      <c r="IY920" s="241"/>
      <c r="IZ920" s="241"/>
      <c r="JA920" s="241"/>
      <c r="JB920" s="241"/>
      <c r="JC920" s="241"/>
      <c r="JD920" s="241"/>
      <c r="JE920" s="241"/>
      <c r="JF920" s="241"/>
      <c r="JG920" s="241"/>
      <c r="JH920" s="241"/>
      <c r="JI920" s="241"/>
      <c r="JJ920" s="241"/>
      <c r="JK920" s="241"/>
      <c r="JL920" s="241"/>
      <c r="JM920" s="241"/>
      <c r="JN920" s="241"/>
      <c r="JO920" s="241"/>
      <c r="JP920" s="241"/>
      <c r="JQ920" s="241"/>
      <c r="JR920" s="241"/>
      <c r="JS920" s="241"/>
      <c r="JT920" s="241"/>
      <c r="JU920" s="241"/>
    </row>
    <row r="921" spans="1:281"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c r="IW921" s="241"/>
      <c r="IX921" s="241"/>
      <c r="IY921" s="241"/>
      <c r="IZ921" s="241"/>
      <c r="JA921" s="241"/>
      <c r="JB921" s="241"/>
      <c r="JC921" s="241"/>
      <c r="JD921" s="241"/>
      <c r="JE921" s="241"/>
      <c r="JF921" s="241"/>
      <c r="JG921" s="241"/>
      <c r="JH921" s="241"/>
      <c r="JI921" s="241"/>
      <c r="JJ921" s="241"/>
      <c r="JK921" s="241"/>
      <c r="JL921" s="241"/>
      <c r="JM921" s="241"/>
      <c r="JN921" s="241"/>
      <c r="JO921" s="241"/>
      <c r="JP921" s="241"/>
      <c r="JQ921" s="241"/>
      <c r="JR921" s="241"/>
      <c r="JS921" s="241"/>
      <c r="JT921" s="241"/>
      <c r="JU921" s="241"/>
    </row>
    <row r="922" spans="1:281"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c r="IW922" s="241"/>
      <c r="IX922" s="241"/>
      <c r="IY922" s="241"/>
      <c r="IZ922" s="241"/>
      <c r="JA922" s="241"/>
      <c r="JB922" s="241"/>
      <c r="JC922" s="241"/>
      <c r="JD922" s="241"/>
      <c r="JE922" s="241"/>
      <c r="JF922" s="241"/>
      <c r="JG922" s="241"/>
      <c r="JH922" s="241"/>
      <c r="JI922" s="241"/>
      <c r="JJ922" s="241"/>
      <c r="JK922" s="241"/>
      <c r="JL922" s="241"/>
      <c r="JM922" s="241"/>
      <c r="JN922" s="241"/>
      <c r="JO922" s="241"/>
      <c r="JP922" s="241"/>
      <c r="JQ922" s="241"/>
      <c r="JR922" s="241"/>
      <c r="JS922" s="241"/>
      <c r="JT922" s="241"/>
      <c r="JU922" s="241"/>
    </row>
    <row r="923" spans="1:281"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c r="IW923" s="241"/>
      <c r="IX923" s="241"/>
      <c r="IY923" s="241"/>
      <c r="IZ923" s="241"/>
      <c r="JA923" s="241"/>
      <c r="JB923" s="241"/>
      <c r="JC923" s="241"/>
      <c r="JD923" s="241"/>
      <c r="JE923" s="241"/>
      <c r="JF923" s="241"/>
      <c r="JG923" s="241"/>
      <c r="JH923" s="241"/>
      <c r="JI923" s="241"/>
      <c r="JJ923" s="241"/>
      <c r="JK923" s="241"/>
      <c r="JL923" s="241"/>
      <c r="JM923" s="241"/>
      <c r="JN923" s="241"/>
      <c r="JO923" s="241"/>
      <c r="JP923" s="241"/>
      <c r="JQ923" s="241"/>
      <c r="JR923" s="241"/>
      <c r="JS923" s="241"/>
      <c r="JT923" s="241"/>
      <c r="JU923" s="241"/>
    </row>
    <row r="924" spans="1:281"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c r="IW924" s="241"/>
      <c r="IX924" s="241"/>
      <c r="IY924" s="241"/>
      <c r="IZ924" s="241"/>
      <c r="JA924" s="241"/>
      <c r="JB924" s="241"/>
      <c r="JC924" s="241"/>
      <c r="JD924" s="241"/>
      <c r="JE924" s="241"/>
      <c r="JF924" s="241"/>
      <c r="JG924" s="241"/>
      <c r="JH924" s="241"/>
      <c r="JI924" s="241"/>
      <c r="JJ924" s="241"/>
      <c r="JK924" s="241"/>
      <c r="JL924" s="241"/>
      <c r="JM924" s="241"/>
      <c r="JN924" s="241"/>
      <c r="JO924" s="241"/>
      <c r="JP924" s="241"/>
      <c r="JQ924" s="241"/>
      <c r="JR924" s="241"/>
      <c r="JS924" s="241"/>
      <c r="JT924" s="241"/>
      <c r="JU924" s="241"/>
    </row>
    <row r="925" spans="1:281"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c r="IW925" s="241"/>
      <c r="IX925" s="241"/>
      <c r="IY925" s="241"/>
      <c r="IZ925" s="241"/>
      <c r="JA925" s="241"/>
      <c r="JB925" s="241"/>
      <c r="JC925" s="241"/>
      <c r="JD925" s="241"/>
      <c r="JE925" s="241"/>
      <c r="JF925" s="241"/>
      <c r="JG925" s="241"/>
      <c r="JH925" s="241"/>
      <c r="JI925" s="241"/>
      <c r="JJ925" s="241"/>
      <c r="JK925" s="241"/>
      <c r="JL925" s="241"/>
      <c r="JM925" s="241"/>
      <c r="JN925" s="241"/>
      <c r="JO925" s="241"/>
      <c r="JP925" s="241"/>
      <c r="JQ925" s="241"/>
      <c r="JR925" s="241"/>
      <c r="JS925" s="241"/>
      <c r="JT925" s="241"/>
      <c r="JU925" s="241"/>
    </row>
    <row r="926" spans="1:281"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c r="IW926" s="241"/>
      <c r="IX926" s="241"/>
      <c r="IY926" s="241"/>
      <c r="IZ926" s="241"/>
      <c r="JA926" s="241"/>
      <c r="JB926" s="241"/>
      <c r="JC926" s="241"/>
      <c r="JD926" s="241"/>
      <c r="JE926" s="241"/>
      <c r="JF926" s="241"/>
      <c r="JG926" s="241"/>
      <c r="JH926" s="241"/>
      <c r="JI926" s="241"/>
      <c r="JJ926" s="241"/>
      <c r="JK926" s="241"/>
      <c r="JL926" s="241"/>
      <c r="JM926" s="241"/>
      <c r="JN926" s="241"/>
      <c r="JO926" s="241"/>
      <c r="JP926" s="241"/>
      <c r="JQ926" s="241"/>
      <c r="JR926" s="241"/>
      <c r="JS926" s="241"/>
      <c r="JT926" s="241"/>
      <c r="JU926" s="241"/>
    </row>
    <row r="927" spans="1:281"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c r="IW927" s="241"/>
      <c r="IX927" s="241"/>
      <c r="IY927" s="241"/>
      <c r="IZ927" s="241"/>
      <c r="JA927" s="241"/>
      <c r="JB927" s="241"/>
      <c r="JC927" s="241"/>
      <c r="JD927" s="241"/>
      <c r="JE927" s="241"/>
      <c r="JF927" s="241"/>
      <c r="JG927" s="241"/>
      <c r="JH927" s="241"/>
      <c r="JI927" s="241"/>
      <c r="JJ927" s="241"/>
      <c r="JK927" s="241"/>
      <c r="JL927" s="241"/>
      <c r="JM927" s="241"/>
      <c r="JN927" s="241"/>
      <c r="JO927" s="241"/>
      <c r="JP927" s="241"/>
      <c r="JQ927" s="241"/>
      <c r="JR927" s="241"/>
      <c r="JS927" s="241"/>
      <c r="JT927" s="241"/>
      <c r="JU927" s="241"/>
    </row>
    <row r="928" spans="1:281"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c r="IW928" s="241"/>
      <c r="IX928" s="241"/>
      <c r="IY928" s="241"/>
      <c r="IZ928" s="241"/>
      <c r="JA928" s="241"/>
      <c r="JB928" s="241"/>
      <c r="JC928" s="241"/>
      <c r="JD928" s="241"/>
      <c r="JE928" s="241"/>
      <c r="JF928" s="241"/>
      <c r="JG928" s="241"/>
      <c r="JH928" s="241"/>
      <c r="JI928" s="241"/>
      <c r="JJ928" s="241"/>
      <c r="JK928" s="241"/>
      <c r="JL928" s="241"/>
      <c r="JM928" s="241"/>
      <c r="JN928" s="241"/>
      <c r="JO928" s="241"/>
      <c r="JP928" s="241"/>
      <c r="JQ928" s="241"/>
      <c r="JR928" s="241"/>
      <c r="JS928" s="241"/>
      <c r="JT928" s="241"/>
      <c r="JU928" s="241"/>
    </row>
    <row r="929" spans="1:281"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c r="IW929" s="241"/>
      <c r="IX929" s="241"/>
      <c r="IY929" s="241"/>
      <c r="IZ929" s="241"/>
      <c r="JA929" s="241"/>
      <c r="JB929" s="241"/>
      <c r="JC929" s="241"/>
      <c r="JD929" s="241"/>
      <c r="JE929" s="241"/>
      <c r="JF929" s="241"/>
      <c r="JG929" s="241"/>
      <c r="JH929" s="241"/>
      <c r="JI929" s="241"/>
      <c r="JJ929" s="241"/>
      <c r="JK929" s="241"/>
      <c r="JL929" s="241"/>
      <c r="JM929" s="241"/>
      <c r="JN929" s="241"/>
      <c r="JO929" s="241"/>
      <c r="JP929" s="241"/>
      <c r="JQ929" s="241"/>
      <c r="JR929" s="241"/>
      <c r="JS929" s="241"/>
      <c r="JT929" s="241"/>
      <c r="JU929" s="241"/>
    </row>
    <row r="930" spans="1:281"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c r="IW930" s="241"/>
      <c r="IX930" s="241"/>
      <c r="IY930" s="241"/>
      <c r="IZ930" s="241"/>
      <c r="JA930" s="241"/>
      <c r="JB930" s="241"/>
      <c r="JC930" s="241"/>
      <c r="JD930" s="241"/>
      <c r="JE930" s="241"/>
      <c r="JF930" s="241"/>
      <c r="JG930" s="241"/>
      <c r="JH930" s="241"/>
      <c r="JI930" s="241"/>
      <c r="JJ930" s="241"/>
      <c r="JK930" s="241"/>
      <c r="JL930" s="241"/>
      <c r="JM930" s="241"/>
      <c r="JN930" s="241"/>
      <c r="JO930" s="241"/>
      <c r="JP930" s="241"/>
      <c r="JQ930" s="241"/>
      <c r="JR930" s="241"/>
      <c r="JS930" s="241"/>
      <c r="JT930" s="241"/>
      <c r="JU930" s="241"/>
    </row>
    <row r="931" spans="1:281"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c r="IW931" s="241"/>
      <c r="IX931" s="241"/>
      <c r="IY931" s="241"/>
      <c r="IZ931" s="241"/>
      <c r="JA931" s="241"/>
      <c r="JB931" s="241"/>
      <c r="JC931" s="241"/>
      <c r="JD931" s="241"/>
      <c r="JE931" s="241"/>
      <c r="JF931" s="241"/>
      <c r="JG931" s="241"/>
      <c r="JH931" s="241"/>
      <c r="JI931" s="241"/>
      <c r="JJ931" s="241"/>
      <c r="JK931" s="241"/>
      <c r="JL931" s="241"/>
      <c r="JM931" s="241"/>
      <c r="JN931" s="241"/>
      <c r="JO931" s="241"/>
      <c r="JP931" s="241"/>
      <c r="JQ931" s="241"/>
      <c r="JR931" s="241"/>
      <c r="JS931" s="241"/>
      <c r="JT931" s="241"/>
      <c r="JU931" s="241"/>
    </row>
    <row r="932" spans="1:281"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c r="IW932" s="241"/>
      <c r="IX932" s="241"/>
      <c r="IY932" s="241"/>
      <c r="IZ932" s="241"/>
      <c r="JA932" s="241"/>
      <c r="JB932" s="241"/>
      <c r="JC932" s="241"/>
      <c r="JD932" s="241"/>
      <c r="JE932" s="241"/>
      <c r="JF932" s="241"/>
      <c r="JG932" s="241"/>
      <c r="JH932" s="241"/>
      <c r="JI932" s="241"/>
      <c r="JJ932" s="241"/>
      <c r="JK932" s="241"/>
      <c r="JL932" s="241"/>
      <c r="JM932" s="241"/>
      <c r="JN932" s="241"/>
      <c r="JO932" s="241"/>
      <c r="JP932" s="241"/>
      <c r="JQ932" s="241"/>
      <c r="JR932" s="241"/>
      <c r="JS932" s="241"/>
      <c r="JT932" s="241"/>
      <c r="JU932" s="241"/>
    </row>
    <row r="933" spans="1:281"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c r="IW933" s="241"/>
      <c r="IX933" s="241"/>
      <c r="IY933" s="241"/>
      <c r="IZ933" s="241"/>
      <c r="JA933" s="241"/>
      <c r="JB933" s="241"/>
      <c r="JC933" s="241"/>
      <c r="JD933" s="241"/>
      <c r="JE933" s="241"/>
      <c r="JF933" s="241"/>
      <c r="JG933" s="241"/>
      <c r="JH933" s="241"/>
      <c r="JI933" s="241"/>
      <c r="JJ933" s="241"/>
      <c r="JK933" s="241"/>
      <c r="JL933" s="241"/>
      <c r="JM933" s="241"/>
      <c r="JN933" s="241"/>
      <c r="JO933" s="241"/>
      <c r="JP933" s="241"/>
      <c r="JQ933" s="241"/>
      <c r="JR933" s="241"/>
      <c r="JS933" s="241"/>
      <c r="JT933" s="241"/>
      <c r="JU933" s="241"/>
    </row>
    <row r="934" spans="1:281"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row>
    <row r="935" spans="1:281"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c r="IW935" s="241"/>
      <c r="IX935" s="241"/>
      <c r="IY935" s="241"/>
      <c r="IZ935" s="241"/>
      <c r="JA935" s="241"/>
      <c r="JB935" s="241"/>
      <c r="JC935" s="241"/>
      <c r="JD935" s="241"/>
      <c r="JE935" s="241"/>
      <c r="JF935" s="241"/>
      <c r="JG935" s="241"/>
      <c r="JH935" s="241"/>
      <c r="JI935" s="241"/>
      <c r="JJ935" s="241"/>
      <c r="JK935" s="241"/>
      <c r="JL935" s="241"/>
      <c r="JM935" s="241"/>
      <c r="JN935" s="241"/>
      <c r="JO935" s="241"/>
      <c r="JP935" s="241"/>
      <c r="JQ935" s="241"/>
      <c r="JR935" s="241"/>
      <c r="JS935" s="241"/>
      <c r="JT935" s="241"/>
      <c r="JU935" s="241"/>
    </row>
    <row r="936" spans="1:281"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c r="IW936" s="241"/>
      <c r="IX936" s="241"/>
      <c r="IY936" s="241"/>
      <c r="IZ936" s="241"/>
      <c r="JA936" s="241"/>
      <c r="JB936" s="241"/>
      <c r="JC936" s="241"/>
      <c r="JD936" s="241"/>
      <c r="JE936" s="241"/>
      <c r="JF936" s="241"/>
      <c r="JG936" s="241"/>
      <c r="JH936" s="241"/>
      <c r="JI936" s="241"/>
      <c r="JJ936" s="241"/>
      <c r="JK936" s="241"/>
      <c r="JL936" s="241"/>
      <c r="JM936" s="241"/>
      <c r="JN936" s="241"/>
      <c r="JO936" s="241"/>
      <c r="JP936" s="241"/>
      <c r="JQ936" s="241"/>
      <c r="JR936" s="241"/>
      <c r="JS936" s="241"/>
      <c r="JT936" s="241"/>
      <c r="JU936" s="241"/>
    </row>
    <row r="937" spans="1:281"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c r="IW937" s="241"/>
      <c r="IX937" s="241"/>
      <c r="IY937" s="241"/>
      <c r="IZ937" s="241"/>
      <c r="JA937" s="241"/>
      <c r="JB937" s="241"/>
      <c r="JC937" s="241"/>
      <c r="JD937" s="241"/>
      <c r="JE937" s="241"/>
      <c r="JF937" s="241"/>
      <c r="JG937" s="241"/>
      <c r="JH937" s="241"/>
      <c r="JI937" s="241"/>
      <c r="JJ937" s="241"/>
      <c r="JK937" s="241"/>
      <c r="JL937" s="241"/>
      <c r="JM937" s="241"/>
      <c r="JN937" s="241"/>
      <c r="JO937" s="241"/>
      <c r="JP937" s="241"/>
      <c r="JQ937" s="241"/>
      <c r="JR937" s="241"/>
      <c r="JS937" s="241"/>
      <c r="JT937" s="241"/>
      <c r="JU937" s="241"/>
    </row>
    <row r="938" spans="1:281"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c r="IW938" s="241"/>
      <c r="IX938" s="241"/>
      <c r="IY938" s="241"/>
      <c r="IZ938" s="241"/>
      <c r="JA938" s="241"/>
      <c r="JB938" s="241"/>
      <c r="JC938" s="241"/>
      <c r="JD938" s="241"/>
      <c r="JE938" s="241"/>
      <c r="JF938" s="241"/>
      <c r="JG938" s="241"/>
      <c r="JH938" s="241"/>
      <c r="JI938" s="241"/>
      <c r="JJ938" s="241"/>
      <c r="JK938" s="241"/>
      <c r="JL938" s="241"/>
      <c r="JM938" s="241"/>
      <c r="JN938" s="241"/>
      <c r="JO938" s="241"/>
      <c r="JP938" s="241"/>
      <c r="JQ938" s="241"/>
      <c r="JR938" s="241"/>
      <c r="JS938" s="241"/>
      <c r="JT938" s="241"/>
      <c r="JU938" s="241"/>
    </row>
    <row r="939" spans="1:281"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c r="IW939" s="241"/>
      <c r="IX939" s="241"/>
      <c r="IY939" s="241"/>
      <c r="IZ939" s="241"/>
      <c r="JA939" s="241"/>
      <c r="JB939" s="241"/>
      <c r="JC939" s="241"/>
      <c r="JD939" s="241"/>
      <c r="JE939" s="241"/>
      <c r="JF939" s="241"/>
      <c r="JG939" s="241"/>
      <c r="JH939" s="241"/>
      <c r="JI939" s="241"/>
      <c r="JJ939" s="241"/>
      <c r="JK939" s="241"/>
      <c r="JL939" s="241"/>
      <c r="JM939" s="241"/>
      <c r="JN939" s="241"/>
      <c r="JO939" s="241"/>
      <c r="JP939" s="241"/>
      <c r="JQ939" s="241"/>
      <c r="JR939" s="241"/>
      <c r="JS939" s="241"/>
      <c r="JT939" s="241"/>
      <c r="JU939" s="241"/>
    </row>
    <row r="940" spans="1:281"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c r="IW940" s="241"/>
      <c r="IX940" s="241"/>
      <c r="IY940" s="241"/>
      <c r="IZ940" s="241"/>
      <c r="JA940" s="241"/>
      <c r="JB940" s="241"/>
      <c r="JC940" s="241"/>
      <c r="JD940" s="241"/>
      <c r="JE940" s="241"/>
      <c r="JF940" s="241"/>
      <c r="JG940" s="241"/>
      <c r="JH940" s="241"/>
      <c r="JI940" s="241"/>
      <c r="JJ940" s="241"/>
      <c r="JK940" s="241"/>
      <c r="JL940" s="241"/>
      <c r="JM940" s="241"/>
      <c r="JN940" s="241"/>
      <c r="JO940" s="241"/>
      <c r="JP940" s="241"/>
      <c r="JQ940" s="241"/>
      <c r="JR940" s="241"/>
      <c r="JS940" s="241"/>
      <c r="JT940" s="241"/>
      <c r="JU940" s="241"/>
    </row>
    <row r="941" spans="1:281"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c r="IW941" s="241"/>
      <c r="IX941" s="241"/>
      <c r="IY941" s="241"/>
      <c r="IZ941" s="241"/>
      <c r="JA941" s="241"/>
      <c r="JB941" s="241"/>
      <c r="JC941" s="241"/>
      <c r="JD941" s="241"/>
      <c r="JE941" s="241"/>
      <c r="JF941" s="241"/>
      <c r="JG941" s="241"/>
      <c r="JH941" s="241"/>
      <c r="JI941" s="241"/>
      <c r="JJ941" s="241"/>
      <c r="JK941" s="241"/>
      <c r="JL941" s="241"/>
      <c r="JM941" s="241"/>
      <c r="JN941" s="241"/>
      <c r="JO941" s="241"/>
      <c r="JP941" s="241"/>
      <c r="JQ941" s="241"/>
      <c r="JR941" s="241"/>
      <c r="JS941" s="241"/>
      <c r="JT941" s="241"/>
      <c r="JU941" s="241"/>
    </row>
    <row r="942" spans="1:281"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c r="IW942" s="241"/>
      <c r="IX942" s="241"/>
      <c r="IY942" s="241"/>
      <c r="IZ942" s="241"/>
      <c r="JA942" s="241"/>
      <c r="JB942" s="241"/>
      <c r="JC942" s="241"/>
      <c r="JD942" s="241"/>
      <c r="JE942" s="241"/>
      <c r="JF942" s="241"/>
      <c r="JG942" s="241"/>
      <c r="JH942" s="241"/>
      <c r="JI942" s="241"/>
      <c r="JJ942" s="241"/>
      <c r="JK942" s="241"/>
      <c r="JL942" s="241"/>
      <c r="JM942" s="241"/>
      <c r="JN942" s="241"/>
      <c r="JO942" s="241"/>
      <c r="JP942" s="241"/>
      <c r="JQ942" s="241"/>
      <c r="JR942" s="241"/>
      <c r="JS942" s="241"/>
      <c r="JT942" s="241"/>
      <c r="JU942" s="241"/>
    </row>
    <row r="943" spans="1:281"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c r="IW943" s="241"/>
      <c r="IX943" s="241"/>
      <c r="IY943" s="241"/>
      <c r="IZ943" s="241"/>
      <c r="JA943" s="241"/>
      <c r="JB943" s="241"/>
      <c r="JC943" s="241"/>
      <c r="JD943" s="241"/>
      <c r="JE943" s="241"/>
      <c r="JF943" s="241"/>
      <c r="JG943" s="241"/>
      <c r="JH943" s="241"/>
      <c r="JI943" s="241"/>
      <c r="JJ943" s="241"/>
      <c r="JK943" s="241"/>
      <c r="JL943" s="241"/>
      <c r="JM943" s="241"/>
      <c r="JN943" s="241"/>
      <c r="JO943" s="241"/>
      <c r="JP943" s="241"/>
      <c r="JQ943" s="241"/>
      <c r="JR943" s="241"/>
      <c r="JS943" s="241"/>
      <c r="JT943" s="241"/>
      <c r="JU943" s="241"/>
    </row>
    <row r="944" spans="1:281"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row>
    <row r="945" spans="1:281"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row>
    <row r="946" spans="1:281"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c r="IW946" s="241"/>
      <c r="IX946" s="241"/>
      <c r="IY946" s="241"/>
      <c r="IZ946" s="241"/>
      <c r="JA946" s="241"/>
      <c r="JB946" s="241"/>
      <c r="JC946" s="241"/>
      <c r="JD946" s="241"/>
      <c r="JE946" s="241"/>
      <c r="JF946" s="241"/>
      <c r="JG946" s="241"/>
      <c r="JH946" s="241"/>
      <c r="JI946" s="241"/>
      <c r="JJ946" s="241"/>
      <c r="JK946" s="241"/>
      <c r="JL946" s="241"/>
      <c r="JM946" s="241"/>
      <c r="JN946" s="241"/>
      <c r="JO946" s="241"/>
      <c r="JP946" s="241"/>
      <c r="JQ946" s="241"/>
      <c r="JR946" s="241"/>
      <c r="JS946" s="241"/>
      <c r="JT946" s="241"/>
      <c r="JU946" s="241"/>
    </row>
    <row r="947" spans="1:281"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c r="IW947" s="241"/>
      <c r="IX947" s="241"/>
      <c r="IY947" s="241"/>
      <c r="IZ947" s="241"/>
      <c r="JA947" s="241"/>
      <c r="JB947" s="241"/>
      <c r="JC947" s="241"/>
      <c r="JD947" s="241"/>
      <c r="JE947" s="241"/>
      <c r="JF947" s="241"/>
      <c r="JG947" s="241"/>
      <c r="JH947" s="241"/>
      <c r="JI947" s="241"/>
      <c r="JJ947" s="241"/>
      <c r="JK947" s="241"/>
      <c r="JL947" s="241"/>
      <c r="JM947" s="241"/>
      <c r="JN947" s="241"/>
      <c r="JO947" s="241"/>
      <c r="JP947" s="241"/>
      <c r="JQ947" s="241"/>
      <c r="JR947" s="241"/>
      <c r="JS947" s="241"/>
      <c r="JT947" s="241"/>
      <c r="JU947" s="241"/>
    </row>
    <row r="948" spans="1:281"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row>
    <row r="949" spans="1:281"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row>
    <row r="950" spans="1:281"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c r="IW950" s="241"/>
      <c r="IX950" s="241"/>
      <c r="IY950" s="241"/>
      <c r="IZ950" s="241"/>
      <c r="JA950" s="241"/>
      <c r="JB950" s="241"/>
      <c r="JC950" s="241"/>
      <c r="JD950" s="241"/>
      <c r="JE950" s="241"/>
      <c r="JF950" s="241"/>
      <c r="JG950" s="241"/>
      <c r="JH950" s="241"/>
      <c r="JI950" s="241"/>
      <c r="JJ950" s="241"/>
      <c r="JK950" s="241"/>
      <c r="JL950" s="241"/>
      <c r="JM950" s="241"/>
      <c r="JN950" s="241"/>
      <c r="JO950" s="241"/>
      <c r="JP950" s="241"/>
      <c r="JQ950" s="241"/>
      <c r="JR950" s="241"/>
      <c r="JS950" s="241"/>
      <c r="JT950" s="241"/>
      <c r="JU950" s="241"/>
    </row>
    <row r="951" spans="1:281"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c r="IW951" s="241"/>
      <c r="IX951" s="241"/>
      <c r="IY951" s="241"/>
      <c r="IZ951" s="241"/>
      <c r="JA951" s="241"/>
      <c r="JB951" s="241"/>
      <c r="JC951" s="241"/>
      <c r="JD951" s="241"/>
      <c r="JE951" s="241"/>
      <c r="JF951" s="241"/>
      <c r="JG951" s="241"/>
      <c r="JH951" s="241"/>
      <c r="JI951" s="241"/>
      <c r="JJ951" s="241"/>
      <c r="JK951" s="241"/>
      <c r="JL951" s="241"/>
      <c r="JM951" s="241"/>
      <c r="JN951" s="241"/>
      <c r="JO951" s="241"/>
      <c r="JP951" s="241"/>
      <c r="JQ951" s="241"/>
      <c r="JR951" s="241"/>
      <c r="JS951" s="241"/>
      <c r="JT951" s="241"/>
      <c r="JU951" s="241"/>
    </row>
    <row r="952" spans="1:281"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row>
    <row r="953" spans="1:281"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row>
    <row r="954" spans="1:281"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row>
    <row r="955" spans="1:281"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c r="IW955" s="241"/>
      <c r="IX955" s="241"/>
      <c r="IY955" s="241"/>
      <c r="IZ955" s="241"/>
      <c r="JA955" s="241"/>
      <c r="JB955" s="241"/>
      <c r="JC955" s="241"/>
      <c r="JD955" s="241"/>
      <c r="JE955" s="241"/>
      <c r="JF955" s="241"/>
      <c r="JG955" s="241"/>
      <c r="JH955" s="241"/>
      <c r="JI955" s="241"/>
      <c r="JJ955" s="241"/>
      <c r="JK955" s="241"/>
      <c r="JL955" s="241"/>
      <c r="JM955" s="241"/>
      <c r="JN955" s="241"/>
      <c r="JO955" s="241"/>
      <c r="JP955" s="241"/>
      <c r="JQ955" s="241"/>
      <c r="JR955" s="241"/>
      <c r="JS955" s="241"/>
      <c r="JT955" s="241"/>
      <c r="JU955" s="241"/>
    </row>
    <row r="956" spans="1:281"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c r="IW956" s="241"/>
      <c r="IX956" s="241"/>
      <c r="IY956" s="241"/>
      <c r="IZ956" s="241"/>
      <c r="JA956" s="241"/>
      <c r="JB956" s="241"/>
      <c r="JC956" s="241"/>
      <c r="JD956" s="241"/>
      <c r="JE956" s="241"/>
      <c r="JF956" s="241"/>
      <c r="JG956" s="241"/>
      <c r="JH956" s="241"/>
      <c r="JI956" s="241"/>
      <c r="JJ956" s="241"/>
      <c r="JK956" s="241"/>
      <c r="JL956" s="241"/>
      <c r="JM956" s="241"/>
      <c r="JN956" s="241"/>
      <c r="JO956" s="241"/>
      <c r="JP956" s="241"/>
      <c r="JQ956" s="241"/>
      <c r="JR956" s="241"/>
      <c r="JS956" s="241"/>
      <c r="JT956" s="241"/>
      <c r="JU956" s="241"/>
    </row>
    <row r="957" spans="1:281"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row>
    <row r="958" spans="1:281"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row>
    <row r="959" spans="1:281"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row>
    <row r="960" spans="1:281"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row>
    <row r="961" spans="1:281"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row>
    <row r="962" spans="1:281"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row>
    <row r="963" spans="1:281"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row>
    <row r="964" spans="1:281"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c r="IW964" s="241"/>
      <c r="IX964" s="241"/>
      <c r="IY964" s="241"/>
      <c r="IZ964" s="241"/>
      <c r="JA964" s="241"/>
      <c r="JB964" s="241"/>
      <c r="JC964" s="241"/>
      <c r="JD964" s="241"/>
      <c r="JE964" s="241"/>
      <c r="JF964" s="241"/>
      <c r="JG964" s="241"/>
      <c r="JH964" s="241"/>
      <c r="JI964" s="241"/>
      <c r="JJ964" s="241"/>
      <c r="JK964" s="241"/>
      <c r="JL964" s="241"/>
      <c r="JM964" s="241"/>
      <c r="JN964" s="241"/>
      <c r="JO964" s="241"/>
      <c r="JP964" s="241"/>
      <c r="JQ964" s="241"/>
      <c r="JR964" s="241"/>
      <c r="JS964" s="241"/>
      <c r="JT964" s="241"/>
      <c r="JU964" s="241"/>
    </row>
    <row r="965" spans="1:281"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c r="IW965" s="241"/>
      <c r="IX965" s="241"/>
      <c r="IY965" s="241"/>
      <c r="IZ965" s="241"/>
      <c r="JA965" s="241"/>
      <c r="JB965" s="241"/>
      <c r="JC965" s="241"/>
      <c r="JD965" s="241"/>
      <c r="JE965" s="241"/>
      <c r="JF965" s="241"/>
      <c r="JG965" s="241"/>
      <c r="JH965" s="241"/>
      <c r="JI965" s="241"/>
      <c r="JJ965" s="241"/>
      <c r="JK965" s="241"/>
      <c r="JL965" s="241"/>
      <c r="JM965" s="241"/>
      <c r="JN965" s="241"/>
      <c r="JO965" s="241"/>
      <c r="JP965" s="241"/>
      <c r="JQ965" s="241"/>
      <c r="JR965" s="241"/>
      <c r="JS965" s="241"/>
      <c r="JT965" s="241"/>
      <c r="JU965" s="241"/>
    </row>
    <row r="966" spans="1:281"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c r="IW966" s="241"/>
      <c r="IX966" s="241"/>
      <c r="IY966" s="241"/>
      <c r="IZ966" s="241"/>
      <c r="JA966" s="241"/>
      <c r="JB966" s="241"/>
      <c r="JC966" s="241"/>
      <c r="JD966" s="241"/>
      <c r="JE966" s="241"/>
      <c r="JF966" s="241"/>
      <c r="JG966" s="241"/>
      <c r="JH966" s="241"/>
      <c r="JI966" s="241"/>
      <c r="JJ966" s="241"/>
      <c r="JK966" s="241"/>
      <c r="JL966" s="241"/>
      <c r="JM966" s="241"/>
      <c r="JN966" s="241"/>
      <c r="JO966" s="241"/>
      <c r="JP966" s="241"/>
      <c r="JQ966" s="241"/>
      <c r="JR966" s="241"/>
      <c r="JS966" s="241"/>
      <c r="JT966" s="241"/>
      <c r="JU966" s="241"/>
    </row>
    <row r="967" spans="1:281"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c r="IW967" s="241"/>
      <c r="IX967" s="241"/>
      <c r="IY967" s="241"/>
      <c r="IZ967" s="241"/>
      <c r="JA967" s="241"/>
      <c r="JB967" s="241"/>
      <c r="JC967" s="241"/>
      <c r="JD967" s="241"/>
      <c r="JE967" s="241"/>
      <c r="JF967" s="241"/>
      <c r="JG967" s="241"/>
      <c r="JH967" s="241"/>
      <c r="JI967" s="241"/>
      <c r="JJ967" s="241"/>
      <c r="JK967" s="241"/>
      <c r="JL967" s="241"/>
      <c r="JM967" s="241"/>
      <c r="JN967" s="241"/>
      <c r="JO967" s="241"/>
      <c r="JP967" s="241"/>
      <c r="JQ967" s="241"/>
      <c r="JR967" s="241"/>
      <c r="JS967" s="241"/>
      <c r="JT967" s="241"/>
      <c r="JU967" s="241"/>
    </row>
    <row r="968" spans="1:281"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c r="IW968" s="241"/>
      <c r="IX968" s="241"/>
      <c r="IY968" s="241"/>
      <c r="IZ968" s="241"/>
      <c r="JA968" s="241"/>
      <c r="JB968" s="241"/>
      <c r="JC968" s="241"/>
      <c r="JD968" s="241"/>
      <c r="JE968" s="241"/>
      <c r="JF968" s="241"/>
      <c r="JG968" s="241"/>
      <c r="JH968" s="241"/>
      <c r="JI968" s="241"/>
      <c r="JJ968" s="241"/>
      <c r="JK968" s="241"/>
      <c r="JL968" s="241"/>
      <c r="JM968" s="241"/>
      <c r="JN968" s="241"/>
      <c r="JO968" s="241"/>
      <c r="JP968" s="241"/>
      <c r="JQ968" s="241"/>
      <c r="JR968" s="241"/>
      <c r="JS968" s="241"/>
      <c r="JT968" s="241"/>
      <c r="JU968" s="241"/>
    </row>
    <row r="969" spans="1:281"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c r="IW969" s="241"/>
      <c r="IX969" s="241"/>
      <c r="IY969" s="241"/>
      <c r="IZ969" s="241"/>
      <c r="JA969" s="241"/>
      <c r="JB969" s="241"/>
      <c r="JC969" s="241"/>
      <c r="JD969" s="241"/>
      <c r="JE969" s="241"/>
      <c r="JF969" s="241"/>
      <c r="JG969" s="241"/>
      <c r="JH969" s="241"/>
      <c r="JI969" s="241"/>
      <c r="JJ969" s="241"/>
      <c r="JK969" s="241"/>
      <c r="JL969" s="241"/>
      <c r="JM969" s="241"/>
      <c r="JN969" s="241"/>
      <c r="JO969" s="241"/>
      <c r="JP969" s="241"/>
      <c r="JQ969" s="241"/>
      <c r="JR969" s="241"/>
      <c r="JS969" s="241"/>
      <c r="JT969" s="241"/>
      <c r="JU969" s="241"/>
    </row>
    <row r="970" spans="1:281"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c r="IW970" s="241"/>
      <c r="IX970" s="241"/>
      <c r="IY970" s="241"/>
      <c r="IZ970" s="241"/>
      <c r="JA970" s="241"/>
      <c r="JB970" s="241"/>
      <c r="JC970" s="241"/>
      <c r="JD970" s="241"/>
      <c r="JE970" s="241"/>
      <c r="JF970" s="241"/>
      <c r="JG970" s="241"/>
      <c r="JH970" s="241"/>
      <c r="JI970" s="241"/>
      <c r="JJ970" s="241"/>
      <c r="JK970" s="241"/>
      <c r="JL970" s="241"/>
      <c r="JM970" s="241"/>
      <c r="JN970" s="241"/>
      <c r="JO970" s="241"/>
      <c r="JP970" s="241"/>
      <c r="JQ970" s="241"/>
      <c r="JR970" s="241"/>
      <c r="JS970" s="241"/>
      <c r="JT970" s="241"/>
      <c r="JU970" s="241"/>
    </row>
    <row r="971" spans="1:281"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c r="IW971" s="241"/>
      <c r="IX971" s="241"/>
      <c r="IY971" s="241"/>
      <c r="IZ971" s="241"/>
      <c r="JA971" s="241"/>
      <c r="JB971" s="241"/>
      <c r="JC971" s="241"/>
      <c r="JD971" s="241"/>
      <c r="JE971" s="241"/>
      <c r="JF971" s="241"/>
      <c r="JG971" s="241"/>
      <c r="JH971" s="241"/>
      <c r="JI971" s="241"/>
      <c r="JJ971" s="241"/>
      <c r="JK971" s="241"/>
      <c r="JL971" s="241"/>
      <c r="JM971" s="241"/>
      <c r="JN971" s="241"/>
      <c r="JO971" s="241"/>
      <c r="JP971" s="241"/>
      <c r="JQ971" s="241"/>
      <c r="JR971" s="241"/>
      <c r="JS971" s="241"/>
      <c r="JT971" s="241"/>
      <c r="JU971" s="241"/>
    </row>
    <row r="972" spans="1:281"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c r="IW972" s="241"/>
      <c r="IX972" s="241"/>
      <c r="IY972" s="241"/>
      <c r="IZ972" s="241"/>
      <c r="JA972" s="241"/>
      <c r="JB972" s="241"/>
      <c r="JC972" s="241"/>
      <c r="JD972" s="241"/>
      <c r="JE972" s="241"/>
      <c r="JF972" s="241"/>
      <c r="JG972" s="241"/>
      <c r="JH972" s="241"/>
      <c r="JI972" s="241"/>
      <c r="JJ972" s="241"/>
      <c r="JK972" s="241"/>
      <c r="JL972" s="241"/>
      <c r="JM972" s="241"/>
      <c r="JN972" s="241"/>
      <c r="JO972" s="241"/>
      <c r="JP972" s="241"/>
      <c r="JQ972" s="241"/>
      <c r="JR972" s="241"/>
      <c r="JS972" s="241"/>
      <c r="JT972" s="241"/>
      <c r="JU972" s="241"/>
    </row>
    <row r="973" spans="1:281"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c r="IW973" s="241"/>
      <c r="IX973" s="241"/>
      <c r="IY973" s="241"/>
      <c r="IZ973" s="241"/>
      <c r="JA973" s="241"/>
      <c r="JB973" s="241"/>
      <c r="JC973" s="241"/>
      <c r="JD973" s="241"/>
      <c r="JE973" s="241"/>
      <c r="JF973" s="241"/>
      <c r="JG973" s="241"/>
      <c r="JH973" s="241"/>
      <c r="JI973" s="241"/>
      <c r="JJ973" s="241"/>
      <c r="JK973" s="241"/>
      <c r="JL973" s="241"/>
      <c r="JM973" s="241"/>
      <c r="JN973" s="241"/>
      <c r="JO973" s="241"/>
      <c r="JP973" s="241"/>
      <c r="JQ973" s="241"/>
      <c r="JR973" s="241"/>
      <c r="JS973" s="241"/>
      <c r="JT973" s="241"/>
      <c r="JU973" s="241"/>
    </row>
    <row r="974" spans="1:281"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c r="IW974" s="241"/>
      <c r="IX974" s="241"/>
      <c r="IY974" s="241"/>
      <c r="IZ974" s="241"/>
      <c r="JA974" s="241"/>
      <c r="JB974" s="241"/>
      <c r="JC974" s="241"/>
      <c r="JD974" s="241"/>
      <c r="JE974" s="241"/>
      <c r="JF974" s="241"/>
      <c r="JG974" s="241"/>
      <c r="JH974" s="241"/>
      <c r="JI974" s="241"/>
      <c r="JJ974" s="241"/>
      <c r="JK974" s="241"/>
      <c r="JL974" s="241"/>
      <c r="JM974" s="241"/>
      <c r="JN974" s="241"/>
      <c r="JO974" s="241"/>
      <c r="JP974" s="241"/>
      <c r="JQ974" s="241"/>
      <c r="JR974" s="241"/>
      <c r="JS974" s="241"/>
      <c r="JT974" s="241"/>
      <c r="JU974" s="241"/>
    </row>
    <row r="975" spans="1:281"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c r="IW975" s="241"/>
      <c r="IX975" s="241"/>
      <c r="IY975" s="241"/>
      <c r="IZ975" s="241"/>
      <c r="JA975" s="241"/>
      <c r="JB975" s="241"/>
      <c r="JC975" s="241"/>
      <c r="JD975" s="241"/>
      <c r="JE975" s="241"/>
      <c r="JF975" s="241"/>
      <c r="JG975" s="241"/>
      <c r="JH975" s="241"/>
      <c r="JI975" s="241"/>
      <c r="JJ975" s="241"/>
      <c r="JK975" s="241"/>
      <c r="JL975" s="241"/>
      <c r="JM975" s="241"/>
      <c r="JN975" s="241"/>
      <c r="JO975" s="241"/>
      <c r="JP975" s="241"/>
      <c r="JQ975" s="241"/>
      <c r="JR975" s="241"/>
      <c r="JS975" s="241"/>
      <c r="JT975" s="241"/>
      <c r="JU975" s="241"/>
    </row>
    <row r="976" spans="1:281"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c r="IW976" s="241"/>
      <c r="IX976" s="241"/>
      <c r="IY976" s="241"/>
      <c r="IZ976" s="241"/>
      <c r="JA976" s="241"/>
      <c r="JB976" s="241"/>
      <c r="JC976" s="241"/>
      <c r="JD976" s="241"/>
      <c r="JE976" s="241"/>
      <c r="JF976" s="241"/>
      <c r="JG976" s="241"/>
      <c r="JH976" s="241"/>
      <c r="JI976" s="241"/>
      <c r="JJ976" s="241"/>
      <c r="JK976" s="241"/>
      <c r="JL976" s="241"/>
      <c r="JM976" s="241"/>
      <c r="JN976" s="241"/>
      <c r="JO976" s="241"/>
      <c r="JP976" s="241"/>
      <c r="JQ976" s="241"/>
      <c r="JR976" s="241"/>
      <c r="JS976" s="241"/>
      <c r="JT976" s="241"/>
      <c r="JU976" s="241"/>
    </row>
    <row r="977" spans="1:281"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c r="IW977" s="241"/>
      <c r="IX977" s="241"/>
      <c r="IY977" s="241"/>
      <c r="IZ977" s="241"/>
      <c r="JA977" s="241"/>
      <c r="JB977" s="241"/>
      <c r="JC977" s="241"/>
      <c r="JD977" s="241"/>
      <c r="JE977" s="241"/>
      <c r="JF977" s="241"/>
      <c r="JG977" s="241"/>
      <c r="JH977" s="241"/>
      <c r="JI977" s="241"/>
      <c r="JJ977" s="241"/>
      <c r="JK977" s="241"/>
      <c r="JL977" s="241"/>
      <c r="JM977" s="241"/>
      <c r="JN977" s="241"/>
      <c r="JO977" s="241"/>
      <c r="JP977" s="241"/>
      <c r="JQ977" s="241"/>
      <c r="JR977" s="241"/>
      <c r="JS977" s="241"/>
      <c r="JT977" s="241"/>
      <c r="JU977" s="241"/>
    </row>
    <row r="978" spans="1:281"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c r="IW978" s="241"/>
      <c r="IX978" s="241"/>
      <c r="IY978" s="241"/>
      <c r="IZ978" s="241"/>
      <c r="JA978" s="241"/>
      <c r="JB978" s="241"/>
      <c r="JC978" s="241"/>
      <c r="JD978" s="241"/>
      <c r="JE978" s="241"/>
      <c r="JF978" s="241"/>
      <c r="JG978" s="241"/>
      <c r="JH978" s="241"/>
      <c r="JI978" s="241"/>
      <c r="JJ978" s="241"/>
      <c r="JK978" s="241"/>
      <c r="JL978" s="241"/>
      <c r="JM978" s="241"/>
      <c r="JN978" s="241"/>
      <c r="JO978" s="241"/>
      <c r="JP978" s="241"/>
      <c r="JQ978" s="241"/>
      <c r="JR978" s="241"/>
      <c r="JS978" s="241"/>
      <c r="JT978" s="241"/>
      <c r="JU978" s="241"/>
    </row>
    <row r="979" spans="1:281"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c r="IW979" s="241"/>
      <c r="IX979" s="241"/>
      <c r="IY979" s="241"/>
      <c r="IZ979" s="241"/>
      <c r="JA979" s="241"/>
      <c r="JB979" s="241"/>
      <c r="JC979" s="241"/>
      <c r="JD979" s="241"/>
      <c r="JE979" s="241"/>
      <c r="JF979" s="241"/>
      <c r="JG979" s="241"/>
      <c r="JH979" s="241"/>
      <c r="JI979" s="241"/>
      <c r="JJ979" s="241"/>
      <c r="JK979" s="241"/>
      <c r="JL979" s="241"/>
      <c r="JM979" s="241"/>
      <c r="JN979" s="241"/>
      <c r="JO979" s="241"/>
      <c r="JP979" s="241"/>
      <c r="JQ979" s="241"/>
      <c r="JR979" s="241"/>
      <c r="JS979" s="241"/>
      <c r="JT979" s="241"/>
      <c r="JU979" s="241"/>
    </row>
    <row r="980" spans="1:281"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c r="IW980" s="241"/>
      <c r="IX980" s="241"/>
      <c r="IY980" s="241"/>
      <c r="IZ980" s="241"/>
      <c r="JA980" s="241"/>
      <c r="JB980" s="241"/>
      <c r="JC980" s="241"/>
      <c r="JD980" s="241"/>
      <c r="JE980" s="241"/>
      <c r="JF980" s="241"/>
      <c r="JG980" s="241"/>
      <c r="JH980" s="241"/>
      <c r="JI980" s="241"/>
      <c r="JJ980" s="241"/>
      <c r="JK980" s="241"/>
      <c r="JL980" s="241"/>
      <c r="JM980" s="241"/>
      <c r="JN980" s="241"/>
      <c r="JO980" s="241"/>
      <c r="JP980" s="241"/>
      <c r="JQ980" s="241"/>
      <c r="JR980" s="241"/>
      <c r="JS980" s="241"/>
      <c r="JT980" s="241"/>
      <c r="JU980" s="241"/>
    </row>
    <row r="981" spans="1:281"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c r="IW981" s="241"/>
      <c r="IX981" s="241"/>
      <c r="IY981" s="241"/>
      <c r="IZ981" s="241"/>
      <c r="JA981" s="241"/>
      <c r="JB981" s="241"/>
      <c r="JC981" s="241"/>
      <c r="JD981" s="241"/>
      <c r="JE981" s="241"/>
      <c r="JF981" s="241"/>
      <c r="JG981" s="241"/>
      <c r="JH981" s="241"/>
      <c r="JI981" s="241"/>
      <c r="JJ981" s="241"/>
      <c r="JK981" s="241"/>
      <c r="JL981" s="241"/>
      <c r="JM981" s="241"/>
      <c r="JN981" s="241"/>
      <c r="JO981" s="241"/>
      <c r="JP981" s="241"/>
      <c r="JQ981" s="241"/>
      <c r="JR981" s="241"/>
      <c r="JS981" s="241"/>
      <c r="JT981" s="241"/>
      <c r="JU981" s="241"/>
    </row>
    <row r="982" spans="1:281"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c r="IW982" s="241"/>
      <c r="IX982" s="241"/>
      <c r="IY982" s="241"/>
      <c r="IZ982" s="241"/>
      <c r="JA982" s="241"/>
      <c r="JB982" s="241"/>
      <c r="JC982" s="241"/>
      <c r="JD982" s="241"/>
      <c r="JE982" s="241"/>
      <c r="JF982" s="241"/>
      <c r="JG982" s="241"/>
      <c r="JH982" s="241"/>
      <c r="JI982" s="241"/>
      <c r="JJ982" s="241"/>
      <c r="JK982" s="241"/>
      <c r="JL982" s="241"/>
      <c r="JM982" s="241"/>
      <c r="JN982" s="241"/>
      <c r="JO982" s="241"/>
      <c r="JP982" s="241"/>
      <c r="JQ982" s="241"/>
      <c r="JR982" s="241"/>
      <c r="JS982" s="241"/>
      <c r="JT982" s="241"/>
      <c r="JU982" s="241"/>
    </row>
    <row r="983" spans="1:281"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c r="IW983" s="241"/>
      <c r="IX983" s="241"/>
      <c r="IY983" s="241"/>
      <c r="IZ983" s="241"/>
      <c r="JA983" s="241"/>
      <c r="JB983" s="241"/>
      <c r="JC983" s="241"/>
      <c r="JD983" s="241"/>
      <c r="JE983" s="241"/>
      <c r="JF983" s="241"/>
      <c r="JG983" s="241"/>
      <c r="JH983" s="241"/>
      <c r="JI983" s="241"/>
      <c r="JJ983" s="241"/>
      <c r="JK983" s="241"/>
      <c r="JL983" s="241"/>
      <c r="JM983" s="241"/>
      <c r="JN983" s="241"/>
      <c r="JO983" s="241"/>
      <c r="JP983" s="241"/>
      <c r="JQ983" s="241"/>
      <c r="JR983" s="241"/>
      <c r="JS983" s="241"/>
      <c r="JT983" s="241"/>
      <c r="JU983" s="241"/>
    </row>
    <row r="984" spans="1:281"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c r="IW984" s="241"/>
      <c r="IX984" s="241"/>
      <c r="IY984" s="241"/>
      <c r="IZ984" s="241"/>
      <c r="JA984" s="241"/>
      <c r="JB984" s="241"/>
      <c r="JC984" s="241"/>
      <c r="JD984" s="241"/>
      <c r="JE984" s="241"/>
      <c r="JF984" s="241"/>
      <c r="JG984" s="241"/>
      <c r="JH984" s="241"/>
      <c r="JI984" s="241"/>
      <c r="JJ984" s="241"/>
      <c r="JK984" s="241"/>
      <c r="JL984" s="241"/>
      <c r="JM984" s="241"/>
      <c r="JN984" s="241"/>
      <c r="JO984" s="241"/>
      <c r="JP984" s="241"/>
      <c r="JQ984" s="241"/>
      <c r="JR984" s="241"/>
      <c r="JS984" s="241"/>
      <c r="JT984" s="241"/>
      <c r="JU984" s="241"/>
    </row>
    <row r="985" spans="1:281"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c r="IW985" s="241"/>
      <c r="IX985" s="241"/>
      <c r="IY985" s="241"/>
      <c r="IZ985" s="241"/>
      <c r="JA985" s="241"/>
      <c r="JB985" s="241"/>
      <c r="JC985" s="241"/>
      <c r="JD985" s="241"/>
      <c r="JE985" s="241"/>
      <c r="JF985" s="241"/>
      <c r="JG985" s="241"/>
      <c r="JH985" s="241"/>
      <c r="JI985" s="241"/>
      <c r="JJ985" s="241"/>
      <c r="JK985" s="241"/>
      <c r="JL985" s="241"/>
      <c r="JM985" s="241"/>
      <c r="JN985" s="241"/>
      <c r="JO985" s="241"/>
      <c r="JP985" s="241"/>
      <c r="JQ985" s="241"/>
      <c r="JR985" s="241"/>
      <c r="JS985" s="241"/>
      <c r="JT985" s="241"/>
      <c r="JU985" s="241"/>
    </row>
    <row r="986" spans="1:281"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c r="IW986" s="241"/>
      <c r="IX986" s="241"/>
      <c r="IY986" s="241"/>
      <c r="IZ986" s="241"/>
      <c r="JA986" s="241"/>
      <c r="JB986" s="241"/>
      <c r="JC986" s="241"/>
      <c r="JD986" s="241"/>
      <c r="JE986" s="241"/>
      <c r="JF986" s="241"/>
      <c r="JG986" s="241"/>
      <c r="JH986" s="241"/>
      <c r="JI986" s="241"/>
      <c r="JJ986" s="241"/>
      <c r="JK986" s="241"/>
      <c r="JL986" s="241"/>
      <c r="JM986" s="241"/>
      <c r="JN986" s="241"/>
      <c r="JO986" s="241"/>
      <c r="JP986" s="241"/>
      <c r="JQ986" s="241"/>
      <c r="JR986" s="241"/>
      <c r="JS986" s="241"/>
      <c r="JT986" s="241"/>
      <c r="JU986" s="241"/>
    </row>
    <row r="987" spans="1:281"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c r="IW987" s="241"/>
      <c r="IX987" s="241"/>
      <c r="IY987" s="241"/>
      <c r="IZ987" s="241"/>
      <c r="JA987" s="241"/>
      <c r="JB987" s="241"/>
      <c r="JC987" s="241"/>
      <c r="JD987" s="241"/>
      <c r="JE987" s="241"/>
      <c r="JF987" s="241"/>
      <c r="JG987" s="241"/>
      <c r="JH987" s="241"/>
      <c r="JI987" s="241"/>
      <c r="JJ987" s="241"/>
      <c r="JK987" s="241"/>
      <c r="JL987" s="241"/>
      <c r="JM987" s="241"/>
      <c r="JN987" s="241"/>
      <c r="JO987" s="241"/>
      <c r="JP987" s="241"/>
      <c r="JQ987" s="241"/>
      <c r="JR987" s="241"/>
      <c r="JS987" s="241"/>
      <c r="JT987" s="241"/>
      <c r="JU987" s="241"/>
    </row>
    <row r="988" spans="1:281"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c r="IW988" s="241"/>
      <c r="IX988" s="241"/>
      <c r="IY988" s="241"/>
      <c r="IZ988" s="241"/>
      <c r="JA988" s="241"/>
      <c r="JB988" s="241"/>
      <c r="JC988" s="241"/>
      <c r="JD988" s="241"/>
      <c r="JE988" s="241"/>
      <c r="JF988" s="241"/>
      <c r="JG988" s="241"/>
      <c r="JH988" s="241"/>
      <c r="JI988" s="241"/>
      <c r="JJ988" s="241"/>
      <c r="JK988" s="241"/>
      <c r="JL988" s="241"/>
      <c r="JM988" s="241"/>
      <c r="JN988" s="241"/>
      <c r="JO988" s="241"/>
      <c r="JP988" s="241"/>
      <c r="JQ988" s="241"/>
      <c r="JR988" s="241"/>
      <c r="JS988" s="241"/>
      <c r="JT988" s="241"/>
      <c r="JU988" s="241"/>
    </row>
    <row r="989" spans="1:281"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c r="IW989" s="241"/>
      <c r="IX989" s="241"/>
      <c r="IY989" s="241"/>
      <c r="IZ989" s="241"/>
      <c r="JA989" s="241"/>
      <c r="JB989" s="241"/>
      <c r="JC989" s="241"/>
      <c r="JD989" s="241"/>
      <c r="JE989" s="241"/>
      <c r="JF989" s="241"/>
      <c r="JG989" s="241"/>
      <c r="JH989" s="241"/>
      <c r="JI989" s="241"/>
      <c r="JJ989" s="241"/>
      <c r="JK989" s="241"/>
      <c r="JL989" s="241"/>
      <c r="JM989" s="241"/>
      <c r="JN989" s="241"/>
      <c r="JO989" s="241"/>
      <c r="JP989" s="241"/>
      <c r="JQ989" s="241"/>
      <c r="JR989" s="241"/>
      <c r="JS989" s="241"/>
      <c r="JT989" s="241"/>
      <c r="JU989" s="241"/>
    </row>
    <row r="990" spans="1:281"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c r="IW990" s="241"/>
      <c r="IX990" s="241"/>
      <c r="IY990" s="241"/>
      <c r="IZ990" s="241"/>
      <c r="JA990" s="241"/>
      <c r="JB990" s="241"/>
      <c r="JC990" s="241"/>
      <c r="JD990" s="241"/>
      <c r="JE990" s="241"/>
      <c r="JF990" s="241"/>
      <c r="JG990" s="241"/>
      <c r="JH990" s="241"/>
      <c r="JI990" s="241"/>
      <c r="JJ990" s="241"/>
      <c r="JK990" s="241"/>
      <c r="JL990" s="241"/>
      <c r="JM990" s="241"/>
      <c r="JN990" s="241"/>
      <c r="JO990" s="241"/>
      <c r="JP990" s="241"/>
      <c r="JQ990" s="241"/>
      <c r="JR990" s="241"/>
      <c r="JS990" s="241"/>
      <c r="JT990" s="241"/>
      <c r="JU990" s="241"/>
    </row>
    <row r="991" spans="1:281"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c r="IW991" s="241"/>
      <c r="IX991" s="241"/>
      <c r="IY991" s="241"/>
      <c r="IZ991" s="241"/>
      <c r="JA991" s="241"/>
      <c r="JB991" s="241"/>
      <c r="JC991" s="241"/>
      <c r="JD991" s="241"/>
      <c r="JE991" s="241"/>
      <c r="JF991" s="241"/>
      <c r="JG991" s="241"/>
      <c r="JH991" s="241"/>
      <c r="JI991" s="241"/>
      <c r="JJ991" s="241"/>
      <c r="JK991" s="241"/>
      <c r="JL991" s="241"/>
      <c r="JM991" s="241"/>
      <c r="JN991" s="241"/>
      <c r="JO991" s="241"/>
      <c r="JP991" s="241"/>
      <c r="JQ991" s="241"/>
      <c r="JR991" s="241"/>
      <c r="JS991" s="241"/>
      <c r="JT991" s="241"/>
      <c r="JU991" s="241"/>
    </row>
    <row r="992" spans="1:281"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c r="IW992" s="241"/>
      <c r="IX992" s="241"/>
      <c r="IY992" s="241"/>
      <c r="IZ992" s="241"/>
      <c r="JA992" s="241"/>
      <c r="JB992" s="241"/>
      <c r="JC992" s="241"/>
      <c r="JD992" s="241"/>
      <c r="JE992" s="241"/>
      <c r="JF992" s="241"/>
      <c r="JG992" s="241"/>
      <c r="JH992" s="241"/>
      <c r="JI992" s="241"/>
      <c r="JJ992" s="241"/>
      <c r="JK992" s="241"/>
      <c r="JL992" s="241"/>
      <c r="JM992" s="241"/>
      <c r="JN992" s="241"/>
      <c r="JO992" s="241"/>
      <c r="JP992" s="241"/>
      <c r="JQ992" s="241"/>
      <c r="JR992" s="241"/>
      <c r="JS992" s="241"/>
      <c r="JT992" s="241"/>
      <c r="JU992" s="241"/>
    </row>
    <row r="993" spans="1:281"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c r="IW993" s="241"/>
      <c r="IX993" s="241"/>
      <c r="IY993" s="241"/>
      <c r="IZ993" s="241"/>
      <c r="JA993" s="241"/>
      <c r="JB993" s="241"/>
      <c r="JC993" s="241"/>
      <c r="JD993" s="241"/>
      <c r="JE993" s="241"/>
      <c r="JF993" s="241"/>
      <c r="JG993" s="241"/>
      <c r="JH993" s="241"/>
      <c r="JI993" s="241"/>
      <c r="JJ993" s="241"/>
      <c r="JK993" s="241"/>
      <c r="JL993" s="241"/>
      <c r="JM993" s="241"/>
      <c r="JN993" s="241"/>
      <c r="JO993" s="241"/>
      <c r="JP993" s="241"/>
      <c r="JQ993" s="241"/>
      <c r="JR993" s="241"/>
      <c r="JS993" s="241"/>
      <c r="JT993" s="241"/>
      <c r="JU993" s="241"/>
    </row>
    <row r="994" spans="1:281"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c r="IW994" s="241"/>
      <c r="IX994" s="241"/>
      <c r="IY994" s="241"/>
      <c r="IZ994" s="241"/>
      <c r="JA994" s="241"/>
      <c r="JB994" s="241"/>
      <c r="JC994" s="241"/>
      <c r="JD994" s="241"/>
      <c r="JE994" s="241"/>
      <c r="JF994" s="241"/>
      <c r="JG994" s="241"/>
      <c r="JH994" s="241"/>
      <c r="JI994" s="241"/>
      <c r="JJ994" s="241"/>
      <c r="JK994" s="241"/>
      <c r="JL994" s="241"/>
      <c r="JM994" s="241"/>
      <c r="JN994" s="241"/>
      <c r="JO994" s="241"/>
      <c r="JP994" s="241"/>
      <c r="JQ994" s="241"/>
      <c r="JR994" s="241"/>
      <c r="JS994" s="241"/>
      <c r="JT994" s="241"/>
      <c r="JU994" s="241"/>
    </row>
    <row r="995" spans="1:281"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c r="IW995" s="241"/>
      <c r="IX995" s="241"/>
      <c r="IY995" s="241"/>
      <c r="IZ995" s="241"/>
      <c r="JA995" s="241"/>
      <c r="JB995" s="241"/>
      <c r="JC995" s="241"/>
      <c r="JD995" s="241"/>
      <c r="JE995" s="241"/>
      <c r="JF995" s="241"/>
      <c r="JG995" s="241"/>
      <c r="JH995" s="241"/>
      <c r="JI995" s="241"/>
      <c r="JJ995" s="241"/>
      <c r="JK995" s="241"/>
      <c r="JL995" s="241"/>
      <c r="JM995" s="241"/>
      <c r="JN995" s="241"/>
      <c r="JO995" s="241"/>
      <c r="JP995" s="241"/>
      <c r="JQ995" s="241"/>
      <c r="JR995" s="241"/>
      <c r="JS995" s="241"/>
      <c r="JT995" s="241"/>
      <c r="JU995" s="241"/>
    </row>
    <row r="996" spans="1:281"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c r="IW996" s="241"/>
      <c r="IX996" s="241"/>
      <c r="IY996" s="241"/>
      <c r="IZ996" s="241"/>
      <c r="JA996" s="241"/>
      <c r="JB996" s="241"/>
      <c r="JC996" s="241"/>
      <c r="JD996" s="241"/>
      <c r="JE996" s="241"/>
      <c r="JF996" s="241"/>
      <c r="JG996" s="241"/>
      <c r="JH996" s="241"/>
      <c r="JI996" s="241"/>
      <c r="JJ996" s="241"/>
      <c r="JK996" s="241"/>
      <c r="JL996" s="241"/>
      <c r="JM996" s="241"/>
      <c r="JN996" s="241"/>
      <c r="JO996" s="241"/>
      <c r="JP996" s="241"/>
      <c r="JQ996" s="241"/>
      <c r="JR996" s="241"/>
      <c r="JS996" s="241"/>
      <c r="JT996" s="241"/>
      <c r="JU996" s="241"/>
    </row>
    <row r="997" spans="1:281"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c r="IW997" s="241"/>
      <c r="IX997" s="241"/>
      <c r="IY997" s="241"/>
      <c r="IZ997" s="241"/>
      <c r="JA997" s="241"/>
      <c r="JB997" s="241"/>
      <c r="JC997" s="241"/>
      <c r="JD997" s="241"/>
      <c r="JE997" s="241"/>
      <c r="JF997" s="241"/>
      <c r="JG997" s="241"/>
      <c r="JH997" s="241"/>
      <c r="JI997" s="241"/>
      <c r="JJ997" s="241"/>
      <c r="JK997" s="241"/>
      <c r="JL997" s="241"/>
      <c r="JM997" s="241"/>
      <c r="JN997" s="241"/>
      <c r="JO997" s="241"/>
      <c r="JP997" s="241"/>
      <c r="JQ997" s="241"/>
      <c r="JR997" s="241"/>
      <c r="JS997" s="241"/>
      <c r="JT997" s="241"/>
      <c r="JU997" s="241"/>
    </row>
    <row r="998" spans="1:281"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c r="IW998" s="241"/>
      <c r="IX998" s="241"/>
      <c r="IY998" s="241"/>
      <c r="IZ998" s="241"/>
      <c r="JA998" s="241"/>
      <c r="JB998" s="241"/>
      <c r="JC998" s="241"/>
      <c r="JD998" s="241"/>
      <c r="JE998" s="241"/>
      <c r="JF998" s="241"/>
      <c r="JG998" s="241"/>
      <c r="JH998" s="241"/>
      <c r="JI998" s="241"/>
      <c r="JJ998" s="241"/>
      <c r="JK998" s="241"/>
      <c r="JL998" s="241"/>
      <c r="JM998" s="241"/>
      <c r="JN998" s="241"/>
      <c r="JO998" s="241"/>
      <c r="JP998" s="241"/>
      <c r="JQ998" s="241"/>
      <c r="JR998" s="241"/>
      <c r="JS998" s="241"/>
      <c r="JT998" s="241"/>
      <c r="JU998" s="241"/>
    </row>
    <row r="999" spans="1:281"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c r="IW999" s="241"/>
      <c r="IX999" s="241"/>
      <c r="IY999" s="241"/>
      <c r="IZ999" s="241"/>
      <c r="JA999" s="241"/>
      <c r="JB999" s="241"/>
      <c r="JC999" s="241"/>
      <c r="JD999" s="241"/>
      <c r="JE999" s="241"/>
      <c r="JF999" s="241"/>
      <c r="JG999" s="241"/>
      <c r="JH999" s="241"/>
      <c r="JI999" s="241"/>
      <c r="JJ999" s="241"/>
      <c r="JK999" s="241"/>
      <c r="JL999" s="241"/>
      <c r="JM999" s="241"/>
      <c r="JN999" s="241"/>
      <c r="JO999" s="241"/>
      <c r="JP999" s="241"/>
      <c r="JQ999" s="241"/>
      <c r="JR999" s="241"/>
      <c r="JS999" s="241"/>
      <c r="JT999" s="241"/>
      <c r="JU999" s="241"/>
    </row>
    <row r="1000" spans="1:281"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c r="IW1000" s="241"/>
      <c r="IX1000" s="241"/>
      <c r="IY1000" s="241"/>
      <c r="IZ1000" s="241"/>
      <c r="JA1000" s="241"/>
      <c r="JB1000" s="241"/>
      <c r="JC1000" s="241"/>
      <c r="JD1000" s="241"/>
      <c r="JE1000" s="241"/>
      <c r="JF1000" s="241"/>
      <c r="JG1000" s="241"/>
      <c r="JH1000" s="241"/>
      <c r="JI1000" s="241"/>
      <c r="JJ1000" s="241"/>
      <c r="JK1000" s="241"/>
      <c r="JL1000" s="241"/>
      <c r="JM1000" s="241"/>
      <c r="JN1000" s="241"/>
      <c r="JO1000" s="241"/>
      <c r="JP1000" s="241"/>
      <c r="JQ1000" s="241"/>
      <c r="JR1000" s="241"/>
      <c r="JS1000" s="241"/>
      <c r="JT1000" s="241"/>
      <c r="JU1000" s="241"/>
    </row>
    <row r="1001" spans="1:281"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c r="IW1001" s="241"/>
      <c r="IX1001" s="241"/>
      <c r="IY1001" s="241"/>
      <c r="IZ1001" s="241"/>
      <c r="JA1001" s="241"/>
      <c r="JB1001" s="241"/>
      <c r="JC1001" s="241"/>
      <c r="JD1001" s="241"/>
      <c r="JE1001" s="241"/>
      <c r="JF1001" s="241"/>
      <c r="JG1001" s="241"/>
      <c r="JH1001" s="241"/>
      <c r="JI1001" s="241"/>
      <c r="JJ1001" s="241"/>
      <c r="JK1001" s="241"/>
      <c r="JL1001" s="241"/>
      <c r="JM1001" s="241"/>
      <c r="JN1001" s="241"/>
      <c r="JO1001" s="241"/>
      <c r="JP1001" s="241"/>
      <c r="JQ1001" s="241"/>
      <c r="JR1001" s="241"/>
      <c r="JS1001" s="241"/>
      <c r="JT1001" s="241"/>
      <c r="JU1001" s="241"/>
    </row>
    <row r="1002" spans="1:281"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c r="IW1002" s="241"/>
      <c r="IX1002" s="241"/>
      <c r="IY1002" s="241"/>
      <c r="IZ1002" s="241"/>
      <c r="JA1002" s="241"/>
      <c r="JB1002" s="241"/>
      <c r="JC1002" s="241"/>
      <c r="JD1002" s="241"/>
      <c r="JE1002" s="241"/>
      <c r="JF1002" s="241"/>
      <c r="JG1002" s="241"/>
      <c r="JH1002" s="241"/>
      <c r="JI1002" s="241"/>
      <c r="JJ1002" s="241"/>
      <c r="JK1002" s="241"/>
      <c r="JL1002" s="241"/>
      <c r="JM1002" s="241"/>
      <c r="JN1002" s="241"/>
      <c r="JO1002" s="241"/>
      <c r="JP1002" s="241"/>
      <c r="JQ1002" s="241"/>
      <c r="JR1002" s="241"/>
      <c r="JS1002" s="241"/>
      <c r="JT1002" s="241"/>
      <c r="JU1002" s="241"/>
    </row>
    <row r="1003" spans="1:281"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c r="IW1003" s="241"/>
      <c r="IX1003" s="241"/>
      <c r="IY1003" s="241"/>
      <c r="IZ1003" s="241"/>
      <c r="JA1003" s="241"/>
      <c r="JB1003" s="241"/>
      <c r="JC1003" s="241"/>
      <c r="JD1003" s="241"/>
      <c r="JE1003" s="241"/>
      <c r="JF1003" s="241"/>
      <c r="JG1003" s="241"/>
      <c r="JH1003" s="241"/>
      <c r="JI1003" s="241"/>
      <c r="JJ1003" s="241"/>
      <c r="JK1003" s="241"/>
      <c r="JL1003" s="241"/>
      <c r="JM1003" s="241"/>
      <c r="JN1003" s="241"/>
      <c r="JO1003" s="241"/>
      <c r="JP1003" s="241"/>
      <c r="JQ1003" s="241"/>
      <c r="JR1003" s="241"/>
      <c r="JS1003" s="241"/>
      <c r="JT1003" s="241"/>
      <c r="JU1003" s="241"/>
    </row>
    <row r="1004" spans="1:281"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c r="IW1004" s="241"/>
      <c r="IX1004" s="241"/>
      <c r="IY1004" s="241"/>
      <c r="IZ1004" s="241"/>
      <c r="JA1004" s="241"/>
      <c r="JB1004" s="241"/>
      <c r="JC1004" s="241"/>
      <c r="JD1004" s="241"/>
      <c r="JE1004" s="241"/>
      <c r="JF1004" s="241"/>
      <c r="JG1004" s="241"/>
      <c r="JH1004" s="241"/>
      <c r="JI1004" s="241"/>
      <c r="JJ1004" s="241"/>
      <c r="JK1004" s="241"/>
      <c r="JL1004" s="241"/>
      <c r="JM1004" s="241"/>
      <c r="JN1004" s="241"/>
      <c r="JO1004" s="241"/>
      <c r="JP1004" s="241"/>
      <c r="JQ1004" s="241"/>
      <c r="JR1004" s="241"/>
      <c r="JS1004" s="241"/>
      <c r="JT1004" s="241"/>
      <c r="JU1004" s="241"/>
    </row>
    <row r="1005" spans="1:281"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c r="IW1005" s="241"/>
      <c r="IX1005" s="241"/>
      <c r="IY1005" s="241"/>
      <c r="IZ1005" s="241"/>
      <c r="JA1005" s="241"/>
      <c r="JB1005" s="241"/>
      <c r="JC1005" s="241"/>
      <c r="JD1005" s="241"/>
      <c r="JE1005" s="241"/>
      <c r="JF1005" s="241"/>
      <c r="JG1005" s="241"/>
      <c r="JH1005" s="241"/>
      <c r="JI1005" s="241"/>
      <c r="JJ1005" s="241"/>
      <c r="JK1005" s="241"/>
      <c r="JL1005" s="241"/>
      <c r="JM1005" s="241"/>
      <c r="JN1005" s="241"/>
      <c r="JO1005" s="241"/>
      <c r="JP1005" s="241"/>
      <c r="JQ1005" s="241"/>
      <c r="JR1005" s="241"/>
      <c r="JS1005" s="241"/>
      <c r="JT1005" s="241"/>
      <c r="JU1005" s="241"/>
    </row>
    <row r="1006" spans="1:281"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c r="IW1006" s="241"/>
      <c r="IX1006" s="241"/>
      <c r="IY1006" s="241"/>
      <c r="IZ1006" s="241"/>
      <c r="JA1006" s="241"/>
      <c r="JB1006" s="241"/>
      <c r="JC1006" s="241"/>
      <c r="JD1006" s="241"/>
      <c r="JE1006" s="241"/>
      <c r="JF1006" s="241"/>
      <c r="JG1006" s="241"/>
      <c r="JH1006" s="241"/>
      <c r="JI1006" s="241"/>
      <c r="JJ1006" s="241"/>
      <c r="JK1006" s="241"/>
      <c r="JL1006" s="241"/>
      <c r="JM1006" s="241"/>
      <c r="JN1006" s="241"/>
      <c r="JO1006" s="241"/>
      <c r="JP1006" s="241"/>
      <c r="JQ1006" s="241"/>
      <c r="JR1006" s="241"/>
      <c r="JS1006" s="241"/>
      <c r="JT1006" s="241"/>
      <c r="JU1006" s="241"/>
    </row>
    <row r="1007" spans="1:281"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c r="IW1007" s="241"/>
      <c r="IX1007" s="241"/>
      <c r="IY1007" s="241"/>
      <c r="IZ1007" s="241"/>
      <c r="JA1007" s="241"/>
      <c r="JB1007" s="241"/>
      <c r="JC1007" s="241"/>
      <c r="JD1007" s="241"/>
      <c r="JE1007" s="241"/>
      <c r="JF1007" s="241"/>
      <c r="JG1007" s="241"/>
      <c r="JH1007" s="241"/>
      <c r="JI1007" s="241"/>
      <c r="JJ1007" s="241"/>
      <c r="JK1007" s="241"/>
      <c r="JL1007" s="241"/>
      <c r="JM1007" s="241"/>
      <c r="JN1007" s="241"/>
      <c r="JO1007" s="241"/>
      <c r="JP1007" s="241"/>
      <c r="JQ1007" s="241"/>
      <c r="JR1007" s="241"/>
      <c r="JS1007" s="241"/>
      <c r="JT1007" s="241"/>
      <c r="JU1007" s="241"/>
    </row>
    <row r="1008" spans="1:281"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c r="IW1008" s="241"/>
      <c r="IX1008" s="241"/>
      <c r="IY1008" s="241"/>
      <c r="IZ1008" s="241"/>
      <c r="JA1008" s="241"/>
      <c r="JB1008" s="241"/>
      <c r="JC1008" s="241"/>
      <c r="JD1008" s="241"/>
      <c r="JE1008" s="241"/>
      <c r="JF1008" s="241"/>
      <c r="JG1008" s="241"/>
      <c r="JH1008" s="241"/>
      <c r="JI1008" s="241"/>
      <c r="JJ1008" s="241"/>
      <c r="JK1008" s="241"/>
      <c r="JL1008" s="241"/>
      <c r="JM1008" s="241"/>
      <c r="JN1008" s="241"/>
      <c r="JO1008" s="241"/>
      <c r="JP1008" s="241"/>
      <c r="JQ1008" s="241"/>
      <c r="JR1008" s="241"/>
      <c r="JS1008" s="241"/>
      <c r="JT1008" s="241"/>
      <c r="JU1008" s="241"/>
    </row>
    <row r="1009" spans="1:281"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c r="IW1009" s="241"/>
      <c r="IX1009" s="241"/>
      <c r="IY1009" s="241"/>
      <c r="IZ1009" s="241"/>
      <c r="JA1009" s="241"/>
      <c r="JB1009" s="241"/>
      <c r="JC1009" s="241"/>
      <c r="JD1009" s="241"/>
      <c r="JE1009" s="241"/>
      <c r="JF1009" s="241"/>
      <c r="JG1009" s="241"/>
      <c r="JH1009" s="241"/>
      <c r="JI1009" s="241"/>
      <c r="JJ1009" s="241"/>
      <c r="JK1009" s="241"/>
      <c r="JL1009" s="241"/>
      <c r="JM1009" s="241"/>
      <c r="JN1009" s="241"/>
      <c r="JO1009" s="241"/>
      <c r="JP1009" s="241"/>
      <c r="JQ1009" s="241"/>
      <c r="JR1009" s="241"/>
      <c r="JS1009" s="241"/>
      <c r="JT1009" s="241"/>
      <c r="JU1009" s="241"/>
    </row>
    <row r="1010" spans="1:281"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c r="IW1010" s="241"/>
      <c r="IX1010" s="241"/>
      <c r="IY1010" s="241"/>
      <c r="IZ1010" s="241"/>
      <c r="JA1010" s="241"/>
      <c r="JB1010" s="241"/>
      <c r="JC1010" s="241"/>
      <c r="JD1010" s="241"/>
      <c r="JE1010" s="241"/>
      <c r="JF1010" s="241"/>
      <c r="JG1010" s="241"/>
      <c r="JH1010" s="241"/>
      <c r="JI1010" s="241"/>
      <c r="JJ1010" s="241"/>
      <c r="JK1010" s="241"/>
      <c r="JL1010" s="241"/>
      <c r="JM1010" s="241"/>
      <c r="JN1010" s="241"/>
      <c r="JO1010" s="241"/>
      <c r="JP1010" s="241"/>
      <c r="JQ1010" s="241"/>
      <c r="JR1010" s="241"/>
      <c r="JS1010" s="241"/>
      <c r="JT1010" s="241"/>
      <c r="JU1010" s="241"/>
    </row>
    <row r="1011" spans="1:281"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c r="IW1011" s="241"/>
      <c r="IX1011" s="241"/>
      <c r="IY1011" s="241"/>
      <c r="IZ1011" s="241"/>
      <c r="JA1011" s="241"/>
      <c r="JB1011" s="241"/>
      <c r="JC1011" s="241"/>
      <c r="JD1011" s="241"/>
      <c r="JE1011" s="241"/>
      <c r="JF1011" s="241"/>
      <c r="JG1011" s="241"/>
      <c r="JH1011" s="241"/>
      <c r="JI1011" s="241"/>
      <c r="JJ1011" s="241"/>
      <c r="JK1011" s="241"/>
      <c r="JL1011" s="241"/>
      <c r="JM1011" s="241"/>
      <c r="JN1011" s="241"/>
      <c r="JO1011" s="241"/>
      <c r="JP1011" s="241"/>
      <c r="JQ1011" s="241"/>
      <c r="JR1011" s="241"/>
      <c r="JS1011" s="241"/>
      <c r="JT1011" s="241"/>
      <c r="JU1011" s="241"/>
    </row>
    <row r="1012" spans="1:281"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c r="IW1012" s="241"/>
      <c r="IX1012" s="241"/>
      <c r="IY1012" s="241"/>
      <c r="IZ1012" s="241"/>
      <c r="JA1012" s="241"/>
      <c r="JB1012" s="241"/>
      <c r="JC1012" s="241"/>
      <c r="JD1012" s="241"/>
      <c r="JE1012" s="241"/>
      <c r="JF1012" s="241"/>
      <c r="JG1012" s="241"/>
      <c r="JH1012" s="241"/>
      <c r="JI1012" s="241"/>
      <c r="JJ1012" s="241"/>
      <c r="JK1012" s="241"/>
      <c r="JL1012" s="241"/>
      <c r="JM1012" s="241"/>
      <c r="JN1012" s="241"/>
      <c r="JO1012" s="241"/>
      <c r="JP1012" s="241"/>
      <c r="JQ1012" s="241"/>
      <c r="JR1012" s="241"/>
      <c r="JS1012" s="241"/>
      <c r="JT1012" s="241"/>
      <c r="JU1012" s="241"/>
    </row>
    <row r="1013" spans="1:281"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c r="IW1013" s="241"/>
      <c r="IX1013" s="241"/>
      <c r="IY1013" s="241"/>
      <c r="IZ1013" s="241"/>
      <c r="JA1013" s="241"/>
      <c r="JB1013" s="241"/>
      <c r="JC1013" s="241"/>
      <c r="JD1013" s="241"/>
      <c r="JE1013" s="241"/>
      <c r="JF1013" s="241"/>
      <c r="JG1013" s="241"/>
      <c r="JH1013" s="241"/>
      <c r="JI1013" s="241"/>
      <c r="JJ1013" s="241"/>
      <c r="JK1013" s="241"/>
      <c r="JL1013" s="241"/>
      <c r="JM1013" s="241"/>
      <c r="JN1013" s="241"/>
      <c r="JO1013" s="241"/>
      <c r="JP1013" s="241"/>
      <c r="JQ1013" s="241"/>
      <c r="JR1013" s="241"/>
      <c r="JS1013" s="241"/>
      <c r="JT1013" s="241"/>
      <c r="JU1013" s="241"/>
    </row>
    <row r="1014" spans="1:281"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c r="IW1014" s="241"/>
      <c r="IX1014" s="241"/>
      <c r="IY1014" s="241"/>
      <c r="IZ1014" s="241"/>
      <c r="JA1014" s="241"/>
      <c r="JB1014" s="241"/>
      <c r="JC1014" s="241"/>
      <c r="JD1014" s="241"/>
      <c r="JE1014" s="241"/>
      <c r="JF1014" s="241"/>
      <c r="JG1014" s="241"/>
      <c r="JH1014" s="241"/>
      <c r="JI1014" s="241"/>
      <c r="JJ1014" s="241"/>
      <c r="JK1014" s="241"/>
      <c r="JL1014" s="241"/>
      <c r="JM1014" s="241"/>
      <c r="JN1014" s="241"/>
      <c r="JO1014" s="241"/>
      <c r="JP1014" s="241"/>
      <c r="JQ1014" s="241"/>
      <c r="JR1014" s="241"/>
      <c r="JS1014" s="241"/>
      <c r="JT1014" s="241"/>
      <c r="JU1014" s="241"/>
    </row>
    <row r="1015" spans="1:281"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c r="IW1015" s="241"/>
      <c r="IX1015" s="241"/>
      <c r="IY1015" s="241"/>
      <c r="IZ1015" s="241"/>
      <c r="JA1015" s="241"/>
      <c r="JB1015" s="241"/>
      <c r="JC1015" s="241"/>
      <c r="JD1015" s="241"/>
      <c r="JE1015" s="241"/>
      <c r="JF1015" s="241"/>
      <c r="JG1015" s="241"/>
      <c r="JH1015" s="241"/>
      <c r="JI1015" s="241"/>
      <c r="JJ1015" s="241"/>
      <c r="JK1015" s="241"/>
      <c r="JL1015" s="241"/>
      <c r="JM1015" s="241"/>
      <c r="JN1015" s="241"/>
      <c r="JO1015" s="241"/>
      <c r="JP1015" s="241"/>
      <c r="JQ1015" s="241"/>
      <c r="JR1015" s="241"/>
      <c r="JS1015" s="241"/>
      <c r="JT1015" s="241"/>
      <c r="JU1015" s="241"/>
    </row>
    <row r="1016" spans="1:281"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c r="IW1016" s="241"/>
      <c r="IX1016" s="241"/>
      <c r="IY1016" s="241"/>
      <c r="IZ1016" s="241"/>
      <c r="JA1016" s="241"/>
      <c r="JB1016" s="241"/>
      <c r="JC1016" s="241"/>
      <c r="JD1016" s="241"/>
      <c r="JE1016" s="241"/>
      <c r="JF1016" s="241"/>
      <c r="JG1016" s="241"/>
      <c r="JH1016" s="241"/>
      <c r="JI1016" s="241"/>
      <c r="JJ1016" s="241"/>
      <c r="JK1016" s="241"/>
      <c r="JL1016" s="241"/>
      <c r="JM1016" s="241"/>
      <c r="JN1016" s="241"/>
      <c r="JO1016" s="241"/>
      <c r="JP1016" s="241"/>
      <c r="JQ1016" s="241"/>
      <c r="JR1016" s="241"/>
      <c r="JS1016" s="241"/>
      <c r="JT1016" s="241"/>
      <c r="JU1016" s="241"/>
    </row>
    <row r="1017" spans="1:281"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c r="IW1017" s="241"/>
      <c r="IX1017" s="241"/>
      <c r="IY1017" s="241"/>
      <c r="IZ1017" s="241"/>
      <c r="JA1017" s="241"/>
      <c r="JB1017" s="241"/>
      <c r="JC1017" s="241"/>
      <c r="JD1017" s="241"/>
      <c r="JE1017" s="241"/>
      <c r="JF1017" s="241"/>
      <c r="JG1017" s="241"/>
      <c r="JH1017" s="241"/>
      <c r="JI1017" s="241"/>
      <c r="JJ1017" s="241"/>
      <c r="JK1017" s="241"/>
      <c r="JL1017" s="241"/>
      <c r="JM1017" s="241"/>
      <c r="JN1017" s="241"/>
      <c r="JO1017" s="241"/>
      <c r="JP1017" s="241"/>
      <c r="JQ1017" s="241"/>
      <c r="JR1017" s="241"/>
      <c r="JS1017" s="241"/>
      <c r="JT1017" s="241"/>
      <c r="JU1017" s="241"/>
    </row>
    <row r="1018" spans="1:281"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c r="IW1018" s="241"/>
      <c r="IX1018" s="241"/>
      <c r="IY1018" s="241"/>
      <c r="IZ1018" s="241"/>
      <c r="JA1018" s="241"/>
      <c r="JB1018" s="241"/>
      <c r="JC1018" s="241"/>
      <c r="JD1018" s="241"/>
      <c r="JE1018" s="241"/>
      <c r="JF1018" s="241"/>
      <c r="JG1018" s="241"/>
      <c r="JH1018" s="241"/>
      <c r="JI1018" s="241"/>
      <c r="JJ1018" s="241"/>
      <c r="JK1018" s="241"/>
      <c r="JL1018" s="241"/>
      <c r="JM1018" s="241"/>
      <c r="JN1018" s="241"/>
      <c r="JO1018" s="241"/>
      <c r="JP1018" s="241"/>
      <c r="JQ1018" s="241"/>
      <c r="JR1018" s="241"/>
      <c r="JS1018" s="241"/>
      <c r="JT1018" s="241"/>
      <c r="JU1018" s="241"/>
    </row>
    <row r="1019" spans="1:281"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c r="IW1019" s="241"/>
      <c r="IX1019" s="241"/>
      <c r="IY1019" s="241"/>
      <c r="IZ1019" s="241"/>
      <c r="JA1019" s="241"/>
      <c r="JB1019" s="241"/>
      <c r="JC1019" s="241"/>
      <c r="JD1019" s="241"/>
      <c r="JE1019" s="241"/>
      <c r="JF1019" s="241"/>
      <c r="JG1019" s="241"/>
      <c r="JH1019" s="241"/>
      <c r="JI1019" s="241"/>
      <c r="JJ1019" s="241"/>
      <c r="JK1019" s="241"/>
      <c r="JL1019" s="241"/>
      <c r="JM1019" s="241"/>
      <c r="JN1019" s="241"/>
      <c r="JO1019" s="241"/>
      <c r="JP1019" s="241"/>
      <c r="JQ1019" s="241"/>
      <c r="JR1019" s="241"/>
      <c r="JS1019" s="241"/>
      <c r="JT1019" s="241"/>
      <c r="JU1019" s="241"/>
    </row>
    <row r="1020" spans="1:281"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c r="IW1020" s="241"/>
      <c r="IX1020" s="241"/>
      <c r="IY1020" s="241"/>
      <c r="IZ1020" s="241"/>
      <c r="JA1020" s="241"/>
      <c r="JB1020" s="241"/>
      <c r="JC1020" s="241"/>
      <c r="JD1020" s="241"/>
      <c r="JE1020" s="241"/>
      <c r="JF1020" s="241"/>
      <c r="JG1020" s="241"/>
      <c r="JH1020" s="241"/>
      <c r="JI1020" s="241"/>
      <c r="JJ1020" s="241"/>
      <c r="JK1020" s="241"/>
      <c r="JL1020" s="241"/>
      <c r="JM1020" s="241"/>
      <c r="JN1020" s="241"/>
      <c r="JO1020" s="241"/>
      <c r="JP1020" s="241"/>
      <c r="JQ1020" s="241"/>
      <c r="JR1020" s="241"/>
      <c r="JS1020" s="241"/>
      <c r="JT1020" s="241"/>
      <c r="JU1020" s="241"/>
    </row>
    <row r="1021" spans="1:281"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c r="IW1021" s="241"/>
      <c r="IX1021" s="241"/>
      <c r="IY1021" s="241"/>
      <c r="IZ1021" s="241"/>
      <c r="JA1021" s="241"/>
      <c r="JB1021" s="241"/>
      <c r="JC1021" s="241"/>
      <c r="JD1021" s="241"/>
      <c r="JE1021" s="241"/>
      <c r="JF1021" s="241"/>
      <c r="JG1021" s="241"/>
      <c r="JH1021" s="241"/>
      <c r="JI1021" s="241"/>
      <c r="JJ1021" s="241"/>
      <c r="JK1021" s="241"/>
      <c r="JL1021" s="241"/>
      <c r="JM1021" s="241"/>
      <c r="JN1021" s="241"/>
      <c r="JO1021" s="241"/>
      <c r="JP1021" s="241"/>
      <c r="JQ1021" s="241"/>
      <c r="JR1021" s="241"/>
      <c r="JS1021" s="241"/>
      <c r="JT1021" s="241"/>
      <c r="JU1021" s="241"/>
    </row>
    <row r="1022" spans="1:281"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c r="IW1022" s="241"/>
      <c r="IX1022" s="241"/>
      <c r="IY1022" s="241"/>
      <c r="IZ1022" s="241"/>
      <c r="JA1022" s="241"/>
      <c r="JB1022" s="241"/>
      <c r="JC1022" s="241"/>
      <c r="JD1022" s="241"/>
      <c r="JE1022" s="241"/>
      <c r="JF1022" s="241"/>
      <c r="JG1022" s="241"/>
      <c r="JH1022" s="241"/>
      <c r="JI1022" s="241"/>
      <c r="JJ1022" s="241"/>
      <c r="JK1022" s="241"/>
      <c r="JL1022" s="241"/>
      <c r="JM1022" s="241"/>
      <c r="JN1022" s="241"/>
      <c r="JO1022" s="241"/>
      <c r="JP1022" s="241"/>
      <c r="JQ1022" s="241"/>
      <c r="JR1022" s="241"/>
      <c r="JS1022" s="241"/>
      <c r="JT1022" s="241"/>
      <c r="JU1022" s="241"/>
    </row>
    <row r="1023" spans="1:281"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c r="IW1023" s="241"/>
      <c r="IX1023" s="241"/>
      <c r="IY1023" s="241"/>
      <c r="IZ1023" s="241"/>
      <c r="JA1023" s="241"/>
      <c r="JB1023" s="241"/>
      <c r="JC1023" s="241"/>
      <c r="JD1023" s="241"/>
      <c r="JE1023" s="241"/>
      <c r="JF1023" s="241"/>
      <c r="JG1023" s="241"/>
      <c r="JH1023" s="241"/>
      <c r="JI1023" s="241"/>
      <c r="JJ1023" s="241"/>
      <c r="JK1023" s="241"/>
      <c r="JL1023" s="241"/>
      <c r="JM1023" s="241"/>
      <c r="JN1023" s="241"/>
      <c r="JO1023" s="241"/>
      <c r="JP1023" s="241"/>
      <c r="JQ1023" s="241"/>
      <c r="JR1023" s="241"/>
      <c r="JS1023" s="241"/>
      <c r="JT1023" s="241"/>
      <c r="JU1023" s="241"/>
    </row>
    <row r="1024" spans="1:281"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c r="IW1024" s="241"/>
      <c r="IX1024" s="241"/>
      <c r="IY1024" s="241"/>
      <c r="IZ1024" s="241"/>
      <c r="JA1024" s="241"/>
      <c r="JB1024" s="241"/>
      <c r="JC1024" s="241"/>
      <c r="JD1024" s="241"/>
      <c r="JE1024" s="241"/>
      <c r="JF1024" s="241"/>
      <c r="JG1024" s="241"/>
      <c r="JH1024" s="241"/>
      <c r="JI1024" s="241"/>
      <c r="JJ1024" s="241"/>
      <c r="JK1024" s="241"/>
      <c r="JL1024" s="241"/>
      <c r="JM1024" s="241"/>
      <c r="JN1024" s="241"/>
      <c r="JO1024" s="241"/>
      <c r="JP1024" s="241"/>
      <c r="JQ1024" s="241"/>
      <c r="JR1024" s="241"/>
      <c r="JS1024" s="241"/>
      <c r="JT1024" s="241"/>
      <c r="JU1024" s="241"/>
    </row>
    <row r="1025" spans="1:281"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c r="IW1025" s="241"/>
      <c r="IX1025" s="241"/>
      <c r="IY1025" s="241"/>
      <c r="IZ1025" s="241"/>
      <c r="JA1025" s="241"/>
      <c r="JB1025" s="241"/>
      <c r="JC1025" s="241"/>
      <c r="JD1025" s="241"/>
      <c r="JE1025" s="241"/>
      <c r="JF1025" s="241"/>
      <c r="JG1025" s="241"/>
      <c r="JH1025" s="241"/>
      <c r="JI1025" s="241"/>
      <c r="JJ1025" s="241"/>
      <c r="JK1025" s="241"/>
      <c r="JL1025" s="241"/>
      <c r="JM1025" s="241"/>
      <c r="JN1025" s="241"/>
      <c r="JO1025" s="241"/>
      <c r="JP1025" s="241"/>
      <c r="JQ1025" s="241"/>
      <c r="JR1025" s="241"/>
      <c r="JS1025" s="241"/>
      <c r="JT1025" s="241"/>
      <c r="JU1025" s="241"/>
    </row>
    <row r="1026" spans="1:281"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c r="IW1026" s="241"/>
      <c r="IX1026" s="241"/>
      <c r="IY1026" s="241"/>
      <c r="IZ1026" s="241"/>
      <c r="JA1026" s="241"/>
      <c r="JB1026" s="241"/>
      <c r="JC1026" s="241"/>
      <c r="JD1026" s="241"/>
      <c r="JE1026" s="241"/>
      <c r="JF1026" s="241"/>
      <c r="JG1026" s="241"/>
      <c r="JH1026" s="241"/>
      <c r="JI1026" s="241"/>
      <c r="JJ1026" s="241"/>
      <c r="JK1026" s="241"/>
      <c r="JL1026" s="241"/>
      <c r="JM1026" s="241"/>
      <c r="JN1026" s="241"/>
      <c r="JO1026" s="241"/>
      <c r="JP1026" s="241"/>
      <c r="JQ1026" s="241"/>
      <c r="JR1026" s="241"/>
      <c r="JS1026" s="241"/>
      <c r="JT1026" s="241"/>
      <c r="JU1026" s="241"/>
    </row>
    <row r="1027" spans="1:281"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c r="IW1027" s="241"/>
      <c r="IX1027" s="241"/>
      <c r="IY1027" s="241"/>
      <c r="IZ1027" s="241"/>
      <c r="JA1027" s="241"/>
      <c r="JB1027" s="241"/>
      <c r="JC1027" s="241"/>
      <c r="JD1027" s="241"/>
      <c r="JE1027" s="241"/>
      <c r="JF1027" s="241"/>
      <c r="JG1027" s="241"/>
      <c r="JH1027" s="241"/>
      <c r="JI1027" s="241"/>
      <c r="JJ1027" s="241"/>
      <c r="JK1027" s="241"/>
      <c r="JL1027" s="241"/>
      <c r="JM1027" s="241"/>
      <c r="JN1027" s="241"/>
      <c r="JO1027" s="241"/>
      <c r="JP1027" s="241"/>
      <c r="JQ1027" s="241"/>
      <c r="JR1027" s="241"/>
      <c r="JS1027" s="241"/>
      <c r="JT1027" s="241"/>
      <c r="JU1027" s="241"/>
    </row>
    <row r="1028" spans="1:281"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c r="IW1028" s="241"/>
      <c r="IX1028" s="241"/>
      <c r="IY1028" s="241"/>
      <c r="IZ1028" s="241"/>
      <c r="JA1028" s="241"/>
      <c r="JB1028" s="241"/>
      <c r="JC1028" s="241"/>
      <c r="JD1028" s="241"/>
      <c r="JE1028" s="241"/>
      <c r="JF1028" s="241"/>
      <c r="JG1028" s="241"/>
      <c r="JH1028" s="241"/>
      <c r="JI1028" s="241"/>
      <c r="JJ1028" s="241"/>
      <c r="JK1028" s="241"/>
      <c r="JL1028" s="241"/>
      <c r="JM1028" s="241"/>
      <c r="JN1028" s="241"/>
      <c r="JO1028" s="241"/>
      <c r="JP1028" s="241"/>
      <c r="JQ1028" s="241"/>
      <c r="JR1028" s="241"/>
      <c r="JS1028" s="241"/>
      <c r="JT1028" s="241"/>
      <c r="JU1028" s="241"/>
    </row>
    <row r="1029" spans="1:281"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c r="IW1029" s="241"/>
      <c r="IX1029" s="241"/>
      <c r="IY1029" s="241"/>
      <c r="IZ1029" s="241"/>
      <c r="JA1029" s="241"/>
      <c r="JB1029" s="241"/>
      <c r="JC1029" s="241"/>
      <c r="JD1029" s="241"/>
      <c r="JE1029" s="241"/>
      <c r="JF1029" s="241"/>
      <c r="JG1029" s="241"/>
      <c r="JH1029" s="241"/>
      <c r="JI1029" s="241"/>
      <c r="JJ1029" s="241"/>
      <c r="JK1029" s="241"/>
      <c r="JL1029" s="241"/>
      <c r="JM1029" s="241"/>
      <c r="JN1029" s="241"/>
      <c r="JO1029" s="241"/>
      <c r="JP1029" s="241"/>
      <c r="JQ1029" s="241"/>
      <c r="JR1029" s="241"/>
      <c r="JS1029" s="241"/>
      <c r="JT1029" s="241"/>
      <c r="JU1029" s="241"/>
    </row>
    <row r="1030" spans="1:281"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c r="IW1030" s="241"/>
      <c r="IX1030" s="241"/>
      <c r="IY1030" s="241"/>
      <c r="IZ1030" s="241"/>
      <c r="JA1030" s="241"/>
      <c r="JB1030" s="241"/>
      <c r="JC1030" s="241"/>
      <c r="JD1030" s="241"/>
      <c r="JE1030" s="241"/>
      <c r="JF1030" s="241"/>
      <c r="JG1030" s="241"/>
      <c r="JH1030" s="241"/>
      <c r="JI1030" s="241"/>
      <c r="JJ1030" s="241"/>
      <c r="JK1030" s="241"/>
      <c r="JL1030" s="241"/>
      <c r="JM1030" s="241"/>
      <c r="JN1030" s="241"/>
      <c r="JO1030" s="241"/>
      <c r="JP1030" s="241"/>
      <c r="JQ1030" s="241"/>
      <c r="JR1030" s="241"/>
      <c r="JS1030" s="241"/>
      <c r="JT1030" s="241"/>
      <c r="JU1030" s="241"/>
    </row>
    <row r="1031" spans="1:281"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c r="IW1031" s="241"/>
      <c r="IX1031" s="241"/>
      <c r="IY1031" s="241"/>
      <c r="IZ1031" s="241"/>
      <c r="JA1031" s="241"/>
      <c r="JB1031" s="241"/>
      <c r="JC1031" s="241"/>
      <c r="JD1031" s="241"/>
      <c r="JE1031" s="241"/>
      <c r="JF1031" s="241"/>
      <c r="JG1031" s="241"/>
      <c r="JH1031" s="241"/>
      <c r="JI1031" s="241"/>
      <c r="JJ1031" s="241"/>
      <c r="JK1031" s="241"/>
      <c r="JL1031" s="241"/>
      <c r="JM1031" s="241"/>
      <c r="JN1031" s="241"/>
      <c r="JO1031" s="241"/>
      <c r="JP1031" s="241"/>
      <c r="JQ1031" s="241"/>
      <c r="JR1031" s="241"/>
      <c r="JS1031" s="241"/>
      <c r="JT1031" s="241"/>
      <c r="JU1031" s="241"/>
    </row>
    <row r="1032" spans="1:281"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c r="IW1032" s="241"/>
      <c r="IX1032" s="241"/>
      <c r="IY1032" s="241"/>
      <c r="IZ1032" s="241"/>
      <c r="JA1032" s="241"/>
      <c r="JB1032" s="241"/>
      <c r="JC1032" s="241"/>
      <c r="JD1032" s="241"/>
      <c r="JE1032" s="241"/>
      <c r="JF1032" s="241"/>
      <c r="JG1032" s="241"/>
      <c r="JH1032" s="241"/>
      <c r="JI1032" s="241"/>
      <c r="JJ1032" s="241"/>
      <c r="JK1032" s="241"/>
      <c r="JL1032" s="241"/>
      <c r="JM1032" s="241"/>
      <c r="JN1032" s="241"/>
      <c r="JO1032" s="241"/>
      <c r="JP1032" s="241"/>
      <c r="JQ1032" s="241"/>
      <c r="JR1032" s="241"/>
      <c r="JS1032" s="241"/>
      <c r="JT1032" s="241"/>
      <c r="JU1032" s="241"/>
    </row>
    <row r="1033" spans="1:281"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c r="IW1033" s="241"/>
      <c r="IX1033" s="241"/>
      <c r="IY1033" s="241"/>
      <c r="IZ1033" s="241"/>
      <c r="JA1033" s="241"/>
      <c r="JB1033" s="241"/>
      <c r="JC1033" s="241"/>
      <c r="JD1033" s="241"/>
      <c r="JE1033" s="241"/>
      <c r="JF1033" s="241"/>
      <c r="JG1033" s="241"/>
      <c r="JH1033" s="241"/>
      <c r="JI1033" s="241"/>
      <c r="JJ1033" s="241"/>
      <c r="JK1033" s="241"/>
      <c r="JL1033" s="241"/>
      <c r="JM1033" s="241"/>
      <c r="JN1033" s="241"/>
      <c r="JO1033" s="241"/>
      <c r="JP1033" s="241"/>
      <c r="JQ1033" s="241"/>
      <c r="JR1033" s="241"/>
      <c r="JS1033" s="241"/>
      <c r="JT1033" s="241"/>
      <c r="JU1033" s="241"/>
    </row>
    <row r="1034" spans="1:281"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c r="IW1034" s="241"/>
      <c r="IX1034" s="241"/>
      <c r="IY1034" s="241"/>
      <c r="IZ1034" s="241"/>
      <c r="JA1034" s="241"/>
      <c r="JB1034" s="241"/>
      <c r="JC1034" s="241"/>
      <c r="JD1034" s="241"/>
      <c r="JE1034" s="241"/>
      <c r="JF1034" s="241"/>
      <c r="JG1034" s="241"/>
      <c r="JH1034" s="241"/>
      <c r="JI1034" s="241"/>
      <c r="JJ1034" s="241"/>
      <c r="JK1034" s="241"/>
      <c r="JL1034" s="241"/>
      <c r="JM1034" s="241"/>
      <c r="JN1034" s="241"/>
      <c r="JO1034" s="241"/>
      <c r="JP1034" s="241"/>
      <c r="JQ1034" s="241"/>
      <c r="JR1034" s="241"/>
      <c r="JS1034" s="241"/>
      <c r="JT1034" s="241"/>
      <c r="JU1034" s="241"/>
    </row>
    <row r="1035" spans="1:281" s="240" customFormat="1" ht="15" customHeight="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c r="IW1035" s="241"/>
      <c r="IX1035" s="241"/>
      <c r="IY1035" s="241"/>
      <c r="IZ1035" s="241"/>
      <c r="JA1035" s="241"/>
      <c r="JB1035" s="241"/>
      <c r="JC1035" s="241"/>
      <c r="JD1035" s="241"/>
      <c r="JE1035" s="241"/>
      <c r="JF1035" s="241"/>
      <c r="JG1035" s="241"/>
      <c r="JH1035" s="241"/>
      <c r="JI1035" s="241"/>
      <c r="JJ1035" s="241"/>
      <c r="JK1035" s="241"/>
      <c r="JL1035" s="241"/>
      <c r="JM1035" s="241"/>
      <c r="JN1035" s="241"/>
      <c r="JO1035" s="241"/>
      <c r="JP1035" s="241"/>
      <c r="JQ1035" s="241"/>
      <c r="JR1035" s="241"/>
      <c r="JS1035" s="241"/>
      <c r="JT1035" s="241"/>
      <c r="JU1035" s="241"/>
    </row>
    <row r="1036" spans="1:281" s="240" customFormat="1" ht="15" customHeight="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c r="IW1036" s="241"/>
      <c r="IX1036" s="241"/>
      <c r="IY1036" s="241"/>
      <c r="IZ1036" s="241"/>
      <c r="JA1036" s="241"/>
      <c r="JB1036" s="241"/>
      <c r="JC1036" s="241"/>
      <c r="JD1036" s="241"/>
      <c r="JE1036" s="241"/>
      <c r="JF1036" s="241"/>
      <c r="JG1036" s="241"/>
      <c r="JH1036" s="241"/>
      <c r="JI1036" s="241"/>
      <c r="JJ1036" s="241"/>
      <c r="JK1036" s="241"/>
      <c r="JL1036" s="241"/>
      <c r="JM1036" s="241"/>
      <c r="JN1036" s="241"/>
      <c r="JO1036" s="241"/>
      <c r="JP1036" s="241"/>
      <c r="JQ1036" s="241"/>
      <c r="JR1036" s="241"/>
      <c r="JS1036" s="241"/>
      <c r="JT1036" s="241"/>
      <c r="JU1036" s="241"/>
    </row>
    <row r="1037" spans="1:281" s="240" customFormat="1" ht="15" customHeight="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c r="IW1037" s="241"/>
      <c r="IX1037" s="241"/>
      <c r="IY1037" s="241"/>
      <c r="IZ1037" s="241"/>
      <c r="JA1037" s="241"/>
      <c r="JB1037" s="241"/>
      <c r="JC1037" s="241"/>
      <c r="JD1037" s="241"/>
      <c r="JE1037" s="241"/>
      <c r="JF1037" s="241"/>
      <c r="JG1037" s="241"/>
      <c r="JH1037" s="241"/>
      <c r="JI1037" s="241"/>
      <c r="JJ1037" s="241"/>
      <c r="JK1037" s="241"/>
      <c r="JL1037" s="241"/>
      <c r="JM1037" s="241"/>
      <c r="JN1037" s="241"/>
      <c r="JO1037" s="241"/>
      <c r="JP1037" s="241"/>
      <c r="JQ1037" s="241"/>
      <c r="JR1037" s="241"/>
      <c r="JS1037" s="241"/>
      <c r="JT1037" s="241"/>
      <c r="JU1037" s="241"/>
    </row>
    <row r="1038" spans="1:281" s="240" customFormat="1" ht="15" customHeight="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c r="IW1038" s="241"/>
      <c r="IX1038" s="241"/>
      <c r="IY1038" s="241"/>
      <c r="IZ1038" s="241"/>
      <c r="JA1038" s="241"/>
      <c r="JB1038" s="241"/>
      <c r="JC1038" s="241"/>
      <c r="JD1038" s="241"/>
      <c r="JE1038" s="241"/>
      <c r="JF1038" s="241"/>
      <c r="JG1038" s="241"/>
      <c r="JH1038" s="241"/>
      <c r="JI1038" s="241"/>
      <c r="JJ1038" s="241"/>
      <c r="JK1038" s="241"/>
      <c r="JL1038" s="241"/>
      <c r="JM1038" s="241"/>
      <c r="JN1038" s="241"/>
      <c r="JO1038" s="241"/>
      <c r="JP1038" s="241"/>
      <c r="JQ1038" s="241"/>
      <c r="JR1038" s="241"/>
      <c r="JS1038" s="241"/>
      <c r="JT1038" s="241"/>
      <c r="JU1038" s="241"/>
    </row>
    <row r="1039" spans="1:281" s="240" customFormat="1" ht="15" customHeight="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c r="IW1039" s="241"/>
      <c r="IX1039" s="241"/>
      <c r="IY1039" s="241"/>
      <c r="IZ1039" s="241"/>
      <c r="JA1039" s="241"/>
      <c r="JB1039" s="241"/>
      <c r="JC1039" s="241"/>
      <c r="JD1039" s="241"/>
      <c r="JE1039" s="241"/>
      <c r="JF1039" s="241"/>
      <c r="JG1039" s="241"/>
      <c r="JH1039" s="241"/>
      <c r="JI1039" s="241"/>
      <c r="JJ1039" s="241"/>
      <c r="JK1039" s="241"/>
      <c r="JL1039" s="241"/>
      <c r="JM1039" s="241"/>
      <c r="JN1039" s="241"/>
      <c r="JO1039" s="241"/>
      <c r="JP1039" s="241"/>
      <c r="JQ1039" s="241"/>
      <c r="JR1039" s="241"/>
      <c r="JS1039" s="241"/>
      <c r="JT1039" s="241"/>
      <c r="JU1039" s="241"/>
    </row>
    <row r="1040" spans="1:281" s="240" customFormat="1" ht="15" customHeight="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c r="IW1040" s="241"/>
      <c r="IX1040" s="241"/>
      <c r="IY1040" s="241"/>
      <c r="IZ1040" s="241"/>
      <c r="JA1040" s="241"/>
      <c r="JB1040" s="241"/>
      <c r="JC1040" s="241"/>
      <c r="JD1040" s="241"/>
      <c r="JE1040" s="241"/>
      <c r="JF1040" s="241"/>
      <c r="JG1040" s="241"/>
      <c r="JH1040" s="241"/>
      <c r="JI1040" s="241"/>
      <c r="JJ1040" s="241"/>
      <c r="JK1040" s="241"/>
      <c r="JL1040" s="241"/>
      <c r="JM1040" s="241"/>
      <c r="JN1040" s="241"/>
      <c r="JO1040" s="241"/>
      <c r="JP1040" s="241"/>
      <c r="JQ1040" s="241"/>
      <c r="JR1040" s="241"/>
      <c r="JS1040" s="241"/>
      <c r="JT1040" s="241"/>
      <c r="JU1040" s="241"/>
    </row>
    <row r="1041" spans="4:281" s="240" customFormat="1" ht="15" customHeight="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c r="IW1041" s="241"/>
      <c r="IX1041" s="241"/>
      <c r="IY1041" s="241"/>
      <c r="IZ1041" s="241"/>
      <c r="JA1041" s="241"/>
      <c r="JB1041" s="241"/>
      <c r="JC1041" s="241"/>
      <c r="JD1041" s="241"/>
      <c r="JE1041" s="241"/>
      <c r="JF1041" s="241"/>
      <c r="JG1041" s="241"/>
      <c r="JH1041" s="241"/>
      <c r="JI1041" s="241"/>
      <c r="JJ1041" s="241"/>
      <c r="JK1041" s="241"/>
      <c r="JL1041" s="241"/>
      <c r="JM1041" s="241"/>
      <c r="JN1041" s="241"/>
      <c r="JO1041" s="241"/>
      <c r="JP1041" s="241"/>
      <c r="JQ1041" s="241"/>
      <c r="JR1041" s="241"/>
      <c r="JS1041" s="241"/>
      <c r="JT1041" s="241"/>
      <c r="JU1041" s="241"/>
    </row>
    <row r="1042" spans="4:281" s="240" customFormat="1" ht="15" customHeight="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c r="IW1042" s="241"/>
      <c r="IX1042" s="241"/>
      <c r="IY1042" s="241"/>
      <c r="IZ1042" s="241"/>
      <c r="JA1042" s="241"/>
      <c r="JB1042" s="241"/>
      <c r="JC1042" s="241"/>
      <c r="JD1042" s="241"/>
      <c r="JE1042" s="241"/>
      <c r="JF1042" s="241"/>
      <c r="JG1042" s="241"/>
      <c r="JH1042" s="241"/>
      <c r="JI1042" s="241"/>
      <c r="JJ1042" s="241"/>
      <c r="JK1042" s="241"/>
      <c r="JL1042" s="241"/>
      <c r="JM1042" s="241"/>
      <c r="JN1042" s="241"/>
      <c r="JO1042" s="241"/>
      <c r="JP1042" s="241"/>
      <c r="JQ1042" s="241"/>
      <c r="JR1042" s="241"/>
      <c r="JS1042" s="241"/>
      <c r="JT1042" s="241"/>
      <c r="JU1042" s="241"/>
    </row>
    <row r="1043" spans="4:281" s="240" customFormat="1" ht="15" customHeight="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c r="IW1043" s="241"/>
      <c r="IX1043" s="241"/>
      <c r="IY1043" s="241"/>
      <c r="IZ1043" s="241"/>
      <c r="JA1043" s="241"/>
      <c r="JB1043" s="241"/>
      <c r="JC1043" s="241"/>
      <c r="JD1043" s="241"/>
      <c r="JE1043" s="241"/>
      <c r="JF1043" s="241"/>
      <c r="JG1043" s="241"/>
      <c r="JH1043" s="241"/>
      <c r="JI1043" s="241"/>
      <c r="JJ1043" s="241"/>
      <c r="JK1043" s="241"/>
      <c r="JL1043" s="241"/>
      <c r="JM1043" s="241"/>
      <c r="JN1043" s="241"/>
      <c r="JO1043" s="241"/>
      <c r="JP1043" s="241"/>
      <c r="JQ1043" s="241"/>
      <c r="JR1043" s="241"/>
      <c r="JS1043" s="241"/>
      <c r="JT1043" s="241"/>
      <c r="JU1043" s="241"/>
    </row>
    <row r="1044" spans="4:281" s="240" customFormat="1" ht="15" customHeight="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c r="IW1044" s="241"/>
      <c r="IX1044" s="241"/>
      <c r="IY1044" s="241"/>
      <c r="IZ1044" s="241"/>
      <c r="JA1044" s="241"/>
      <c r="JB1044" s="241"/>
      <c r="JC1044" s="241"/>
      <c r="JD1044" s="241"/>
      <c r="JE1044" s="241"/>
      <c r="JF1044" s="241"/>
      <c r="JG1044" s="241"/>
      <c r="JH1044" s="241"/>
      <c r="JI1044" s="241"/>
      <c r="JJ1044" s="241"/>
      <c r="JK1044" s="241"/>
      <c r="JL1044" s="241"/>
      <c r="JM1044" s="241"/>
      <c r="JN1044" s="241"/>
      <c r="JO1044" s="241"/>
      <c r="JP1044" s="241"/>
      <c r="JQ1044" s="241"/>
      <c r="JR1044" s="241"/>
      <c r="JS1044" s="241"/>
      <c r="JT1044" s="241"/>
      <c r="JU1044" s="241"/>
    </row>
    <row r="1045" spans="4:281" s="240" customFormat="1" ht="15" customHeight="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c r="IW1045" s="241"/>
      <c r="IX1045" s="241"/>
      <c r="IY1045" s="241"/>
      <c r="IZ1045" s="241"/>
      <c r="JA1045" s="241"/>
      <c r="JB1045" s="241"/>
      <c r="JC1045" s="241"/>
      <c r="JD1045" s="241"/>
      <c r="JE1045" s="241"/>
      <c r="JF1045" s="241"/>
      <c r="JG1045" s="241"/>
      <c r="JH1045" s="241"/>
      <c r="JI1045" s="241"/>
      <c r="JJ1045" s="241"/>
      <c r="JK1045" s="241"/>
      <c r="JL1045" s="241"/>
      <c r="JM1045" s="241"/>
      <c r="JN1045" s="241"/>
      <c r="JO1045" s="241"/>
      <c r="JP1045" s="241"/>
      <c r="JQ1045" s="241"/>
      <c r="JR1045" s="241"/>
      <c r="JS1045" s="241"/>
      <c r="JT1045" s="241"/>
      <c r="JU1045" s="241"/>
    </row>
    <row r="1046" spans="4:281" s="240" customFormat="1" ht="15" customHeight="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c r="IW1046" s="241"/>
      <c r="IX1046" s="241"/>
      <c r="IY1046" s="241"/>
      <c r="IZ1046" s="241"/>
      <c r="JA1046" s="241"/>
      <c r="JB1046" s="241"/>
      <c r="JC1046" s="241"/>
      <c r="JD1046" s="241"/>
      <c r="JE1046" s="241"/>
      <c r="JF1046" s="241"/>
      <c r="JG1046" s="241"/>
      <c r="JH1046" s="241"/>
      <c r="JI1046" s="241"/>
      <c r="JJ1046" s="241"/>
      <c r="JK1046" s="241"/>
      <c r="JL1046" s="241"/>
      <c r="JM1046" s="241"/>
      <c r="JN1046" s="241"/>
      <c r="JO1046" s="241"/>
      <c r="JP1046" s="241"/>
      <c r="JQ1046" s="241"/>
      <c r="JR1046" s="241"/>
      <c r="JS1046" s="241"/>
      <c r="JT1046" s="241"/>
      <c r="JU1046" s="241"/>
    </row>
    <row r="1047" spans="4:281" s="240" customFormat="1" ht="15" customHeight="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c r="IW1047" s="241"/>
      <c r="IX1047" s="241"/>
      <c r="IY1047" s="241"/>
      <c r="IZ1047" s="241"/>
      <c r="JA1047" s="241"/>
      <c r="JB1047" s="241"/>
      <c r="JC1047" s="241"/>
      <c r="JD1047" s="241"/>
      <c r="JE1047" s="241"/>
      <c r="JF1047" s="241"/>
      <c r="JG1047" s="241"/>
      <c r="JH1047" s="241"/>
      <c r="JI1047" s="241"/>
      <c r="JJ1047" s="241"/>
      <c r="JK1047" s="241"/>
      <c r="JL1047" s="241"/>
      <c r="JM1047" s="241"/>
      <c r="JN1047" s="241"/>
      <c r="JO1047" s="241"/>
      <c r="JP1047" s="241"/>
      <c r="JQ1047" s="241"/>
      <c r="JR1047" s="241"/>
      <c r="JS1047" s="241"/>
      <c r="JT1047" s="241"/>
      <c r="JU1047" s="241"/>
    </row>
    <row r="1048" spans="4:281" s="240" customFormat="1" ht="15" customHeight="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c r="IW1048" s="241"/>
      <c r="IX1048" s="241"/>
      <c r="IY1048" s="241"/>
      <c r="IZ1048" s="241"/>
      <c r="JA1048" s="241"/>
      <c r="JB1048" s="241"/>
      <c r="JC1048" s="241"/>
      <c r="JD1048" s="241"/>
      <c r="JE1048" s="241"/>
      <c r="JF1048" s="241"/>
      <c r="JG1048" s="241"/>
      <c r="JH1048" s="241"/>
      <c r="JI1048" s="241"/>
      <c r="JJ1048" s="241"/>
      <c r="JK1048" s="241"/>
      <c r="JL1048" s="241"/>
      <c r="JM1048" s="241"/>
      <c r="JN1048" s="241"/>
      <c r="JO1048" s="241"/>
      <c r="JP1048" s="241"/>
      <c r="JQ1048" s="241"/>
      <c r="JR1048" s="241"/>
      <c r="JS1048" s="241"/>
      <c r="JT1048" s="241"/>
      <c r="JU1048" s="241"/>
    </row>
    <row r="1049" spans="4:281" s="240" customFormat="1" ht="15" customHeight="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c r="IW1049" s="241"/>
      <c r="IX1049" s="241"/>
      <c r="IY1049" s="241"/>
      <c r="IZ1049" s="241"/>
      <c r="JA1049" s="241"/>
      <c r="JB1049" s="241"/>
      <c r="JC1049" s="241"/>
      <c r="JD1049" s="241"/>
      <c r="JE1049" s="241"/>
      <c r="JF1049" s="241"/>
      <c r="JG1049" s="241"/>
      <c r="JH1049" s="241"/>
      <c r="JI1049" s="241"/>
      <c r="JJ1049" s="241"/>
      <c r="JK1049" s="241"/>
      <c r="JL1049" s="241"/>
      <c r="JM1049" s="241"/>
      <c r="JN1049" s="241"/>
      <c r="JO1049" s="241"/>
      <c r="JP1049" s="241"/>
      <c r="JQ1049" s="241"/>
      <c r="JR1049" s="241"/>
      <c r="JS1049" s="241"/>
      <c r="JT1049" s="241"/>
      <c r="JU1049" s="241"/>
    </row>
    <row r="1050" spans="4:281" s="240" customFormat="1" ht="15" customHeight="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c r="IW1050" s="241"/>
      <c r="IX1050" s="241"/>
      <c r="IY1050" s="241"/>
      <c r="IZ1050" s="241"/>
      <c r="JA1050" s="241"/>
      <c r="JB1050" s="241"/>
      <c r="JC1050" s="241"/>
      <c r="JD1050" s="241"/>
      <c r="JE1050" s="241"/>
      <c r="JF1050" s="241"/>
      <c r="JG1050" s="241"/>
      <c r="JH1050" s="241"/>
      <c r="JI1050" s="241"/>
      <c r="JJ1050" s="241"/>
      <c r="JK1050" s="241"/>
      <c r="JL1050" s="241"/>
      <c r="JM1050" s="241"/>
      <c r="JN1050" s="241"/>
      <c r="JO1050" s="241"/>
      <c r="JP1050" s="241"/>
      <c r="JQ1050" s="241"/>
      <c r="JR1050" s="241"/>
      <c r="JS1050" s="241"/>
      <c r="JT1050" s="241"/>
      <c r="JU1050" s="241"/>
    </row>
    <row r="1051" spans="4:281" s="240" customFormat="1" ht="15" customHeight="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c r="IW1051" s="241"/>
      <c r="IX1051" s="241"/>
      <c r="IY1051" s="241"/>
      <c r="IZ1051" s="241"/>
      <c r="JA1051" s="241"/>
      <c r="JB1051" s="241"/>
      <c r="JC1051" s="241"/>
      <c r="JD1051" s="241"/>
      <c r="JE1051" s="241"/>
      <c r="JF1051" s="241"/>
      <c r="JG1051" s="241"/>
      <c r="JH1051" s="241"/>
      <c r="JI1051" s="241"/>
      <c r="JJ1051" s="241"/>
      <c r="JK1051" s="241"/>
      <c r="JL1051" s="241"/>
      <c r="JM1051" s="241"/>
      <c r="JN1051" s="241"/>
      <c r="JO1051" s="241"/>
      <c r="JP1051" s="241"/>
      <c r="JQ1051" s="241"/>
      <c r="JR1051" s="241"/>
      <c r="JS1051" s="241"/>
      <c r="JT1051" s="241"/>
      <c r="JU1051" s="241"/>
    </row>
    <row r="1052" spans="4:281" s="240" customFormat="1" ht="15" customHeight="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c r="IW1052" s="241"/>
      <c r="IX1052" s="241"/>
      <c r="IY1052" s="241"/>
      <c r="IZ1052" s="241"/>
      <c r="JA1052" s="241"/>
      <c r="JB1052" s="241"/>
      <c r="JC1052" s="241"/>
      <c r="JD1052" s="241"/>
      <c r="JE1052" s="241"/>
      <c r="JF1052" s="241"/>
      <c r="JG1052" s="241"/>
      <c r="JH1052" s="241"/>
      <c r="JI1052" s="241"/>
      <c r="JJ1052" s="241"/>
      <c r="JK1052" s="241"/>
      <c r="JL1052" s="241"/>
      <c r="JM1052" s="241"/>
      <c r="JN1052" s="241"/>
      <c r="JO1052" s="241"/>
      <c r="JP1052" s="241"/>
      <c r="JQ1052" s="241"/>
      <c r="JR1052" s="241"/>
      <c r="JS1052" s="241"/>
      <c r="JT1052" s="241"/>
      <c r="JU1052" s="241"/>
    </row>
    <row r="1053" spans="4:281" s="240" customFormat="1" ht="15" customHeight="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c r="IW1053" s="241"/>
      <c r="IX1053" s="241"/>
      <c r="IY1053" s="241"/>
      <c r="IZ1053" s="241"/>
      <c r="JA1053" s="241"/>
      <c r="JB1053" s="241"/>
      <c r="JC1053" s="241"/>
      <c r="JD1053" s="241"/>
      <c r="JE1053" s="241"/>
      <c r="JF1053" s="241"/>
      <c r="JG1053" s="241"/>
      <c r="JH1053" s="241"/>
      <c r="JI1053" s="241"/>
      <c r="JJ1053" s="241"/>
      <c r="JK1053" s="241"/>
      <c r="JL1053" s="241"/>
      <c r="JM1053" s="241"/>
      <c r="JN1053" s="241"/>
      <c r="JO1053" s="241"/>
      <c r="JP1053" s="241"/>
      <c r="JQ1053" s="241"/>
      <c r="JR1053" s="241"/>
      <c r="JS1053" s="241"/>
      <c r="JT1053" s="241"/>
      <c r="JU1053" s="241"/>
    </row>
    <row r="1054" spans="4:281" s="240" customFormat="1" ht="15" customHeight="1">
      <c r="AQ1054" s="241"/>
      <c r="AR1054" s="241"/>
      <c r="AS1054" s="241"/>
      <c r="AT1054" s="241"/>
    </row>
    <row r="1055" spans="4:281" s="240" customFormat="1" ht="15" customHeight="1">
      <c r="AQ1055" s="241"/>
      <c r="AR1055" s="241"/>
      <c r="AS1055" s="241"/>
      <c r="AT1055" s="241"/>
    </row>
    <row r="1056" spans="4:281"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c r="AQ1112" s="241"/>
      <c r="AR1112" s="241"/>
      <c r="AS1112" s="241"/>
      <c r="AT1112" s="241"/>
    </row>
    <row r="1113" spans="43:46" s="240" customFormat="1" ht="15" customHeight="1">
      <c r="AQ1113" s="241"/>
      <c r="AR1113" s="241"/>
      <c r="AS1113" s="241"/>
      <c r="AT1113" s="241"/>
    </row>
    <row r="1114" spans="43:46" s="240" customFormat="1" ht="15" customHeight="1">
      <c r="AQ1114" s="241"/>
      <c r="AR1114" s="241"/>
      <c r="AS1114" s="241"/>
      <c r="AT1114" s="241"/>
    </row>
    <row r="1115" spans="43:46" s="240" customFormat="1" ht="15" customHeight="1">
      <c r="AQ1115" s="241"/>
      <c r="AR1115" s="241"/>
      <c r="AS1115" s="241"/>
      <c r="AT1115" s="241"/>
    </row>
    <row r="1116" spans="43:46" s="240" customFormat="1" ht="15" customHeight="1">
      <c r="AQ1116" s="241"/>
      <c r="AR1116" s="241"/>
      <c r="AS1116" s="241"/>
      <c r="AT1116" s="241"/>
    </row>
    <row r="1117" spans="43:46" s="240" customFormat="1" ht="15" customHeight="1">
      <c r="AQ1117" s="241"/>
      <c r="AR1117" s="241"/>
      <c r="AS1117" s="241"/>
      <c r="AT1117" s="241"/>
    </row>
    <row r="1118" spans="43:46" s="240" customFormat="1" ht="15" customHeight="1">
      <c r="AQ1118" s="241"/>
      <c r="AR1118" s="241"/>
      <c r="AS1118" s="241"/>
      <c r="AT1118" s="241"/>
    </row>
    <row r="1119" spans="43:46" s="240" customFormat="1" ht="15" customHeight="1">
      <c r="AQ1119" s="241"/>
      <c r="AR1119" s="241"/>
      <c r="AS1119" s="241"/>
      <c r="AT1119" s="241"/>
    </row>
    <row r="1120" spans="43:46" s="240" customFormat="1" ht="15" customHeight="1">
      <c r="AQ1120" s="241"/>
      <c r="AR1120" s="241"/>
      <c r="AS1120" s="241"/>
      <c r="AT1120" s="241"/>
    </row>
    <row r="1121" spans="43:46" s="240" customFormat="1" ht="15" customHeight="1">
      <c r="AQ1121" s="241"/>
      <c r="AR1121" s="241"/>
      <c r="AS1121" s="241"/>
      <c r="AT1121" s="241"/>
    </row>
    <row r="1122" spans="43:46" s="240" customFormat="1" ht="15" customHeight="1">
      <c r="AQ1122" s="241"/>
      <c r="AR1122" s="241"/>
      <c r="AS1122" s="241"/>
      <c r="AT1122" s="241"/>
    </row>
    <row r="1123" spans="43:46" s="240" customFormat="1" ht="15" customHeight="1">
      <c r="AQ1123" s="241"/>
      <c r="AR1123" s="241"/>
      <c r="AS1123" s="241"/>
      <c r="AT1123" s="241"/>
    </row>
    <row r="1124" spans="43:46" s="240" customFormat="1" ht="15" customHeight="1">
      <c r="AQ1124" s="241"/>
      <c r="AR1124" s="241"/>
      <c r="AS1124" s="241"/>
      <c r="AT1124" s="241"/>
    </row>
    <row r="1125" spans="43:46" s="240" customFormat="1" ht="15" customHeight="1">
      <c r="AQ1125" s="241"/>
      <c r="AR1125" s="241"/>
      <c r="AS1125" s="241"/>
      <c r="AT1125" s="241"/>
    </row>
    <row r="1126" spans="43:46" s="240" customFormat="1" ht="15" customHeight="1">
      <c r="AQ1126" s="241"/>
      <c r="AR1126" s="241"/>
      <c r="AS1126" s="241"/>
      <c r="AT1126" s="241"/>
    </row>
    <row r="1127" spans="43:46" s="240" customFormat="1" ht="15" customHeight="1">
      <c r="AQ1127" s="241"/>
      <c r="AR1127" s="241"/>
      <c r="AS1127" s="241"/>
      <c r="AT1127" s="241"/>
    </row>
    <row r="1128" spans="43:46" s="240" customFormat="1" ht="15" customHeight="1">
      <c r="AQ1128" s="241"/>
      <c r="AR1128" s="241"/>
      <c r="AS1128" s="241"/>
      <c r="AT1128" s="241"/>
    </row>
    <row r="1129" spans="43:46" s="240" customFormat="1" ht="15" customHeight="1">
      <c r="AQ1129" s="241"/>
      <c r="AR1129" s="241"/>
      <c r="AS1129" s="241"/>
      <c r="AT1129" s="241"/>
    </row>
    <row r="1130" spans="43:46" s="240" customFormat="1" ht="15" customHeight="1">
      <c r="AQ1130" s="241"/>
      <c r="AR1130" s="241"/>
      <c r="AS1130" s="241"/>
      <c r="AT1130" s="241"/>
    </row>
    <row r="1131" spans="43:46" s="240" customFormat="1" ht="15" customHeight="1">
      <c r="AQ1131" s="241"/>
      <c r="AR1131" s="241"/>
      <c r="AS1131" s="241"/>
      <c r="AT1131" s="241"/>
    </row>
    <row r="1132" spans="43:46" s="240" customFormat="1" ht="15" customHeight="1">
      <c r="AQ1132" s="241"/>
      <c r="AR1132" s="241"/>
      <c r="AS1132" s="241"/>
      <c r="AT1132" s="241"/>
    </row>
    <row r="1133" spans="43:46" s="240" customFormat="1" ht="15" customHeight="1">
      <c r="AQ1133" s="241"/>
      <c r="AR1133" s="241"/>
      <c r="AS1133" s="241"/>
      <c r="AT1133" s="241"/>
    </row>
    <row r="1134" spans="43:46" s="240" customFormat="1" ht="15" customHeight="1">
      <c r="AQ1134" s="241"/>
      <c r="AR1134" s="241"/>
      <c r="AS1134" s="241"/>
      <c r="AT1134" s="241"/>
    </row>
    <row r="1135" spans="43:46" s="240" customFormat="1" ht="15" customHeight="1">
      <c r="AQ1135" s="241"/>
      <c r="AR1135" s="241"/>
      <c r="AS1135" s="241"/>
      <c r="AT1135" s="241"/>
    </row>
    <row r="1136" spans="43:46" s="240" customFormat="1" ht="15" customHeight="1">
      <c r="AQ1136" s="241"/>
      <c r="AR1136" s="241"/>
      <c r="AS1136" s="241"/>
      <c r="AT1136" s="241"/>
    </row>
    <row r="1137" spans="43:46" s="240" customFormat="1" ht="15" customHeight="1">
      <c r="AQ1137" s="241"/>
      <c r="AR1137" s="241"/>
      <c r="AS1137" s="241"/>
      <c r="AT1137" s="241"/>
    </row>
    <row r="1138" spans="43:46" s="240" customFormat="1" ht="15" customHeight="1">
      <c r="AQ1138" s="241"/>
      <c r="AR1138" s="241"/>
      <c r="AS1138" s="241"/>
      <c r="AT1138" s="241"/>
    </row>
    <row r="1139" spans="43:46" s="240" customFormat="1" ht="15" customHeight="1">
      <c r="AQ1139" s="241"/>
      <c r="AR1139" s="241"/>
      <c r="AS1139" s="241"/>
      <c r="AT1139" s="241"/>
    </row>
    <row r="1140" spans="43:46" s="240" customFormat="1" ht="15" customHeight="1">
      <c r="AQ1140" s="241"/>
      <c r="AR1140" s="241"/>
      <c r="AS1140" s="241"/>
      <c r="AT1140" s="241"/>
    </row>
    <row r="1141" spans="43:46" s="240" customFormat="1" ht="15" customHeight="1">
      <c r="AQ1141" s="241"/>
      <c r="AR1141" s="241"/>
      <c r="AS1141" s="241"/>
      <c r="AT1141" s="241"/>
    </row>
    <row r="1142" spans="43:46" s="240" customFormat="1" ht="15" customHeight="1">
      <c r="AQ1142" s="241"/>
      <c r="AR1142" s="241"/>
      <c r="AS1142" s="241"/>
      <c r="AT1142" s="241"/>
    </row>
    <row r="1143" spans="43:46" s="240" customFormat="1" ht="15" customHeight="1">
      <c r="AQ1143" s="241"/>
      <c r="AR1143" s="241"/>
      <c r="AS1143" s="241"/>
      <c r="AT1143" s="241"/>
    </row>
    <row r="1144" spans="43:46" s="240" customFormat="1" ht="15" customHeight="1">
      <c r="AQ1144" s="241"/>
      <c r="AR1144" s="241"/>
      <c r="AS1144" s="241"/>
      <c r="AT1144" s="241"/>
    </row>
    <row r="1145" spans="43:46" s="240" customFormat="1" ht="15" customHeight="1">
      <c r="AQ1145" s="241"/>
      <c r="AR1145" s="241"/>
      <c r="AS1145" s="241"/>
      <c r="AT1145" s="241"/>
    </row>
    <row r="1146" spans="43:46" s="240" customFormat="1" ht="15" customHeight="1">
      <c r="AQ1146" s="241"/>
      <c r="AR1146" s="241"/>
      <c r="AS1146" s="241"/>
      <c r="AT1146" s="241"/>
    </row>
    <row r="1147" spans="43:46" s="240" customFormat="1" ht="15" customHeight="1">
      <c r="AQ1147" s="241"/>
      <c r="AR1147" s="241"/>
      <c r="AS1147" s="241"/>
      <c r="AT1147" s="241"/>
    </row>
    <row r="1148" spans="43:46" s="240" customFormat="1" ht="15" customHeight="1">
      <c r="AQ1148" s="241"/>
      <c r="AR1148" s="241"/>
      <c r="AS1148" s="241"/>
      <c r="AT1148" s="241"/>
    </row>
    <row r="1149" spans="43:46" s="240" customFormat="1" ht="15" customHeight="1">
      <c r="AQ1149" s="241"/>
      <c r="AR1149" s="241"/>
      <c r="AS1149" s="241"/>
      <c r="AT1149" s="241"/>
    </row>
    <row r="1150" spans="43:46" s="240" customFormat="1" ht="15" customHeight="1">
      <c r="AQ1150" s="241"/>
      <c r="AR1150" s="241"/>
      <c r="AS1150" s="241"/>
      <c r="AT1150" s="241"/>
    </row>
    <row r="1151" spans="43:46" s="240" customFormat="1" ht="15" customHeight="1">
      <c r="AQ1151" s="241"/>
      <c r="AR1151" s="241"/>
      <c r="AS1151" s="241"/>
      <c r="AT1151" s="241"/>
    </row>
    <row r="1152" spans="43:46" s="240" customFormat="1" ht="15" customHeight="1">
      <c r="AQ1152" s="241"/>
      <c r="AR1152" s="241"/>
      <c r="AS1152" s="241"/>
      <c r="AT1152" s="241"/>
    </row>
    <row r="1153" spans="43:46" s="240" customFormat="1" ht="15" customHeight="1">
      <c r="AQ1153" s="241"/>
      <c r="AR1153" s="241"/>
      <c r="AS1153" s="241"/>
      <c r="AT1153" s="241"/>
    </row>
    <row r="1154" spans="43:46" s="240" customFormat="1" ht="15" customHeight="1">
      <c r="AQ1154" s="241"/>
      <c r="AR1154" s="241"/>
      <c r="AS1154" s="241"/>
      <c r="AT1154" s="241"/>
    </row>
    <row r="1155" spans="43:46" s="240" customFormat="1" ht="15" customHeight="1">
      <c r="AQ1155" s="241"/>
      <c r="AR1155" s="241"/>
      <c r="AS1155" s="241"/>
      <c r="AT1155" s="241"/>
    </row>
    <row r="1156" spans="43:46" s="240" customFormat="1" ht="15" customHeight="1">
      <c r="AQ1156" s="241"/>
      <c r="AR1156" s="241"/>
      <c r="AS1156" s="241"/>
      <c r="AT1156" s="241"/>
    </row>
    <row r="1157" spans="43:46" s="240" customFormat="1" ht="15" customHeight="1">
      <c r="AQ1157" s="241"/>
      <c r="AR1157" s="241"/>
      <c r="AS1157" s="241"/>
      <c r="AT1157" s="241"/>
    </row>
    <row r="1158" spans="43:46" s="240" customFormat="1" ht="15" customHeight="1">
      <c r="AQ1158" s="241"/>
      <c r="AR1158" s="241"/>
      <c r="AS1158" s="241"/>
      <c r="AT1158" s="241"/>
    </row>
    <row r="1159" spans="43:46" s="240" customFormat="1" ht="15" customHeight="1">
      <c r="AQ1159" s="241"/>
      <c r="AR1159" s="241"/>
      <c r="AS1159" s="241"/>
      <c r="AT1159" s="241"/>
    </row>
    <row r="1160" spans="43:46" s="240" customFormat="1" ht="15" customHeight="1">
      <c r="AQ1160" s="241"/>
      <c r="AR1160" s="241"/>
      <c r="AS1160" s="241"/>
      <c r="AT1160" s="241"/>
    </row>
    <row r="1161" spans="43:46" s="240" customFormat="1" ht="15" customHeight="1">
      <c r="AQ1161" s="241"/>
      <c r="AR1161" s="241"/>
      <c r="AS1161" s="241"/>
      <c r="AT1161" s="241"/>
    </row>
    <row r="1162" spans="43:46" s="240" customFormat="1" ht="15" customHeight="1">
      <c r="AQ1162" s="241"/>
      <c r="AR1162" s="241"/>
      <c r="AS1162" s="241"/>
      <c r="AT1162" s="241"/>
    </row>
    <row r="1163" spans="43:46" s="240" customFormat="1" ht="15" customHeight="1">
      <c r="AQ1163" s="241"/>
      <c r="AR1163" s="241"/>
      <c r="AS1163" s="241"/>
      <c r="AT1163" s="241"/>
    </row>
    <row r="1164" spans="43:46" s="240" customFormat="1" ht="15" customHeight="1">
      <c r="AQ1164" s="241"/>
      <c r="AR1164" s="241"/>
      <c r="AS1164" s="241"/>
      <c r="AT1164" s="241"/>
    </row>
    <row r="1165" spans="43:46" s="240" customFormat="1" ht="15" customHeight="1">
      <c r="AQ1165" s="241"/>
      <c r="AR1165" s="241"/>
      <c r="AS1165" s="241"/>
      <c r="AT1165" s="241"/>
    </row>
    <row r="1166" spans="43:46" s="240" customFormat="1" ht="15" customHeight="1">
      <c r="AQ1166" s="241"/>
      <c r="AR1166" s="241"/>
      <c r="AS1166" s="241"/>
      <c r="AT1166" s="241"/>
    </row>
    <row r="1167" spans="43:46" s="240" customFormat="1" ht="15" customHeight="1">
      <c r="AQ1167" s="241"/>
      <c r="AR1167" s="241"/>
      <c r="AS1167" s="241"/>
      <c r="AT1167" s="241"/>
    </row>
    <row r="1168" spans="43:46" s="240" customFormat="1" ht="15" customHeight="1">
      <c r="AQ1168" s="241"/>
      <c r="AR1168" s="241"/>
      <c r="AS1168" s="241"/>
      <c r="AT1168" s="241"/>
    </row>
    <row r="1169" spans="43:46" s="240" customFormat="1" ht="15" customHeight="1">
      <c r="AQ1169" s="241"/>
      <c r="AR1169" s="241"/>
      <c r="AS1169" s="241"/>
      <c r="AT1169" s="241"/>
    </row>
    <row r="1170" spans="43:46" s="240" customFormat="1" ht="15" customHeight="1">
      <c r="AQ1170" s="241"/>
      <c r="AR1170" s="241"/>
      <c r="AS1170" s="241"/>
      <c r="AT1170" s="241"/>
    </row>
    <row r="1171" spans="43:46" s="240" customFormat="1" ht="15" customHeight="1"/>
    <row r="1172" spans="43:46" s="240" customFormat="1" ht="15" customHeight="1"/>
    <row r="1173" spans="43:46" s="240" customFormat="1" ht="15" customHeight="1"/>
    <row r="1174" spans="43:46" s="240" customFormat="1" ht="15" customHeight="1"/>
    <row r="1175" spans="43:46" s="240" customFormat="1" ht="15" customHeight="1"/>
    <row r="1176" spans="43:46" s="240" customFormat="1" ht="15" customHeight="1"/>
    <row r="1177" spans="43:46" s="240" customFormat="1" ht="15" customHeight="1"/>
    <row r="1178" spans="43:46" s="240" customFormat="1" ht="15" customHeight="1"/>
    <row r="1179" spans="43:46" s="240" customFormat="1" ht="15" customHeight="1"/>
    <row r="1180" spans="43:46" s="240" customFormat="1" ht="15" customHeight="1"/>
    <row r="1181" spans="43:46" s="240" customFormat="1" ht="15" customHeight="1"/>
    <row r="1182" spans="43:46" s="240" customFormat="1" ht="15" customHeight="1"/>
    <row r="1183" spans="43:46" s="240" customFormat="1" ht="15" customHeight="1"/>
    <row r="1184" spans="43:46"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sheetData>
  <sheetProtection sheet="1" objects="1" scenarios="1"/>
  <mergeCells count="237">
    <mergeCell ref="C40:AI40"/>
    <mergeCell ref="C43:G43"/>
    <mergeCell ref="V37:AC37"/>
    <mergeCell ref="AE37:AI37"/>
    <mergeCell ref="C38:F38"/>
    <mergeCell ref="G38:N38"/>
    <mergeCell ref="O38:Q38"/>
    <mergeCell ref="R38:AI38"/>
    <mergeCell ref="G37:I37"/>
    <mergeCell ref="L37:P37"/>
    <mergeCell ref="C41:T41"/>
    <mergeCell ref="U41:AI41"/>
    <mergeCell ref="B2:AJ2"/>
    <mergeCell ref="B4:AJ4"/>
    <mergeCell ref="C6:AI6"/>
    <mergeCell ref="W10:AI10"/>
    <mergeCell ref="V11:AC11"/>
    <mergeCell ref="L7:AI7"/>
    <mergeCell ref="H10:S10"/>
    <mergeCell ref="H11:I11"/>
    <mergeCell ref="AG11:AI11"/>
    <mergeCell ref="BA7:BC7"/>
    <mergeCell ref="G8:AI8"/>
    <mergeCell ref="G9:AB9"/>
    <mergeCell ref="G20:AI20"/>
    <mergeCell ref="AE22:AI22"/>
    <mergeCell ref="W23:AI23"/>
    <mergeCell ref="G12:M12"/>
    <mergeCell ref="C17:AI17"/>
    <mergeCell ref="D18:V18"/>
    <mergeCell ref="C21:I21"/>
    <mergeCell ref="J21:AI21"/>
    <mergeCell ref="AE9:AI9"/>
    <mergeCell ref="R12:AI12"/>
    <mergeCell ref="M11:P11"/>
    <mergeCell ref="G22:AB22"/>
    <mergeCell ref="H23:S23"/>
    <mergeCell ref="M19:AI19"/>
    <mergeCell ref="R15:AI15"/>
    <mergeCell ref="C26:I26"/>
    <mergeCell ref="J26:AI26"/>
    <mergeCell ref="C33:AI33"/>
    <mergeCell ref="G35:AB35"/>
    <mergeCell ref="AD35:AI35"/>
    <mergeCell ref="H24:I24"/>
    <mergeCell ref="M24:P24"/>
    <mergeCell ref="AG24:AI24"/>
    <mergeCell ref="H36:S36"/>
    <mergeCell ref="W36:AI36"/>
    <mergeCell ref="V24:AC24"/>
    <mergeCell ref="G25:M25"/>
    <mergeCell ref="R25:AI25"/>
    <mergeCell ref="AL43:BB44"/>
    <mergeCell ref="C44:G45"/>
    <mergeCell ref="AG43:AI43"/>
    <mergeCell ref="AG44:AI44"/>
    <mergeCell ref="AG45:AI45"/>
    <mergeCell ref="H43:V43"/>
    <mergeCell ref="W43:AA43"/>
    <mergeCell ref="AB43:AF43"/>
    <mergeCell ref="H44:V45"/>
    <mergeCell ref="W44:AA44"/>
    <mergeCell ref="AB44:AF44"/>
    <mergeCell ref="W45:AA45"/>
    <mergeCell ref="AB45:AF45"/>
    <mergeCell ref="W47:AA47"/>
    <mergeCell ref="AB47:AF47"/>
    <mergeCell ref="C48:G49"/>
    <mergeCell ref="AG48:AI48"/>
    <mergeCell ref="AG49:AI49"/>
    <mergeCell ref="H48:V49"/>
    <mergeCell ref="W48:AA48"/>
    <mergeCell ref="AB48:AF48"/>
    <mergeCell ref="W49:AA49"/>
    <mergeCell ref="AB49:AF49"/>
    <mergeCell ref="C46:G47"/>
    <mergeCell ref="AG46:AI46"/>
    <mergeCell ref="AG47:AI47"/>
    <mergeCell ref="H46:V47"/>
    <mergeCell ref="W46:AA46"/>
    <mergeCell ref="AB46:AF46"/>
    <mergeCell ref="C66:I66"/>
    <mergeCell ref="J66:O66"/>
    <mergeCell ref="P66:U66"/>
    <mergeCell ref="V66:AA66"/>
    <mergeCell ref="AB66:AI66"/>
    <mergeCell ref="AB62:AI62"/>
    <mergeCell ref="AG50:AI50"/>
    <mergeCell ref="C60:I60"/>
    <mergeCell ref="J60:O60"/>
    <mergeCell ref="P60:U60"/>
    <mergeCell ref="V60:AA60"/>
    <mergeCell ref="AB60:AI60"/>
    <mergeCell ref="C61:I61"/>
    <mergeCell ref="V61:AA61"/>
    <mergeCell ref="AB61:AI61"/>
    <mergeCell ref="C57:U57"/>
    <mergeCell ref="V57:AI57"/>
    <mergeCell ref="C58:AI58"/>
    <mergeCell ref="AG51:AI51"/>
    <mergeCell ref="AA55:AI55"/>
    <mergeCell ref="H50:V51"/>
    <mergeCell ref="J61:O61"/>
    <mergeCell ref="P61:U61"/>
    <mergeCell ref="AB63:AI63"/>
    <mergeCell ref="C139:AI139"/>
    <mergeCell ref="C140:AI141"/>
    <mergeCell ref="C142:AI142"/>
    <mergeCell ref="C130:AI130"/>
    <mergeCell ref="C132:AI133"/>
    <mergeCell ref="C121:G121"/>
    <mergeCell ref="H121:J121"/>
    <mergeCell ref="K121:N121"/>
    <mergeCell ref="O121:Q121"/>
    <mergeCell ref="C126:I126"/>
    <mergeCell ref="J126:AI126"/>
    <mergeCell ref="C129:I129"/>
    <mergeCell ref="J129:AI129"/>
    <mergeCell ref="C124:AI124"/>
    <mergeCell ref="C135:AI135"/>
    <mergeCell ref="C137:AI138"/>
    <mergeCell ref="C123:I123"/>
    <mergeCell ref="J123:AI123"/>
    <mergeCell ref="C171:AI171"/>
    <mergeCell ref="C173:AI173"/>
    <mergeCell ref="C156:AI156"/>
    <mergeCell ref="C158:AI161"/>
    <mergeCell ref="C166:J166"/>
    <mergeCell ref="L166:AI166"/>
    <mergeCell ref="C169:J169"/>
    <mergeCell ref="L169:AI169"/>
    <mergeCell ref="C148:AI149"/>
    <mergeCell ref="C172:AI172"/>
    <mergeCell ref="C163:AI165"/>
    <mergeCell ref="C147:AI147"/>
    <mergeCell ref="O146:AI146"/>
    <mergeCell ref="S121:W121"/>
    <mergeCell ref="X121:Z121"/>
    <mergeCell ref="AA121:AD121"/>
    <mergeCell ref="AE121:AG121"/>
    <mergeCell ref="C127:AI127"/>
    <mergeCell ref="W50:AA50"/>
    <mergeCell ref="AB50:AF50"/>
    <mergeCell ref="W51:AA51"/>
    <mergeCell ref="AB51:AF51"/>
    <mergeCell ref="H52:V53"/>
    <mergeCell ref="W52:AA52"/>
    <mergeCell ref="AB52:AF52"/>
    <mergeCell ref="W53:AA53"/>
    <mergeCell ref="AB53:AF53"/>
    <mergeCell ref="C52:G53"/>
    <mergeCell ref="AG52:AI52"/>
    <mergeCell ref="AG53:AI53"/>
    <mergeCell ref="C50:G51"/>
    <mergeCell ref="C62:I62"/>
    <mergeCell ref="J62:O62"/>
    <mergeCell ref="P62:U62"/>
    <mergeCell ref="V62:AA62"/>
    <mergeCell ref="C75:V75"/>
    <mergeCell ref="X75:AI75"/>
    <mergeCell ref="C100:K102"/>
    <mergeCell ref="L100:W100"/>
    <mergeCell ref="X100:AI100"/>
    <mergeCell ref="L101:O101"/>
    <mergeCell ref="P101:S101"/>
    <mergeCell ref="T101:W101"/>
    <mergeCell ref="X101:AA101"/>
    <mergeCell ref="AB101:AE101"/>
    <mergeCell ref="AB102:AE102"/>
    <mergeCell ref="AF102:AI102"/>
    <mergeCell ref="L102:O102"/>
    <mergeCell ref="C63:I63"/>
    <mergeCell ref="C108:AI108"/>
    <mergeCell ref="C118:AI118"/>
    <mergeCell ref="I119:P119"/>
    <mergeCell ref="Q119:AI119"/>
    <mergeCell ref="AA117:AD117"/>
    <mergeCell ref="Q105:AI105"/>
    <mergeCell ref="X106:AI106"/>
    <mergeCell ref="C110:Y110"/>
    <mergeCell ref="C111:Y111"/>
    <mergeCell ref="I113:P113"/>
    <mergeCell ref="Q113:AI113"/>
    <mergeCell ref="C115:AI115"/>
    <mergeCell ref="AA116:AD116"/>
    <mergeCell ref="AE116:AG116"/>
    <mergeCell ref="C117:G117"/>
    <mergeCell ref="H117:J117"/>
    <mergeCell ref="K117:N117"/>
    <mergeCell ref="O117:Q117"/>
    <mergeCell ref="C114:AI114"/>
    <mergeCell ref="S117:W117"/>
    <mergeCell ref="X117:Z117"/>
    <mergeCell ref="AE117:AG117"/>
    <mergeCell ref="S116:W116"/>
    <mergeCell ref="X116:Z116"/>
    <mergeCell ref="AE89:AH89"/>
    <mergeCell ref="E93:M93"/>
    <mergeCell ref="P93:V93"/>
    <mergeCell ref="P97:AI97"/>
    <mergeCell ref="C103:G103"/>
    <mergeCell ref="H103:K103"/>
    <mergeCell ref="M103:T103"/>
    <mergeCell ref="U103:W103"/>
    <mergeCell ref="Y103:AF103"/>
    <mergeCell ref="AG103:AI103"/>
    <mergeCell ref="P102:S102"/>
    <mergeCell ref="T102:W102"/>
    <mergeCell ref="X102:AA102"/>
    <mergeCell ref="C116:G116"/>
    <mergeCell ref="H116:J116"/>
    <mergeCell ref="K116:N116"/>
    <mergeCell ref="O116:Q116"/>
    <mergeCell ref="J63:O63"/>
    <mergeCell ref="P63:U63"/>
    <mergeCell ref="V63:AA63"/>
    <mergeCell ref="C71:AI71"/>
    <mergeCell ref="I73:AI73"/>
    <mergeCell ref="AD68:AI68"/>
    <mergeCell ref="AF101:AI101"/>
    <mergeCell ref="C64:I64"/>
    <mergeCell ref="J64:O64"/>
    <mergeCell ref="P64:U64"/>
    <mergeCell ref="V64:AA64"/>
    <mergeCell ref="AB64:AI64"/>
    <mergeCell ref="C65:I65"/>
    <mergeCell ref="J65:O65"/>
    <mergeCell ref="P65:U65"/>
    <mergeCell ref="V65:AA65"/>
    <mergeCell ref="AB65:AI65"/>
    <mergeCell ref="X74:AI74"/>
    <mergeCell ref="I82:R82"/>
    <mergeCell ref="E87:M87"/>
    <mergeCell ref="P87:U87"/>
    <mergeCell ref="X87:AE87"/>
    <mergeCell ref="E89:R89"/>
    <mergeCell ref="U89:AB89"/>
  </mergeCells>
  <conditionalFormatting sqref="J21:AI21">
    <cfRule type="expression" dxfId="38" priority="4">
      <formula>$J$21="Informar"</formula>
    </cfRule>
  </conditionalFormatting>
  <conditionalFormatting sqref="V11">
    <cfRule type="expression" dxfId="37" priority="5" stopIfTrue="1">
      <formula>$V$37="Selecionar"</formula>
    </cfRule>
  </conditionalFormatting>
  <conditionalFormatting sqref="V24">
    <cfRule type="expression" dxfId="36" priority="3" stopIfTrue="1">
      <formula>$V$37="Selecionar"</formula>
    </cfRule>
  </conditionalFormatting>
  <conditionalFormatting sqref="V37:AC37">
    <cfRule type="expression" dxfId="35" priority="21" stopIfTrue="1">
      <formula>$V$37="Selecionar"</formula>
    </cfRule>
  </conditionalFormatting>
  <conditionalFormatting sqref="X74:AI74">
    <cfRule type="expression" dxfId="34" priority="31">
      <formula>$X$74="Selecionar"</formula>
    </cfRule>
  </conditionalFormatting>
  <conditionalFormatting sqref="AP19:BQ19">
    <cfRule type="expression" dxfId="33" priority="40" stopIfTrue="1">
      <formula>$BA$7="OCULTAR"</formula>
    </cfRule>
  </conditionalFormatting>
  <conditionalFormatting sqref="AP8:FI13">
    <cfRule type="expression" dxfId="32" priority="6" stopIfTrue="1">
      <formula>$BA$7="OCULTAR"</formula>
    </cfRule>
  </conditionalFormatting>
  <conditionalFormatting sqref="AP14:FI16 AP18:FI18 BU19:FI34 AP20:BT34 BC43:FI44 AV450:FI450">
    <cfRule type="expression" dxfId="31" priority="43" stopIfTrue="1">
      <formula>$BA$7="OCULTAR"</formula>
    </cfRule>
  </conditionalFormatting>
  <conditionalFormatting sqref="AP35:FI42">
    <cfRule type="expression" dxfId="30" priority="34" stopIfTrue="1">
      <formula>$BA$7="OCULTAR"</formula>
    </cfRule>
  </conditionalFormatting>
  <conditionalFormatting sqref="AP45:FI449">
    <cfRule type="expression" dxfId="29" priority="1" stopIfTrue="1">
      <formula>$BA$7="OCULTAR"</formula>
    </cfRule>
  </conditionalFormatting>
  <conditionalFormatting sqref="AT9:AT15">
    <cfRule type="expression" dxfId="28" priority="7" stopIfTrue="1">
      <formula>#REF!="OCULTAR"</formula>
    </cfRule>
  </conditionalFormatting>
  <conditionalFormatting sqref="AT16 AT18 AT20:AT34 AT39 AT41:AT42 AT8">
    <cfRule type="expression" dxfId="27" priority="44" stopIfTrue="1">
      <formula>#REF!="OCULTAR"</formula>
    </cfRule>
  </conditionalFormatting>
  <conditionalFormatting sqref="AT19">
    <cfRule type="expression" dxfId="26" priority="41" stopIfTrue="1">
      <formula>#REF!="OCULTAR"</formula>
    </cfRule>
  </conditionalFormatting>
  <conditionalFormatting sqref="AT35:AT38">
    <cfRule type="expression" dxfId="25" priority="39" stopIfTrue="1">
      <formula>#REF!="OCULTAR"</formula>
    </cfRule>
  </conditionalFormatting>
  <conditionalFormatting sqref="AT40">
    <cfRule type="expression" dxfId="24" priority="35" stopIfTrue="1">
      <formula>#REF!="OCULTAR"</formula>
    </cfRule>
  </conditionalFormatting>
  <dataValidations count="13">
    <dataValidation type="list" allowBlank="1" showInputMessage="1" showErrorMessage="1" error="Selecionar!" prompt="Selecionar código DN 74/2004" sqref="WVQ983192:WVT983192 G65688:J65688 JE65688:JH65688 TA65688:TD65688 ACW65688:ACZ65688 AMS65688:AMV65688 AWO65688:AWR65688 BGK65688:BGN65688 BQG65688:BQJ65688 CAC65688:CAF65688 CJY65688:CKB65688 CTU65688:CTX65688 DDQ65688:DDT65688 DNM65688:DNP65688 DXI65688:DXL65688 EHE65688:EHH65688 ERA65688:ERD65688 FAW65688:FAZ65688 FKS65688:FKV65688 FUO65688:FUR65688 GEK65688:GEN65688 GOG65688:GOJ65688 GYC65688:GYF65688 HHY65688:HIB65688 HRU65688:HRX65688 IBQ65688:IBT65688 ILM65688:ILP65688 IVI65688:IVL65688 JFE65688:JFH65688 JPA65688:JPD65688 JYW65688:JYZ65688 KIS65688:KIV65688 KSO65688:KSR65688 LCK65688:LCN65688 LMG65688:LMJ65688 LWC65688:LWF65688 MFY65688:MGB65688 MPU65688:MPX65688 MZQ65688:MZT65688 NJM65688:NJP65688 NTI65688:NTL65688 ODE65688:ODH65688 ONA65688:OND65688 OWW65688:OWZ65688 PGS65688:PGV65688 PQO65688:PQR65688 QAK65688:QAN65688 QKG65688:QKJ65688 QUC65688:QUF65688 RDY65688:REB65688 RNU65688:RNX65688 RXQ65688:RXT65688 SHM65688:SHP65688 SRI65688:SRL65688 TBE65688:TBH65688 TLA65688:TLD65688 TUW65688:TUZ65688 UES65688:UEV65688 UOO65688:UOR65688 UYK65688:UYN65688 VIG65688:VIJ65688 VSC65688:VSF65688 WBY65688:WCB65688 WLU65688:WLX65688 WVQ65688:WVT65688 G131224:J131224 JE131224:JH131224 TA131224:TD131224 ACW131224:ACZ131224 AMS131224:AMV131224 AWO131224:AWR131224 BGK131224:BGN131224 BQG131224:BQJ131224 CAC131224:CAF131224 CJY131224:CKB131224 CTU131224:CTX131224 DDQ131224:DDT131224 DNM131224:DNP131224 DXI131224:DXL131224 EHE131224:EHH131224 ERA131224:ERD131224 FAW131224:FAZ131224 FKS131224:FKV131224 FUO131224:FUR131224 GEK131224:GEN131224 GOG131224:GOJ131224 GYC131224:GYF131224 HHY131224:HIB131224 HRU131224:HRX131224 IBQ131224:IBT131224 ILM131224:ILP131224 IVI131224:IVL131224 JFE131224:JFH131224 JPA131224:JPD131224 JYW131224:JYZ131224 KIS131224:KIV131224 KSO131224:KSR131224 LCK131224:LCN131224 LMG131224:LMJ131224 LWC131224:LWF131224 MFY131224:MGB131224 MPU131224:MPX131224 MZQ131224:MZT131224 NJM131224:NJP131224 NTI131224:NTL131224 ODE131224:ODH131224 ONA131224:OND131224 OWW131224:OWZ131224 PGS131224:PGV131224 PQO131224:PQR131224 QAK131224:QAN131224 QKG131224:QKJ131224 QUC131224:QUF131224 RDY131224:REB131224 RNU131224:RNX131224 RXQ131224:RXT131224 SHM131224:SHP131224 SRI131224:SRL131224 TBE131224:TBH131224 TLA131224:TLD131224 TUW131224:TUZ131224 UES131224:UEV131224 UOO131224:UOR131224 UYK131224:UYN131224 VIG131224:VIJ131224 VSC131224:VSF131224 WBY131224:WCB131224 WLU131224:WLX131224 WVQ131224:WVT131224 G196760:J196760 JE196760:JH196760 TA196760:TD196760 ACW196760:ACZ196760 AMS196760:AMV196760 AWO196760:AWR196760 BGK196760:BGN196760 BQG196760:BQJ196760 CAC196760:CAF196760 CJY196760:CKB196760 CTU196760:CTX196760 DDQ196760:DDT196760 DNM196760:DNP196760 DXI196760:DXL196760 EHE196760:EHH196760 ERA196760:ERD196760 FAW196760:FAZ196760 FKS196760:FKV196760 FUO196760:FUR196760 GEK196760:GEN196760 GOG196760:GOJ196760 GYC196760:GYF196760 HHY196760:HIB196760 HRU196760:HRX196760 IBQ196760:IBT196760 ILM196760:ILP196760 IVI196760:IVL196760 JFE196760:JFH196760 JPA196760:JPD196760 JYW196760:JYZ196760 KIS196760:KIV196760 KSO196760:KSR196760 LCK196760:LCN196760 LMG196760:LMJ196760 LWC196760:LWF196760 MFY196760:MGB196760 MPU196760:MPX196760 MZQ196760:MZT196760 NJM196760:NJP196760 NTI196760:NTL196760 ODE196760:ODH196760 ONA196760:OND196760 OWW196760:OWZ196760 PGS196760:PGV196760 PQO196760:PQR196760 QAK196760:QAN196760 QKG196760:QKJ196760 QUC196760:QUF196760 RDY196760:REB196760 RNU196760:RNX196760 RXQ196760:RXT196760 SHM196760:SHP196760 SRI196760:SRL196760 TBE196760:TBH196760 TLA196760:TLD196760 TUW196760:TUZ196760 UES196760:UEV196760 UOO196760:UOR196760 UYK196760:UYN196760 VIG196760:VIJ196760 VSC196760:VSF196760 WBY196760:WCB196760 WLU196760:WLX196760 WVQ196760:WVT196760 G262296:J262296 JE262296:JH262296 TA262296:TD262296 ACW262296:ACZ262296 AMS262296:AMV262296 AWO262296:AWR262296 BGK262296:BGN262296 BQG262296:BQJ262296 CAC262296:CAF262296 CJY262296:CKB262296 CTU262296:CTX262296 DDQ262296:DDT262296 DNM262296:DNP262296 DXI262296:DXL262296 EHE262296:EHH262296 ERA262296:ERD262296 FAW262296:FAZ262296 FKS262296:FKV262296 FUO262296:FUR262296 GEK262296:GEN262296 GOG262296:GOJ262296 GYC262296:GYF262296 HHY262296:HIB262296 HRU262296:HRX262296 IBQ262296:IBT262296 ILM262296:ILP262296 IVI262296:IVL262296 JFE262296:JFH262296 JPA262296:JPD262296 JYW262296:JYZ262296 KIS262296:KIV262296 KSO262296:KSR262296 LCK262296:LCN262296 LMG262296:LMJ262296 LWC262296:LWF262296 MFY262296:MGB262296 MPU262296:MPX262296 MZQ262296:MZT262296 NJM262296:NJP262296 NTI262296:NTL262296 ODE262296:ODH262296 ONA262296:OND262296 OWW262296:OWZ262296 PGS262296:PGV262296 PQO262296:PQR262296 QAK262296:QAN262296 QKG262296:QKJ262296 QUC262296:QUF262296 RDY262296:REB262296 RNU262296:RNX262296 RXQ262296:RXT262296 SHM262296:SHP262296 SRI262296:SRL262296 TBE262296:TBH262296 TLA262296:TLD262296 TUW262296:TUZ262296 UES262296:UEV262296 UOO262296:UOR262296 UYK262296:UYN262296 VIG262296:VIJ262296 VSC262296:VSF262296 WBY262296:WCB262296 WLU262296:WLX262296 WVQ262296:WVT262296 G327832:J327832 JE327832:JH327832 TA327832:TD327832 ACW327832:ACZ327832 AMS327832:AMV327832 AWO327832:AWR327832 BGK327832:BGN327832 BQG327832:BQJ327832 CAC327832:CAF327832 CJY327832:CKB327832 CTU327832:CTX327832 DDQ327832:DDT327832 DNM327832:DNP327832 DXI327832:DXL327832 EHE327832:EHH327832 ERA327832:ERD327832 FAW327832:FAZ327832 FKS327832:FKV327832 FUO327832:FUR327832 GEK327832:GEN327832 GOG327832:GOJ327832 GYC327832:GYF327832 HHY327832:HIB327832 HRU327832:HRX327832 IBQ327832:IBT327832 ILM327832:ILP327832 IVI327832:IVL327832 JFE327832:JFH327832 JPA327832:JPD327832 JYW327832:JYZ327832 KIS327832:KIV327832 KSO327832:KSR327832 LCK327832:LCN327832 LMG327832:LMJ327832 LWC327832:LWF327832 MFY327832:MGB327832 MPU327832:MPX327832 MZQ327832:MZT327832 NJM327832:NJP327832 NTI327832:NTL327832 ODE327832:ODH327832 ONA327832:OND327832 OWW327832:OWZ327832 PGS327832:PGV327832 PQO327832:PQR327832 QAK327832:QAN327832 QKG327832:QKJ327832 QUC327832:QUF327832 RDY327832:REB327832 RNU327832:RNX327832 RXQ327832:RXT327832 SHM327832:SHP327832 SRI327832:SRL327832 TBE327832:TBH327832 TLA327832:TLD327832 TUW327832:TUZ327832 UES327832:UEV327832 UOO327832:UOR327832 UYK327832:UYN327832 VIG327832:VIJ327832 VSC327832:VSF327832 WBY327832:WCB327832 WLU327832:WLX327832 WVQ327832:WVT327832 G393368:J393368 JE393368:JH393368 TA393368:TD393368 ACW393368:ACZ393368 AMS393368:AMV393368 AWO393368:AWR393368 BGK393368:BGN393368 BQG393368:BQJ393368 CAC393368:CAF393368 CJY393368:CKB393368 CTU393368:CTX393368 DDQ393368:DDT393368 DNM393368:DNP393368 DXI393368:DXL393368 EHE393368:EHH393368 ERA393368:ERD393368 FAW393368:FAZ393368 FKS393368:FKV393368 FUO393368:FUR393368 GEK393368:GEN393368 GOG393368:GOJ393368 GYC393368:GYF393368 HHY393368:HIB393368 HRU393368:HRX393368 IBQ393368:IBT393368 ILM393368:ILP393368 IVI393368:IVL393368 JFE393368:JFH393368 JPA393368:JPD393368 JYW393368:JYZ393368 KIS393368:KIV393368 KSO393368:KSR393368 LCK393368:LCN393368 LMG393368:LMJ393368 LWC393368:LWF393368 MFY393368:MGB393368 MPU393368:MPX393368 MZQ393368:MZT393368 NJM393368:NJP393368 NTI393368:NTL393368 ODE393368:ODH393368 ONA393368:OND393368 OWW393368:OWZ393368 PGS393368:PGV393368 PQO393368:PQR393368 QAK393368:QAN393368 QKG393368:QKJ393368 QUC393368:QUF393368 RDY393368:REB393368 RNU393368:RNX393368 RXQ393368:RXT393368 SHM393368:SHP393368 SRI393368:SRL393368 TBE393368:TBH393368 TLA393368:TLD393368 TUW393368:TUZ393368 UES393368:UEV393368 UOO393368:UOR393368 UYK393368:UYN393368 VIG393368:VIJ393368 VSC393368:VSF393368 WBY393368:WCB393368 WLU393368:WLX393368 WVQ393368:WVT393368 G458904:J458904 JE458904:JH458904 TA458904:TD458904 ACW458904:ACZ458904 AMS458904:AMV458904 AWO458904:AWR458904 BGK458904:BGN458904 BQG458904:BQJ458904 CAC458904:CAF458904 CJY458904:CKB458904 CTU458904:CTX458904 DDQ458904:DDT458904 DNM458904:DNP458904 DXI458904:DXL458904 EHE458904:EHH458904 ERA458904:ERD458904 FAW458904:FAZ458904 FKS458904:FKV458904 FUO458904:FUR458904 GEK458904:GEN458904 GOG458904:GOJ458904 GYC458904:GYF458904 HHY458904:HIB458904 HRU458904:HRX458904 IBQ458904:IBT458904 ILM458904:ILP458904 IVI458904:IVL458904 JFE458904:JFH458904 JPA458904:JPD458904 JYW458904:JYZ458904 KIS458904:KIV458904 KSO458904:KSR458904 LCK458904:LCN458904 LMG458904:LMJ458904 LWC458904:LWF458904 MFY458904:MGB458904 MPU458904:MPX458904 MZQ458904:MZT458904 NJM458904:NJP458904 NTI458904:NTL458904 ODE458904:ODH458904 ONA458904:OND458904 OWW458904:OWZ458904 PGS458904:PGV458904 PQO458904:PQR458904 QAK458904:QAN458904 QKG458904:QKJ458904 QUC458904:QUF458904 RDY458904:REB458904 RNU458904:RNX458904 RXQ458904:RXT458904 SHM458904:SHP458904 SRI458904:SRL458904 TBE458904:TBH458904 TLA458904:TLD458904 TUW458904:TUZ458904 UES458904:UEV458904 UOO458904:UOR458904 UYK458904:UYN458904 VIG458904:VIJ458904 VSC458904:VSF458904 WBY458904:WCB458904 WLU458904:WLX458904 WVQ458904:WVT458904 G524440:J524440 JE524440:JH524440 TA524440:TD524440 ACW524440:ACZ524440 AMS524440:AMV524440 AWO524440:AWR524440 BGK524440:BGN524440 BQG524440:BQJ524440 CAC524440:CAF524440 CJY524440:CKB524440 CTU524440:CTX524440 DDQ524440:DDT524440 DNM524440:DNP524440 DXI524440:DXL524440 EHE524440:EHH524440 ERA524440:ERD524440 FAW524440:FAZ524440 FKS524440:FKV524440 FUO524440:FUR524440 GEK524440:GEN524440 GOG524440:GOJ524440 GYC524440:GYF524440 HHY524440:HIB524440 HRU524440:HRX524440 IBQ524440:IBT524440 ILM524440:ILP524440 IVI524440:IVL524440 JFE524440:JFH524440 JPA524440:JPD524440 JYW524440:JYZ524440 KIS524440:KIV524440 KSO524440:KSR524440 LCK524440:LCN524440 LMG524440:LMJ524440 LWC524440:LWF524440 MFY524440:MGB524440 MPU524440:MPX524440 MZQ524440:MZT524440 NJM524440:NJP524440 NTI524440:NTL524440 ODE524440:ODH524440 ONA524440:OND524440 OWW524440:OWZ524440 PGS524440:PGV524440 PQO524440:PQR524440 QAK524440:QAN524440 QKG524440:QKJ524440 QUC524440:QUF524440 RDY524440:REB524440 RNU524440:RNX524440 RXQ524440:RXT524440 SHM524440:SHP524440 SRI524440:SRL524440 TBE524440:TBH524440 TLA524440:TLD524440 TUW524440:TUZ524440 UES524440:UEV524440 UOO524440:UOR524440 UYK524440:UYN524440 VIG524440:VIJ524440 VSC524440:VSF524440 WBY524440:WCB524440 WLU524440:WLX524440 WVQ524440:WVT524440 G589976:J589976 JE589976:JH589976 TA589976:TD589976 ACW589976:ACZ589976 AMS589976:AMV589976 AWO589976:AWR589976 BGK589976:BGN589976 BQG589976:BQJ589976 CAC589976:CAF589976 CJY589976:CKB589976 CTU589976:CTX589976 DDQ589976:DDT589976 DNM589976:DNP589976 DXI589976:DXL589976 EHE589976:EHH589976 ERA589976:ERD589976 FAW589976:FAZ589976 FKS589976:FKV589976 FUO589976:FUR589976 GEK589976:GEN589976 GOG589976:GOJ589976 GYC589976:GYF589976 HHY589976:HIB589976 HRU589976:HRX589976 IBQ589976:IBT589976 ILM589976:ILP589976 IVI589976:IVL589976 JFE589976:JFH589976 JPA589976:JPD589976 JYW589976:JYZ589976 KIS589976:KIV589976 KSO589976:KSR589976 LCK589976:LCN589976 LMG589976:LMJ589976 LWC589976:LWF589976 MFY589976:MGB589976 MPU589976:MPX589976 MZQ589976:MZT589976 NJM589976:NJP589976 NTI589976:NTL589976 ODE589976:ODH589976 ONA589976:OND589976 OWW589976:OWZ589976 PGS589976:PGV589976 PQO589976:PQR589976 QAK589976:QAN589976 QKG589976:QKJ589976 QUC589976:QUF589976 RDY589976:REB589976 RNU589976:RNX589976 RXQ589976:RXT589976 SHM589976:SHP589976 SRI589976:SRL589976 TBE589976:TBH589976 TLA589976:TLD589976 TUW589976:TUZ589976 UES589976:UEV589976 UOO589976:UOR589976 UYK589976:UYN589976 VIG589976:VIJ589976 VSC589976:VSF589976 WBY589976:WCB589976 WLU589976:WLX589976 WVQ589976:WVT589976 G655512:J655512 JE655512:JH655512 TA655512:TD655512 ACW655512:ACZ655512 AMS655512:AMV655512 AWO655512:AWR655512 BGK655512:BGN655512 BQG655512:BQJ655512 CAC655512:CAF655512 CJY655512:CKB655512 CTU655512:CTX655512 DDQ655512:DDT655512 DNM655512:DNP655512 DXI655512:DXL655512 EHE655512:EHH655512 ERA655512:ERD655512 FAW655512:FAZ655512 FKS655512:FKV655512 FUO655512:FUR655512 GEK655512:GEN655512 GOG655512:GOJ655512 GYC655512:GYF655512 HHY655512:HIB655512 HRU655512:HRX655512 IBQ655512:IBT655512 ILM655512:ILP655512 IVI655512:IVL655512 JFE655512:JFH655512 JPA655512:JPD655512 JYW655512:JYZ655512 KIS655512:KIV655512 KSO655512:KSR655512 LCK655512:LCN655512 LMG655512:LMJ655512 LWC655512:LWF655512 MFY655512:MGB655512 MPU655512:MPX655512 MZQ655512:MZT655512 NJM655512:NJP655512 NTI655512:NTL655512 ODE655512:ODH655512 ONA655512:OND655512 OWW655512:OWZ655512 PGS655512:PGV655512 PQO655512:PQR655512 QAK655512:QAN655512 QKG655512:QKJ655512 QUC655512:QUF655512 RDY655512:REB655512 RNU655512:RNX655512 RXQ655512:RXT655512 SHM655512:SHP655512 SRI655512:SRL655512 TBE655512:TBH655512 TLA655512:TLD655512 TUW655512:TUZ655512 UES655512:UEV655512 UOO655512:UOR655512 UYK655512:UYN655512 VIG655512:VIJ655512 VSC655512:VSF655512 WBY655512:WCB655512 WLU655512:WLX655512 WVQ655512:WVT655512 G721048:J721048 JE721048:JH721048 TA721048:TD721048 ACW721048:ACZ721048 AMS721048:AMV721048 AWO721048:AWR721048 BGK721048:BGN721048 BQG721048:BQJ721048 CAC721048:CAF721048 CJY721048:CKB721048 CTU721048:CTX721048 DDQ721048:DDT721048 DNM721048:DNP721048 DXI721048:DXL721048 EHE721048:EHH721048 ERA721048:ERD721048 FAW721048:FAZ721048 FKS721048:FKV721048 FUO721048:FUR721048 GEK721048:GEN721048 GOG721048:GOJ721048 GYC721048:GYF721048 HHY721048:HIB721048 HRU721048:HRX721048 IBQ721048:IBT721048 ILM721048:ILP721048 IVI721048:IVL721048 JFE721048:JFH721048 JPA721048:JPD721048 JYW721048:JYZ721048 KIS721048:KIV721048 KSO721048:KSR721048 LCK721048:LCN721048 LMG721048:LMJ721048 LWC721048:LWF721048 MFY721048:MGB721048 MPU721048:MPX721048 MZQ721048:MZT721048 NJM721048:NJP721048 NTI721048:NTL721048 ODE721048:ODH721048 ONA721048:OND721048 OWW721048:OWZ721048 PGS721048:PGV721048 PQO721048:PQR721048 QAK721048:QAN721048 QKG721048:QKJ721048 QUC721048:QUF721048 RDY721048:REB721048 RNU721048:RNX721048 RXQ721048:RXT721048 SHM721048:SHP721048 SRI721048:SRL721048 TBE721048:TBH721048 TLA721048:TLD721048 TUW721048:TUZ721048 UES721048:UEV721048 UOO721048:UOR721048 UYK721048:UYN721048 VIG721048:VIJ721048 VSC721048:VSF721048 WBY721048:WCB721048 WLU721048:WLX721048 WVQ721048:WVT721048 G786584:J786584 JE786584:JH786584 TA786584:TD786584 ACW786584:ACZ786584 AMS786584:AMV786584 AWO786584:AWR786584 BGK786584:BGN786584 BQG786584:BQJ786584 CAC786584:CAF786584 CJY786584:CKB786584 CTU786584:CTX786584 DDQ786584:DDT786584 DNM786584:DNP786584 DXI786584:DXL786584 EHE786584:EHH786584 ERA786584:ERD786584 FAW786584:FAZ786584 FKS786584:FKV786584 FUO786584:FUR786584 GEK786584:GEN786584 GOG786584:GOJ786584 GYC786584:GYF786584 HHY786584:HIB786584 HRU786584:HRX786584 IBQ786584:IBT786584 ILM786584:ILP786584 IVI786584:IVL786584 JFE786584:JFH786584 JPA786584:JPD786584 JYW786584:JYZ786584 KIS786584:KIV786584 KSO786584:KSR786584 LCK786584:LCN786584 LMG786584:LMJ786584 LWC786584:LWF786584 MFY786584:MGB786584 MPU786584:MPX786584 MZQ786584:MZT786584 NJM786584:NJP786584 NTI786584:NTL786584 ODE786584:ODH786584 ONA786584:OND786584 OWW786584:OWZ786584 PGS786584:PGV786584 PQO786584:PQR786584 QAK786584:QAN786584 QKG786584:QKJ786584 QUC786584:QUF786584 RDY786584:REB786584 RNU786584:RNX786584 RXQ786584:RXT786584 SHM786584:SHP786584 SRI786584:SRL786584 TBE786584:TBH786584 TLA786584:TLD786584 TUW786584:TUZ786584 UES786584:UEV786584 UOO786584:UOR786584 UYK786584:UYN786584 VIG786584:VIJ786584 VSC786584:VSF786584 WBY786584:WCB786584 WLU786584:WLX786584 WVQ786584:WVT786584 G852120:J852120 JE852120:JH852120 TA852120:TD852120 ACW852120:ACZ852120 AMS852120:AMV852120 AWO852120:AWR852120 BGK852120:BGN852120 BQG852120:BQJ852120 CAC852120:CAF852120 CJY852120:CKB852120 CTU852120:CTX852120 DDQ852120:DDT852120 DNM852120:DNP852120 DXI852120:DXL852120 EHE852120:EHH852120 ERA852120:ERD852120 FAW852120:FAZ852120 FKS852120:FKV852120 FUO852120:FUR852120 GEK852120:GEN852120 GOG852120:GOJ852120 GYC852120:GYF852120 HHY852120:HIB852120 HRU852120:HRX852120 IBQ852120:IBT852120 ILM852120:ILP852120 IVI852120:IVL852120 JFE852120:JFH852120 JPA852120:JPD852120 JYW852120:JYZ852120 KIS852120:KIV852120 KSO852120:KSR852120 LCK852120:LCN852120 LMG852120:LMJ852120 LWC852120:LWF852120 MFY852120:MGB852120 MPU852120:MPX852120 MZQ852120:MZT852120 NJM852120:NJP852120 NTI852120:NTL852120 ODE852120:ODH852120 ONA852120:OND852120 OWW852120:OWZ852120 PGS852120:PGV852120 PQO852120:PQR852120 QAK852120:QAN852120 QKG852120:QKJ852120 QUC852120:QUF852120 RDY852120:REB852120 RNU852120:RNX852120 RXQ852120:RXT852120 SHM852120:SHP852120 SRI852120:SRL852120 TBE852120:TBH852120 TLA852120:TLD852120 TUW852120:TUZ852120 UES852120:UEV852120 UOO852120:UOR852120 UYK852120:UYN852120 VIG852120:VIJ852120 VSC852120:VSF852120 WBY852120:WCB852120 WLU852120:WLX852120 WVQ852120:WVT852120 G917656:J917656 JE917656:JH917656 TA917656:TD917656 ACW917656:ACZ917656 AMS917656:AMV917656 AWO917656:AWR917656 BGK917656:BGN917656 BQG917656:BQJ917656 CAC917656:CAF917656 CJY917656:CKB917656 CTU917656:CTX917656 DDQ917656:DDT917656 DNM917656:DNP917656 DXI917656:DXL917656 EHE917656:EHH917656 ERA917656:ERD917656 FAW917656:FAZ917656 FKS917656:FKV917656 FUO917656:FUR917656 GEK917656:GEN917656 GOG917656:GOJ917656 GYC917656:GYF917656 HHY917656:HIB917656 HRU917656:HRX917656 IBQ917656:IBT917656 ILM917656:ILP917656 IVI917656:IVL917656 JFE917656:JFH917656 JPA917656:JPD917656 JYW917656:JYZ917656 KIS917656:KIV917656 KSO917656:KSR917656 LCK917656:LCN917656 LMG917656:LMJ917656 LWC917656:LWF917656 MFY917656:MGB917656 MPU917656:MPX917656 MZQ917656:MZT917656 NJM917656:NJP917656 NTI917656:NTL917656 ODE917656:ODH917656 ONA917656:OND917656 OWW917656:OWZ917656 PGS917656:PGV917656 PQO917656:PQR917656 QAK917656:QAN917656 QKG917656:QKJ917656 QUC917656:QUF917656 RDY917656:REB917656 RNU917656:RNX917656 RXQ917656:RXT917656 SHM917656:SHP917656 SRI917656:SRL917656 TBE917656:TBH917656 TLA917656:TLD917656 TUW917656:TUZ917656 UES917656:UEV917656 UOO917656:UOR917656 UYK917656:UYN917656 VIG917656:VIJ917656 VSC917656:VSF917656 WBY917656:WCB917656 WLU917656:WLX917656 WVQ917656:WVT917656 G983192:J983192 JE983192:JH983192 TA983192:TD983192 ACW983192:ACZ983192 AMS983192:AMV983192 AWO983192:AWR983192 BGK983192:BGN983192 BQG983192:BQJ983192 CAC983192:CAF983192 CJY983192:CKB983192 CTU983192:CTX983192 DDQ983192:DDT983192 DNM983192:DNP983192 DXI983192:DXL983192 EHE983192:EHH983192 ERA983192:ERD983192 FAW983192:FAZ983192 FKS983192:FKV983192 FUO983192:FUR983192 GEK983192:GEN983192 GOG983192:GOJ983192 GYC983192:GYF983192 HHY983192:HIB983192 HRU983192:HRX983192 IBQ983192:IBT983192 ILM983192:ILP983192 IVI983192:IVL983192 JFE983192:JFH983192 JPA983192:JPD983192 JYW983192:JYZ983192 KIS983192:KIV983192 KSO983192:KSR983192 LCK983192:LCN983192 LMG983192:LMJ983192 LWC983192:LWF983192 MFY983192:MGB983192 MPU983192:MPX983192 MZQ983192:MZT983192 NJM983192:NJP983192 NTI983192:NTL983192 ODE983192:ODH983192 ONA983192:OND983192 OWW983192:OWZ983192 PGS983192:PGV983192 PQO983192:PQR983192 QAK983192:QAN983192 QKG983192:QKJ983192 QUC983192:QUF983192 RDY983192:REB983192 RNU983192:RNX983192 RXQ983192:RXT983192 SHM983192:SHP983192 SRI983192:SRL983192 TBE983192:TBH983192 TLA983192:TLD983192 TUW983192:TUZ983192 UES983192:UEV983192 UOO983192:UOR983192 UYK983192:UYN983192 VIG983192:VIJ983192 VSC983192:VSF983192 WBY983192:WCB983192 WLU983192:WLX983192">
      <formula1>$AP$7:$AP$449</formula1>
    </dataValidation>
    <dataValidation allowBlank="1" showInputMessage="1" showErrorMessage="1" error="SOMENTE NUMEROS INTEIROS DE 0 A 59" sqref="N65677:O65677 JL65677:JM65677 TH65677:TI65677 ADD65677:ADE65677 AMZ65677:ANA65677 AWV65677:AWW65677 BGR65677:BGS65677 BQN65677:BQO65677 CAJ65677:CAK65677 CKF65677:CKG65677 CUB65677:CUC65677 DDX65677:DDY65677 DNT65677:DNU65677 DXP65677:DXQ65677 EHL65677:EHM65677 ERH65677:ERI65677 FBD65677:FBE65677 FKZ65677:FLA65677 FUV65677:FUW65677 GER65677:GES65677 GON65677:GOO65677 GYJ65677:GYK65677 HIF65677:HIG65677 HSB65677:HSC65677 IBX65677:IBY65677 ILT65677:ILU65677 IVP65677:IVQ65677 JFL65677:JFM65677 JPH65677:JPI65677 JZD65677:JZE65677 KIZ65677:KJA65677 KSV65677:KSW65677 LCR65677:LCS65677 LMN65677:LMO65677 LWJ65677:LWK65677 MGF65677:MGG65677 MQB65677:MQC65677 MZX65677:MZY65677 NJT65677:NJU65677 NTP65677:NTQ65677 ODL65677:ODM65677 ONH65677:ONI65677 OXD65677:OXE65677 PGZ65677:PHA65677 PQV65677:PQW65677 QAR65677:QAS65677 QKN65677:QKO65677 QUJ65677:QUK65677 REF65677:REG65677 ROB65677:ROC65677 RXX65677:RXY65677 SHT65677:SHU65677 SRP65677:SRQ65677 TBL65677:TBM65677 TLH65677:TLI65677 TVD65677:TVE65677 UEZ65677:UFA65677 UOV65677:UOW65677 UYR65677:UYS65677 VIN65677:VIO65677 VSJ65677:VSK65677 WCF65677:WCG65677 WMB65677:WMC65677 WVX65677:WVY65677 N131213:O131213 JL131213:JM131213 TH131213:TI131213 ADD131213:ADE131213 AMZ131213:ANA131213 AWV131213:AWW131213 BGR131213:BGS131213 BQN131213:BQO131213 CAJ131213:CAK131213 CKF131213:CKG131213 CUB131213:CUC131213 DDX131213:DDY131213 DNT131213:DNU131213 DXP131213:DXQ131213 EHL131213:EHM131213 ERH131213:ERI131213 FBD131213:FBE131213 FKZ131213:FLA131213 FUV131213:FUW131213 GER131213:GES131213 GON131213:GOO131213 GYJ131213:GYK131213 HIF131213:HIG131213 HSB131213:HSC131213 IBX131213:IBY131213 ILT131213:ILU131213 IVP131213:IVQ131213 JFL131213:JFM131213 JPH131213:JPI131213 JZD131213:JZE131213 KIZ131213:KJA131213 KSV131213:KSW131213 LCR131213:LCS131213 LMN131213:LMO131213 LWJ131213:LWK131213 MGF131213:MGG131213 MQB131213:MQC131213 MZX131213:MZY131213 NJT131213:NJU131213 NTP131213:NTQ131213 ODL131213:ODM131213 ONH131213:ONI131213 OXD131213:OXE131213 PGZ131213:PHA131213 PQV131213:PQW131213 QAR131213:QAS131213 QKN131213:QKO131213 QUJ131213:QUK131213 REF131213:REG131213 ROB131213:ROC131213 RXX131213:RXY131213 SHT131213:SHU131213 SRP131213:SRQ131213 TBL131213:TBM131213 TLH131213:TLI131213 TVD131213:TVE131213 UEZ131213:UFA131213 UOV131213:UOW131213 UYR131213:UYS131213 VIN131213:VIO131213 VSJ131213:VSK131213 WCF131213:WCG131213 WMB131213:WMC131213 WVX131213:WVY131213 N196749:O196749 JL196749:JM196749 TH196749:TI196749 ADD196749:ADE196749 AMZ196749:ANA196749 AWV196749:AWW196749 BGR196749:BGS196749 BQN196749:BQO196749 CAJ196749:CAK196749 CKF196749:CKG196749 CUB196749:CUC196749 DDX196749:DDY196749 DNT196749:DNU196749 DXP196749:DXQ196749 EHL196749:EHM196749 ERH196749:ERI196749 FBD196749:FBE196749 FKZ196749:FLA196749 FUV196749:FUW196749 GER196749:GES196749 GON196749:GOO196749 GYJ196749:GYK196749 HIF196749:HIG196749 HSB196749:HSC196749 IBX196749:IBY196749 ILT196749:ILU196749 IVP196749:IVQ196749 JFL196749:JFM196749 JPH196749:JPI196749 JZD196749:JZE196749 KIZ196749:KJA196749 KSV196749:KSW196749 LCR196749:LCS196749 LMN196749:LMO196749 LWJ196749:LWK196749 MGF196749:MGG196749 MQB196749:MQC196749 MZX196749:MZY196749 NJT196749:NJU196749 NTP196749:NTQ196749 ODL196749:ODM196749 ONH196749:ONI196749 OXD196749:OXE196749 PGZ196749:PHA196749 PQV196749:PQW196749 QAR196749:QAS196749 QKN196749:QKO196749 QUJ196749:QUK196749 REF196749:REG196749 ROB196749:ROC196749 RXX196749:RXY196749 SHT196749:SHU196749 SRP196749:SRQ196749 TBL196749:TBM196749 TLH196749:TLI196749 TVD196749:TVE196749 UEZ196749:UFA196749 UOV196749:UOW196749 UYR196749:UYS196749 VIN196749:VIO196749 VSJ196749:VSK196749 WCF196749:WCG196749 WMB196749:WMC196749 WVX196749:WVY196749 N262285:O262285 JL262285:JM262285 TH262285:TI262285 ADD262285:ADE262285 AMZ262285:ANA262285 AWV262285:AWW262285 BGR262285:BGS262285 BQN262285:BQO262285 CAJ262285:CAK262285 CKF262285:CKG262285 CUB262285:CUC262285 DDX262285:DDY262285 DNT262285:DNU262285 DXP262285:DXQ262285 EHL262285:EHM262285 ERH262285:ERI262285 FBD262285:FBE262285 FKZ262285:FLA262285 FUV262285:FUW262285 GER262285:GES262285 GON262285:GOO262285 GYJ262285:GYK262285 HIF262285:HIG262285 HSB262285:HSC262285 IBX262285:IBY262285 ILT262285:ILU262285 IVP262285:IVQ262285 JFL262285:JFM262285 JPH262285:JPI262285 JZD262285:JZE262285 KIZ262285:KJA262285 KSV262285:KSW262285 LCR262285:LCS262285 LMN262285:LMO262285 LWJ262285:LWK262285 MGF262285:MGG262285 MQB262285:MQC262285 MZX262285:MZY262285 NJT262285:NJU262285 NTP262285:NTQ262285 ODL262285:ODM262285 ONH262285:ONI262285 OXD262285:OXE262285 PGZ262285:PHA262285 PQV262285:PQW262285 QAR262285:QAS262285 QKN262285:QKO262285 QUJ262285:QUK262285 REF262285:REG262285 ROB262285:ROC262285 RXX262285:RXY262285 SHT262285:SHU262285 SRP262285:SRQ262285 TBL262285:TBM262285 TLH262285:TLI262285 TVD262285:TVE262285 UEZ262285:UFA262285 UOV262285:UOW262285 UYR262285:UYS262285 VIN262285:VIO262285 VSJ262285:VSK262285 WCF262285:WCG262285 WMB262285:WMC262285 WVX262285:WVY262285 N327821:O327821 JL327821:JM327821 TH327821:TI327821 ADD327821:ADE327821 AMZ327821:ANA327821 AWV327821:AWW327821 BGR327821:BGS327821 BQN327821:BQO327821 CAJ327821:CAK327821 CKF327821:CKG327821 CUB327821:CUC327821 DDX327821:DDY327821 DNT327821:DNU327821 DXP327821:DXQ327821 EHL327821:EHM327821 ERH327821:ERI327821 FBD327821:FBE327821 FKZ327821:FLA327821 FUV327821:FUW327821 GER327821:GES327821 GON327821:GOO327821 GYJ327821:GYK327821 HIF327821:HIG327821 HSB327821:HSC327821 IBX327821:IBY327821 ILT327821:ILU327821 IVP327821:IVQ327821 JFL327821:JFM327821 JPH327821:JPI327821 JZD327821:JZE327821 KIZ327821:KJA327821 KSV327821:KSW327821 LCR327821:LCS327821 LMN327821:LMO327821 LWJ327821:LWK327821 MGF327821:MGG327821 MQB327821:MQC327821 MZX327821:MZY327821 NJT327821:NJU327821 NTP327821:NTQ327821 ODL327821:ODM327821 ONH327821:ONI327821 OXD327821:OXE327821 PGZ327821:PHA327821 PQV327821:PQW327821 QAR327821:QAS327821 QKN327821:QKO327821 QUJ327821:QUK327821 REF327821:REG327821 ROB327821:ROC327821 RXX327821:RXY327821 SHT327821:SHU327821 SRP327821:SRQ327821 TBL327821:TBM327821 TLH327821:TLI327821 TVD327821:TVE327821 UEZ327821:UFA327821 UOV327821:UOW327821 UYR327821:UYS327821 VIN327821:VIO327821 VSJ327821:VSK327821 WCF327821:WCG327821 WMB327821:WMC327821 WVX327821:WVY327821 N393357:O393357 JL393357:JM393357 TH393357:TI393357 ADD393357:ADE393357 AMZ393357:ANA393357 AWV393357:AWW393357 BGR393357:BGS393357 BQN393357:BQO393357 CAJ393357:CAK393357 CKF393357:CKG393357 CUB393357:CUC393357 DDX393357:DDY393357 DNT393357:DNU393357 DXP393357:DXQ393357 EHL393357:EHM393357 ERH393357:ERI393357 FBD393357:FBE393357 FKZ393357:FLA393357 FUV393357:FUW393357 GER393357:GES393357 GON393357:GOO393357 GYJ393357:GYK393357 HIF393357:HIG393357 HSB393357:HSC393357 IBX393357:IBY393357 ILT393357:ILU393357 IVP393357:IVQ393357 JFL393357:JFM393357 JPH393357:JPI393357 JZD393357:JZE393357 KIZ393357:KJA393357 KSV393357:KSW393357 LCR393357:LCS393357 LMN393357:LMO393357 LWJ393357:LWK393357 MGF393357:MGG393357 MQB393357:MQC393357 MZX393357:MZY393357 NJT393357:NJU393357 NTP393357:NTQ393357 ODL393357:ODM393357 ONH393357:ONI393357 OXD393357:OXE393357 PGZ393357:PHA393357 PQV393357:PQW393357 QAR393357:QAS393357 QKN393357:QKO393357 QUJ393357:QUK393357 REF393357:REG393357 ROB393357:ROC393357 RXX393357:RXY393357 SHT393357:SHU393357 SRP393357:SRQ393357 TBL393357:TBM393357 TLH393357:TLI393357 TVD393357:TVE393357 UEZ393357:UFA393357 UOV393357:UOW393357 UYR393357:UYS393357 VIN393357:VIO393357 VSJ393357:VSK393357 WCF393357:WCG393357 WMB393357:WMC393357 WVX393357:WVY393357 N458893:O458893 JL458893:JM458893 TH458893:TI458893 ADD458893:ADE458893 AMZ458893:ANA458893 AWV458893:AWW458893 BGR458893:BGS458893 BQN458893:BQO458893 CAJ458893:CAK458893 CKF458893:CKG458893 CUB458893:CUC458893 DDX458893:DDY458893 DNT458893:DNU458893 DXP458893:DXQ458893 EHL458893:EHM458893 ERH458893:ERI458893 FBD458893:FBE458893 FKZ458893:FLA458893 FUV458893:FUW458893 GER458893:GES458893 GON458893:GOO458893 GYJ458893:GYK458893 HIF458893:HIG458893 HSB458893:HSC458893 IBX458893:IBY458893 ILT458893:ILU458893 IVP458893:IVQ458893 JFL458893:JFM458893 JPH458893:JPI458893 JZD458893:JZE458893 KIZ458893:KJA458893 KSV458893:KSW458893 LCR458893:LCS458893 LMN458893:LMO458893 LWJ458893:LWK458893 MGF458893:MGG458893 MQB458893:MQC458893 MZX458893:MZY458893 NJT458893:NJU458893 NTP458893:NTQ458893 ODL458893:ODM458893 ONH458893:ONI458893 OXD458893:OXE458893 PGZ458893:PHA458893 PQV458893:PQW458893 QAR458893:QAS458893 QKN458893:QKO458893 QUJ458893:QUK458893 REF458893:REG458893 ROB458893:ROC458893 RXX458893:RXY458893 SHT458893:SHU458893 SRP458893:SRQ458893 TBL458893:TBM458893 TLH458893:TLI458893 TVD458893:TVE458893 UEZ458893:UFA458893 UOV458893:UOW458893 UYR458893:UYS458893 VIN458893:VIO458893 VSJ458893:VSK458893 WCF458893:WCG458893 WMB458893:WMC458893 WVX458893:WVY458893 N524429:O524429 JL524429:JM524429 TH524429:TI524429 ADD524429:ADE524429 AMZ524429:ANA524429 AWV524429:AWW524429 BGR524429:BGS524429 BQN524429:BQO524429 CAJ524429:CAK524429 CKF524429:CKG524429 CUB524429:CUC524429 DDX524429:DDY524429 DNT524429:DNU524429 DXP524429:DXQ524429 EHL524429:EHM524429 ERH524429:ERI524429 FBD524429:FBE524429 FKZ524429:FLA524429 FUV524429:FUW524429 GER524429:GES524429 GON524429:GOO524429 GYJ524429:GYK524429 HIF524429:HIG524429 HSB524429:HSC524429 IBX524429:IBY524429 ILT524429:ILU524429 IVP524429:IVQ524429 JFL524429:JFM524429 JPH524429:JPI524429 JZD524429:JZE524429 KIZ524429:KJA524429 KSV524429:KSW524429 LCR524429:LCS524429 LMN524429:LMO524429 LWJ524429:LWK524429 MGF524429:MGG524429 MQB524429:MQC524429 MZX524429:MZY524429 NJT524429:NJU524429 NTP524429:NTQ524429 ODL524429:ODM524429 ONH524429:ONI524429 OXD524429:OXE524429 PGZ524429:PHA524429 PQV524429:PQW524429 QAR524429:QAS524429 QKN524429:QKO524429 QUJ524429:QUK524429 REF524429:REG524429 ROB524429:ROC524429 RXX524429:RXY524429 SHT524429:SHU524429 SRP524429:SRQ524429 TBL524429:TBM524429 TLH524429:TLI524429 TVD524429:TVE524429 UEZ524429:UFA524429 UOV524429:UOW524429 UYR524429:UYS524429 VIN524429:VIO524429 VSJ524429:VSK524429 WCF524429:WCG524429 WMB524429:WMC524429 WVX524429:WVY524429 N589965:O589965 JL589965:JM589965 TH589965:TI589965 ADD589965:ADE589965 AMZ589965:ANA589965 AWV589965:AWW589965 BGR589965:BGS589965 BQN589965:BQO589965 CAJ589965:CAK589965 CKF589965:CKG589965 CUB589965:CUC589965 DDX589965:DDY589965 DNT589965:DNU589965 DXP589965:DXQ589965 EHL589965:EHM589965 ERH589965:ERI589965 FBD589965:FBE589965 FKZ589965:FLA589965 FUV589965:FUW589965 GER589965:GES589965 GON589965:GOO589965 GYJ589965:GYK589965 HIF589965:HIG589965 HSB589965:HSC589965 IBX589965:IBY589965 ILT589965:ILU589965 IVP589965:IVQ589965 JFL589965:JFM589965 JPH589965:JPI589965 JZD589965:JZE589965 KIZ589965:KJA589965 KSV589965:KSW589965 LCR589965:LCS589965 LMN589965:LMO589965 LWJ589965:LWK589965 MGF589965:MGG589965 MQB589965:MQC589965 MZX589965:MZY589965 NJT589965:NJU589965 NTP589965:NTQ589965 ODL589965:ODM589965 ONH589965:ONI589965 OXD589965:OXE589965 PGZ589965:PHA589965 PQV589965:PQW589965 QAR589965:QAS589965 QKN589965:QKO589965 QUJ589965:QUK589965 REF589965:REG589965 ROB589965:ROC589965 RXX589965:RXY589965 SHT589965:SHU589965 SRP589965:SRQ589965 TBL589965:TBM589965 TLH589965:TLI589965 TVD589965:TVE589965 UEZ589965:UFA589965 UOV589965:UOW589965 UYR589965:UYS589965 VIN589965:VIO589965 VSJ589965:VSK589965 WCF589965:WCG589965 WMB589965:WMC589965 WVX589965:WVY589965 N655501:O655501 JL655501:JM655501 TH655501:TI655501 ADD655501:ADE655501 AMZ655501:ANA655501 AWV655501:AWW655501 BGR655501:BGS655501 BQN655501:BQO655501 CAJ655501:CAK655501 CKF655501:CKG655501 CUB655501:CUC655501 DDX655501:DDY655501 DNT655501:DNU655501 DXP655501:DXQ655501 EHL655501:EHM655501 ERH655501:ERI655501 FBD655501:FBE655501 FKZ655501:FLA655501 FUV655501:FUW655501 GER655501:GES655501 GON655501:GOO655501 GYJ655501:GYK655501 HIF655501:HIG655501 HSB655501:HSC655501 IBX655501:IBY655501 ILT655501:ILU655501 IVP655501:IVQ655501 JFL655501:JFM655501 JPH655501:JPI655501 JZD655501:JZE655501 KIZ655501:KJA655501 KSV655501:KSW655501 LCR655501:LCS655501 LMN655501:LMO655501 LWJ655501:LWK655501 MGF655501:MGG655501 MQB655501:MQC655501 MZX655501:MZY655501 NJT655501:NJU655501 NTP655501:NTQ655501 ODL655501:ODM655501 ONH655501:ONI655501 OXD655501:OXE655501 PGZ655501:PHA655501 PQV655501:PQW655501 QAR655501:QAS655501 QKN655501:QKO655501 QUJ655501:QUK655501 REF655501:REG655501 ROB655501:ROC655501 RXX655501:RXY655501 SHT655501:SHU655501 SRP655501:SRQ655501 TBL655501:TBM655501 TLH655501:TLI655501 TVD655501:TVE655501 UEZ655501:UFA655501 UOV655501:UOW655501 UYR655501:UYS655501 VIN655501:VIO655501 VSJ655501:VSK655501 WCF655501:WCG655501 WMB655501:WMC655501 WVX655501:WVY655501 N721037:O721037 JL721037:JM721037 TH721037:TI721037 ADD721037:ADE721037 AMZ721037:ANA721037 AWV721037:AWW721037 BGR721037:BGS721037 BQN721037:BQO721037 CAJ721037:CAK721037 CKF721037:CKG721037 CUB721037:CUC721037 DDX721037:DDY721037 DNT721037:DNU721037 DXP721037:DXQ721037 EHL721037:EHM721037 ERH721037:ERI721037 FBD721037:FBE721037 FKZ721037:FLA721037 FUV721037:FUW721037 GER721037:GES721037 GON721037:GOO721037 GYJ721037:GYK721037 HIF721037:HIG721037 HSB721037:HSC721037 IBX721037:IBY721037 ILT721037:ILU721037 IVP721037:IVQ721037 JFL721037:JFM721037 JPH721037:JPI721037 JZD721037:JZE721037 KIZ721037:KJA721037 KSV721037:KSW721037 LCR721037:LCS721037 LMN721037:LMO721037 LWJ721037:LWK721037 MGF721037:MGG721037 MQB721037:MQC721037 MZX721037:MZY721037 NJT721037:NJU721037 NTP721037:NTQ721037 ODL721037:ODM721037 ONH721037:ONI721037 OXD721037:OXE721037 PGZ721037:PHA721037 PQV721037:PQW721037 QAR721037:QAS721037 QKN721037:QKO721037 QUJ721037:QUK721037 REF721037:REG721037 ROB721037:ROC721037 RXX721037:RXY721037 SHT721037:SHU721037 SRP721037:SRQ721037 TBL721037:TBM721037 TLH721037:TLI721037 TVD721037:TVE721037 UEZ721037:UFA721037 UOV721037:UOW721037 UYR721037:UYS721037 VIN721037:VIO721037 VSJ721037:VSK721037 WCF721037:WCG721037 WMB721037:WMC721037 WVX721037:WVY721037 N786573:O786573 JL786573:JM786573 TH786573:TI786573 ADD786573:ADE786573 AMZ786573:ANA786573 AWV786573:AWW786573 BGR786573:BGS786573 BQN786573:BQO786573 CAJ786573:CAK786573 CKF786573:CKG786573 CUB786573:CUC786573 DDX786573:DDY786573 DNT786573:DNU786573 DXP786573:DXQ786573 EHL786573:EHM786573 ERH786573:ERI786573 FBD786573:FBE786573 FKZ786573:FLA786573 FUV786573:FUW786573 GER786573:GES786573 GON786573:GOO786573 GYJ786573:GYK786573 HIF786573:HIG786573 HSB786573:HSC786573 IBX786573:IBY786573 ILT786573:ILU786573 IVP786573:IVQ786573 JFL786573:JFM786573 JPH786573:JPI786573 JZD786573:JZE786573 KIZ786573:KJA786573 KSV786573:KSW786573 LCR786573:LCS786573 LMN786573:LMO786573 LWJ786573:LWK786573 MGF786573:MGG786573 MQB786573:MQC786573 MZX786573:MZY786573 NJT786573:NJU786573 NTP786573:NTQ786573 ODL786573:ODM786573 ONH786573:ONI786573 OXD786573:OXE786573 PGZ786573:PHA786573 PQV786573:PQW786573 QAR786573:QAS786573 QKN786573:QKO786573 QUJ786573:QUK786573 REF786573:REG786573 ROB786573:ROC786573 RXX786573:RXY786573 SHT786573:SHU786573 SRP786573:SRQ786573 TBL786573:TBM786573 TLH786573:TLI786573 TVD786573:TVE786573 UEZ786573:UFA786573 UOV786573:UOW786573 UYR786573:UYS786573 VIN786573:VIO786573 VSJ786573:VSK786573 WCF786573:WCG786573 WMB786573:WMC786573 WVX786573:WVY786573 N852109:O852109 JL852109:JM852109 TH852109:TI852109 ADD852109:ADE852109 AMZ852109:ANA852109 AWV852109:AWW852109 BGR852109:BGS852109 BQN852109:BQO852109 CAJ852109:CAK852109 CKF852109:CKG852109 CUB852109:CUC852109 DDX852109:DDY852109 DNT852109:DNU852109 DXP852109:DXQ852109 EHL852109:EHM852109 ERH852109:ERI852109 FBD852109:FBE852109 FKZ852109:FLA852109 FUV852109:FUW852109 GER852109:GES852109 GON852109:GOO852109 GYJ852109:GYK852109 HIF852109:HIG852109 HSB852109:HSC852109 IBX852109:IBY852109 ILT852109:ILU852109 IVP852109:IVQ852109 JFL852109:JFM852109 JPH852109:JPI852109 JZD852109:JZE852109 KIZ852109:KJA852109 KSV852109:KSW852109 LCR852109:LCS852109 LMN852109:LMO852109 LWJ852109:LWK852109 MGF852109:MGG852109 MQB852109:MQC852109 MZX852109:MZY852109 NJT852109:NJU852109 NTP852109:NTQ852109 ODL852109:ODM852109 ONH852109:ONI852109 OXD852109:OXE852109 PGZ852109:PHA852109 PQV852109:PQW852109 QAR852109:QAS852109 QKN852109:QKO852109 QUJ852109:QUK852109 REF852109:REG852109 ROB852109:ROC852109 RXX852109:RXY852109 SHT852109:SHU852109 SRP852109:SRQ852109 TBL852109:TBM852109 TLH852109:TLI852109 TVD852109:TVE852109 UEZ852109:UFA852109 UOV852109:UOW852109 UYR852109:UYS852109 VIN852109:VIO852109 VSJ852109:VSK852109 WCF852109:WCG852109 WMB852109:WMC852109 WVX852109:WVY852109 N917645:O917645 JL917645:JM917645 TH917645:TI917645 ADD917645:ADE917645 AMZ917645:ANA917645 AWV917645:AWW917645 BGR917645:BGS917645 BQN917645:BQO917645 CAJ917645:CAK917645 CKF917645:CKG917645 CUB917645:CUC917645 DDX917645:DDY917645 DNT917645:DNU917645 DXP917645:DXQ917645 EHL917645:EHM917645 ERH917645:ERI917645 FBD917645:FBE917645 FKZ917645:FLA917645 FUV917645:FUW917645 GER917645:GES917645 GON917645:GOO917645 GYJ917645:GYK917645 HIF917645:HIG917645 HSB917645:HSC917645 IBX917645:IBY917645 ILT917645:ILU917645 IVP917645:IVQ917645 JFL917645:JFM917645 JPH917645:JPI917645 JZD917645:JZE917645 KIZ917645:KJA917645 KSV917645:KSW917645 LCR917645:LCS917645 LMN917645:LMO917645 LWJ917645:LWK917645 MGF917645:MGG917645 MQB917645:MQC917645 MZX917645:MZY917645 NJT917645:NJU917645 NTP917645:NTQ917645 ODL917645:ODM917645 ONH917645:ONI917645 OXD917645:OXE917645 PGZ917645:PHA917645 PQV917645:PQW917645 QAR917645:QAS917645 QKN917645:QKO917645 QUJ917645:QUK917645 REF917645:REG917645 ROB917645:ROC917645 RXX917645:RXY917645 SHT917645:SHU917645 SRP917645:SRQ917645 TBL917645:TBM917645 TLH917645:TLI917645 TVD917645:TVE917645 UEZ917645:UFA917645 UOV917645:UOW917645 UYR917645:UYS917645 VIN917645:VIO917645 VSJ917645:VSK917645 WCF917645:WCG917645 WMB917645:WMC917645 WVX917645:WVY917645 N983181:O983181 JL983181:JM983181 TH983181:TI983181 ADD983181:ADE983181 AMZ983181:ANA983181 AWV983181:AWW983181 BGR983181:BGS983181 BQN983181:BQO983181 CAJ983181:CAK983181 CKF983181:CKG983181 CUB983181:CUC983181 DDX983181:DDY983181 DNT983181:DNU983181 DXP983181:DXQ983181 EHL983181:EHM983181 ERH983181:ERI983181 FBD983181:FBE983181 FKZ983181:FLA983181 FUV983181:FUW983181 GER983181:GES983181 GON983181:GOO983181 GYJ983181:GYK983181 HIF983181:HIG983181 HSB983181:HSC983181 IBX983181:IBY983181 ILT983181:ILU983181 IVP983181:IVQ983181 JFL983181:JFM983181 JPH983181:JPI983181 JZD983181:JZE983181 KIZ983181:KJA983181 KSV983181:KSW983181 LCR983181:LCS983181 LMN983181:LMO983181 LWJ983181:LWK983181 MGF983181:MGG983181 MQB983181:MQC983181 MZX983181:MZY983181 NJT983181:NJU983181 NTP983181:NTQ983181 ODL983181:ODM983181 ONH983181:ONI983181 OXD983181:OXE983181 PGZ983181:PHA983181 PQV983181:PQW983181 QAR983181:QAS983181 QKN983181:QKO983181 QUJ983181:QUK983181 REF983181:REG983181 ROB983181:ROC983181 RXX983181:RXY983181 SHT983181:SHU983181 SRP983181:SRQ983181 TBL983181:TBM983181 TLH983181:TLI983181 TVD983181:TVE983181 UEZ983181:UFA983181 UOV983181:UOW983181 UYR983181:UYS983181 VIN983181:VIO983181 VSJ983181:VSK983181 WCF983181:WCG983181 WMB983181:WMC983181 WVX983181:WVY983181 AA65677:AB65677 JY65677:JZ65677 TU65677:TV65677 ADQ65677:ADR65677 ANM65677:ANN65677 AXI65677:AXJ65677 BHE65677:BHF65677 BRA65677:BRB65677 CAW65677:CAX65677 CKS65677:CKT65677 CUO65677:CUP65677 DEK65677:DEL65677 DOG65677:DOH65677 DYC65677:DYD65677 EHY65677:EHZ65677 ERU65677:ERV65677 FBQ65677:FBR65677 FLM65677:FLN65677 FVI65677:FVJ65677 GFE65677:GFF65677 GPA65677:GPB65677 GYW65677:GYX65677 HIS65677:HIT65677 HSO65677:HSP65677 ICK65677:ICL65677 IMG65677:IMH65677 IWC65677:IWD65677 JFY65677:JFZ65677 JPU65677:JPV65677 JZQ65677:JZR65677 KJM65677:KJN65677 KTI65677:KTJ65677 LDE65677:LDF65677 LNA65677:LNB65677 LWW65677:LWX65677 MGS65677:MGT65677 MQO65677:MQP65677 NAK65677:NAL65677 NKG65677:NKH65677 NUC65677:NUD65677 ODY65677:ODZ65677 ONU65677:ONV65677 OXQ65677:OXR65677 PHM65677:PHN65677 PRI65677:PRJ65677 QBE65677:QBF65677 QLA65677:QLB65677 QUW65677:QUX65677 RES65677:RET65677 ROO65677:ROP65677 RYK65677:RYL65677 SIG65677:SIH65677 SSC65677:SSD65677 TBY65677:TBZ65677 TLU65677:TLV65677 TVQ65677:TVR65677 UFM65677:UFN65677 UPI65677:UPJ65677 UZE65677:UZF65677 VJA65677:VJB65677 VSW65677:VSX65677 WCS65677:WCT65677 WMO65677:WMP65677 WWK65677:WWL65677 AA131213:AB131213 JY131213:JZ131213 TU131213:TV131213 ADQ131213:ADR131213 ANM131213:ANN131213 AXI131213:AXJ131213 BHE131213:BHF131213 BRA131213:BRB131213 CAW131213:CAX131213 CKS131213:CKT131213 CUO131213:CUP131213 DEK131213:DEL131213 DOG131213:DOH131213 DYC131213:DYD131213 EHY131213:EHZ131213 ERU131213:ERV131213 FBQ131213:FBR131213 FLM131213:FLN131213 FVI131213:FVJ131213 GFE131213:GFF131213 GPA131213:GPB131213 GYW131213:GYX131213 HIS131213:HIT131213 HSO131213:HSP131213 ICK131213:ICL131213 IMG131213:IMH131213 IWC131213:IWD131213 JFY131213:JFZ131213 JPU131213:JPV131213 JZQ131213:JZR131213 KJM131213:KJN131213 KTI131213:KTJ131213 LDE131213:LDF131213 LNA131213:LNB131213 LWW131213:LWX131213 MGS131213:MGT131213 MQO131213:MQP131213 NAK131213:NAL131213 NKG131213:NKH131213 NUC131213:NUD131213 ODY131213:ODZ131213 ONU131213:ONV131213 OXQ131213:OXR131213 PHM131213:PHN131213 PRI131213:PRJ131213 QBE131213:QBF131213 QLA131213:QLB131213 QUW131213:QUX131213 RES131213:RET131213 ROO131213:ROP131213 RYK131213:RYL131213 SIG131213:SIH131213 SSC131213:SSD131213 TBY131213:TBZ131213 TLU131213:TLV131213 TVQ131213:TVR131213 UFM131213:UFN131213 UPI131213:UPJ131213 UZE131213:UZF131213 VJA131213:VJB131213 VSW131213:VSX131213 WCS131213:WCT131213 WMO131213:WMP131213 WWK131213:WWL131213 AA196749:AB196749 JY196749:JZ196749 TU196749:TV196749 ADQ196749:ADR196749 ANM196749:ANN196749 AXI196749:AXJ196749 BHE196749:BHF196749 BRA196749:BRB196749 CAW196749:CAX196749 CKS196749:CKT196749 CUO196749:CUP196749 DEK196749:DEL196749 DOG196749:DOH196749 DYC196749:DYD196749 EHY196749:EHZ196749 ERU196749:ERV196749 FBQ196749:FBR196749 FLM196749:FLN196749 FVI196749:FVJ196749 GFE196749:GFF196749 GPA196749:GPB196749 GYW196749:GYX196749 HIS196749:HIT196749 HSO196749:HSP196749 ICK196749:ICL196749 IMG196749:IMH196749 IWC196749:IWD196749 JFY196749:JFZ196749 JPU196749:JPV196749 JZQ196749:JZR196749 KJM196749:KJN196749 KTI196749:KTJ196749 LDE196749:LDF196749 LNA196749:LNB196749 LWW196749:LWX196749 MGS196749:MGT196749 MQO196749:MQP196749 NAK196749:NAL196749 NKG196749:NKH196749 NUC196749:NUD196749 ODY196749:ODZ196749 ONU196749:ONV196749 OXQ196749:OXR196749 PHM196749:PHN196749 PRI196749:PRJ196749 QBE196749:QBF196749 QLA196749:QLB196749 QUW196749:QUX196749 RES196749:RET196749 ROO196749:ROP196749 RYK196749:RYL196749 SIG196749:SIH196749 SSC196749:SSD196749 TBY196749:TBZ196749 TLU196749:TLV196749 TVQ196749:TVR196749 UFM196749:UFN196749 UPI196749:UPJ196749 UZE196749:UZF196749 VJA196749:VJB196749 VSW196749:VSX196749 WCS196749:WCT196749 WMO196749:WMP196749 WWK196749:WWL196749 AA262285:AB262285 JY262285:JZ262285 TU262285:TV262285 ADQ262285:ADR262285 ANM262285:ANN262285 AXI262285:AXJ262285 BHE262285:BHF262285 BRA262285:BRB262285 CAW262285:CAX262285 CKS262285:CKT262285 CUO262285:CUP262285 DEK262285:DEL262285 DOG262285:DOH262285 DYC262285:DYD262285 EHY262285:EHZ262285 ERU262285:ERV262285 FBQ262285:FBR262285 FLM262285:FLN262285 FVI262285:FVJ262285 GFE262285:GFF262285 GPA262285:GPB262285 GYW262285:GYX262285 HIS262285:HIT262285 HSO262285:HSP262285 ICK262285:ICL262285 IMG262285:IMH262285 IWC262285:IWD262285 JFY262285:JFZ262285 JPU262285:JPV262285 JZQ262285:JZR262285 KJM262285:KJN262285 KTI262285:KTJ262285 LDE262285:LDF262285 LNA262285:LNB262285 LWW262285:LWX262285 MGS262285:MGT262285 MQO262285:MQP262285 NAK262285:NAL262285 NKG262285:NKH262285 NUC262285:NUD262285 ODY262285:ODZ262285 ONU262285:ONV262285 OXQ262285:OXR262285 PHM262285:PHN262285 PRI262285:PRJ262285 QBE262285:QBF262285 QLA262285:QLB262285 QUW262285:QUX262285 RES262285:RET262285 ROO262285:ROP262285 RYK262285:RYL262285 SIG262285:SIH262285 SSC262285:SSD262285 TBY262285:TBZ262285 TLU262285:TLV262285 TVQ262285:TVR262285 UFM262285:UFN262285 UPI262285:UPJ262285 UZE262285:UZF262285 VJA262285:VJB262285 VSW262285:VSX262285 WCS262285:WCT262285 WMO262285:WMP262285 WWK262285:WWL262285 AA327821:AB327821 JY327821:JZ327821 TU327821:TV327821 ADQ327821:ADR327821 ANM327821:ANN327821 AXI327821:AXJ327821 BHE327821:BHF327821 BRA327821:BRB327821 CAW327821:CAX327821 CKS327821:CKT327821 CUO327821:CUP327821 DEK327821:DEL327821 DOG327821:DOH327821 DYC327821:DYD327821 EHY327821:EHZ327821 ERU327821:ERV327821 FBQ327821:FBR327821 FLM327821:FLN327821 FVI327821:FVJ327821 GFE327821:GFF327821 GPA327821:GPB327821 GYW327821:GYX327821 HIS327821:HIT327821 HSO327821:HSP327821 ICK327821:ICL327821 IMG327821:IMH327821 IWC327821:IWD327821 JFY327821:JFZ327821 JPU327821:JPV327821 JZQ327821:JZR327821 KJM327821:KJN327821 KTI327821:KTJ327821 LDE327821:LDF327821 LNA327821:LNB327821 LWW327821:LWX327821 MGS327821:MGT327821 MQO327821:MQP327821 NAK327821:NAL327821 NKG327821:NKH327821 NUC327821:NUD327821 ODY327821:ODZ327821 ONU327821:ONV327821 OXQ327821:OXR327821 PHM327821:PHN327821 PRI327821:PRJ327821 QBE327821:QBF327821 QLA327821:QLB327821 QUW327821:QUX327821 RES327821:RET327821 ROO327821:ROP327821 RYK327821:RYL327821 SIG327821:SIH327821 SSC327821:SSD327821 TBY327821:TBZ327821 TLU327821:TLV327821 TVQ327821:TVR327821 UFM327821:UFN327821 UPI327821:UPJ327821 UZE327821:UZF327821 VJA327821:VJB327821 VSW327821:VSX327821 WCS327821:WCT327821 WMO327821:WMP327821 WWK327821:WWL327821 AA393357:AB393357 JY393357:JZ393357 TU393357:TV393357 ADQ393357:ADR393357 ANM393357:ANN393357 AXI393357:AXJ393357 BHE393357:BHF393357 BRA393357:BRB393357 CAW393357:CAX393357 CKS393357:CKT393357 CUO393357:CUP393357 DEK393357:DEL393357 DOG393357:DOH393357 DYC393357:DYD393357 EHY393357:EHZ393357 ERU393357:ERV393357 FBQ393357:FBR393357 FLM393357:FLN393357 FVI393357:FVJ393357 GFE393357:GFF393357 GPA393357:GPB393357 GYW393357:GYX393357 HIS393357:HIT393357 HSO393357:HSP393357 ICK393357:ICL393357 IMG393357:IMH393357 IWC393357:IWD393357 JFY393357:JFZ393357 JPU393357:JPV393357 JZQ393357:JZR393357 KJM393357:KJN393357 KTI393357:KTJ393357 LDE393357:LDF393357 LNA393357:LNB393357 LWW393357:LWX393357 MGS393357:MGT393357 MQO393357:MQP393357 NAK393357:NAL393357 NKG393357:NKH393357 NUC393357:NUD393357 ODY393357:ODZ393357 ONU393357:ONV393357 OXQ393357:OXR393357 PHM393357:PHN393357 PRI393357:PRJ393357 QBE393357:QBF393357 QLA393357:QLB393357 QUW393357:QUX393357 RES393357:RET393357 ROO393357:ROP393357 RYK393357:RYL393357 SIG393357:SIH393357 SSC393357:SSD393357 TBY393357:TBZ393357 TLU393357:TLV393357 TVQ393357:TVR393357 UFM393357:UFN393357 UPI393357:UPJ393357 UZE393357:UZF393357 VJA393357:VJB393357 VSW393357:VSX393357 WCS393357:WCT393357 WMO393357:WMP393357 WWK393357:WWL393357 AA458893:AB458893 JY458893:JZ458893 TU458893:TV458893 ADQ458893:ADR458893 ANM458893:ANN458893 AXI458893:AXJ458893 BHE458893:BHF458893 BRA458893:BRB458893 CAW458893:CAX458893 CKS458893:CKT458893 CUO458893:CUP458893 DEK458893:DEL458893 DOG458893:DOH458893 DYC458893:DYD458893 EHY458893:EHZ458893 ERU458893:ERV458893 FBQ458893:FBR458893 FLM458893:FLN458893 FVI458893:FVJ458893 GFE458893:GFF458893 GPA458893:GPB458893 GYW458893:GYX458893 HIS458893:HIT458893 HSO458893:HSP458893 ICK458893:ICL458893 IMG458893:IMH458893 IWC458893:IWD458893 JFY458893:JFZ458893 JPU458893:JPV458893 JZQ458893:JZR458893 KJM458893:KJN458893 KTI458893:KTJ458893 LDE458893:LDF458893 LNA458893:LNB458893 LWW458893:LWX458893 MGS458893:MGT458893 MQO458893:MQP458893 NAK458893:NAL458893 NKG458893:NKH458893 NUC458893:NUD458893 ODY458893:ODZ458893 ONU458893:ONV458893 OXQ458893:OXR458893 PHM458893:PHN458893 PRI458893:PRJ458893 QBE458893:QBF458893 QLA458893:QLB458893 QUW458893:QUX458893 RES458893:RET458893 ROO458893:ROP458893 RYK458893:RYL458893 SIG458893:SIH458893 SSC458893:SSD458893 TBY458893:TBZ458893 TLU458893:TLV458893 TVQ458893:TVR458893 UFM458893:UFN458893 UPI458893:UPJ458893 UZE458893:UZF458893 VJA458893:VJB458893 VSW458893:VSX458893 WCS458893:WCT458893 WMO458893:WMP458893 WWK458893:WWL458893 AA524429:AB524429 JY524429:JZ524429 TU524429:TV524429 ADQ524429:ADR524429 ANM524429:ANN524429 AXI524429:AXJ524429 BHE524429:BHF524429 BRA524429:BRB524429 CAW524429:CAX524429 CKS524429:CKT524429 CUO524429:CUP524429 DEK524429:DEL524429 DOG524429:DOH524429 DYC524429:DYD524429 EHY524429:EHZ524429 ERU524429:ERV524429 FBQ524429:FBR524429 FLM524429:FLN524429 FVI524429:FVJ524429 GFE524429:GFF524429 GPA524429:GPB524429 GYW524429:GYX524429 HIS524429:HIT524429 HSO524429:HSP524429 ICK524429:ICL524429 IMG524429:IMH524429 IWC524429:IWD524429 JFY524429:JFZ524429 JPU524429:JPV524429 JZQ524429:JZR524429 KJM524429:KJN524429 KTI524429:KTJ524429 LDE524429:LDF524429 LNA524429:LNB524429 LWW524429:LWX524429 MGS524429:MGT524429 MQO524429:MQP524429 NAK524429:NAL524429 NKG524429:NKH524429 NUC524429:NUD524429 ODY524429:ODZ524429 ONU524429:ONV524429 OXQ524429:OXR524429 PHM524429:PHN524429 PRI524429:PRJ524429 QBE524429:QBF524429 QLA524429:QLB524429 QUW524429:QUX524429 RES524429:RET524429 ROO524429:ROP524429 RYK524429:RYL524429 SIG524429:SIH524429 SSC524429:SSD524429 TBY524429:TBZ524429 TLU524429:TLV524429 TVQ524429:TVR524429 UFM524429:UFN524429 UPI524429:UPJ524429 UZE524429:UZF524429 VJA524429:VJB524429 VSW524429:VSX524429 WCS524429:WCT524429 WMO524429:WMP524429 WWK524429:WWL524429 AA589965:AB589965 JY589965:JZ589965 TU589965:TV589965 ADQ589965:ADR589965 ANM589965:ANN589965 AXI589965:AXJ589965 BHE589965:BHF589965 BRA589965:BRB589965 CAW589965:CAX589965 CKS589965:CKT589965 CUO589965:CUP589965 DEK589965:DEL589965 DOG589965:DOH589965 DYC589965:DYD589965 EHY589965:EHZ589965 ERU589965:ERV589965 FBQ589965:FBR589965 FLM589965:FLN589965 FVI589965:FVJ589965 GFE589965:GFF589965 GPA589965:GPB589965 GYW589965:GYX589965 HIS589965:HIT589965 HSO589965:HSP589965 ICK589965:ICL589965 IMG589965:IMH589965 IWC589965:IWD589965 JFY589965:JFZ589965 JPU589965:JPV589965 JZQ589965:JZR589965 KJM589965:KJN589965 KTI589965:KTJ589965 LDE589965:LDF589965 LNA589965:LNB589965 LWW589965:LWX589965 MGS589965:MGT589965 MQO589965:MQP589965 NAK589965:NAL589965 NKG589965:NKH589965 NUC589965:NUD589965 ODY589965:ODZ589965 ONU589965:ONV589965 OXQ589965:OXR589965 PHM589965:PHN589965 PRI589965:PRJ589965 QBE589965:QBF589965 QLA589965:QLB589965 QUW589965:QUX589965 RES589965:RET589965 ROO589965:ROP589965 RYK589965:RYL589965 SIG589965:SIH589965 SSC589965:SSD589965 TBY589965:TBZ589965 TLU589965:TLV589965 TVQ589965:TVR589965 UFM589965:UFN589965 UPI589965:UPJ589965 UZE589965:UZF589965 VJA589965:VJB589965 VSW589965:VSX589965 WCS589965:WCT589965 WMO589965:WMP589965 WWK589965:WWL589965 AA655501:AB655501 JY655501:JZ655501 TU655501:TV655501 ADQ655501:ADR655501 ANM655501:ANN655501 AXI655501:AXJ655501 BHE655501:BHF655501 BRA655501:BRB655501 CAW655501:CAX655501 CKS655501:CKT655501 CUO655501:CUP655501 DEK655501:DEL655501 DOG655501:DOH655501 DYC655501:DYD655501 EHY655501:EHZ655501 ERU655501:ERV655501 FBQ655501:FBR655501 FLM655501:FLN655501 FVI655501:FVJ655501 GFE655501:GFF655501 GPA655501:GPB655501 GYW655501:GYX655501 HIS655501:HIT655501 HSO655501:HSP655501 ICK655501:ICL655501 IMG655501:IMH655501 IWC655501:IWD655501 JFY655501:JFZ655501 JPU655501:JPV655501 JZQ655501:JZR655501 KJM655501:KJN655501 KTI655501:KTJ655501 LDE655501:LDF655501 LNA655501:LNB655501 LWW655501:LWX655501 MGS655501:MGT655501 MQO655501:MQP655501 NAK655501:NAL655501 NKG655501:NKH655501 NUC655501:NUD655501 ODY655501:ODZ655501 ONU655501:ONV655501 OXQ655501:OXR655501 PHM655501:PHN655501 PRI655501:PRJ655501 QBE655501:QBF655501 QLA655501:QLB655501 QUW655501:QUX655501 RES655501:RET655501 ROO655501:ROP655501 RYK655501:RYL655501 SIG655501:SIH655501 SSC655501:SSD655501 TBY655501:TBZ655501 TLU655501:TLV655501 TVQ655501:TVR655501 UFM655501:UFN655501 UPI655501:UPJ655501 UZE655501:UZF655501 VJA655501:VJB655501 VSW655501:VSX655501 WCS655501:WCT655501 WMO655501:WMP655501 WWK655501:WWL655501 AA721037:AB721037 JY721037:JZ721037 TU721037:TV721037 ADQ721037:ADR721037 ANM721037:ANN721037 AXI721037:AXJ721037 BHE721037:BHF721037 BRA721037:BRB721037 CAW721037:CAX721037 CKS721037:CKT721037 CUO721037:CUP721037 DEK721037:DEL721037 DOG721037:DOH721037 DYC721037:DYD721037 EHY721037:EHZ721037 ERU721037:ERV721037 FBQ721037:FBR721037 FLM721037:FLN721037 FVI721037:FVJ721037 GFE721037:GFF721037 GPA721037:GPB721037 GYW721037:GYX721037 HIS721037:HIT721037 HSO721037:HSP721037 ICK721037:ICL721037 IMG721037:IMH721037 IWC721037:IWD721037 JFY721037:JFZ721037 JPU721037:JPV721037 JZQ721037:JZR721037 KJM721037:KJN721037 KTI721037:KTJ721037 LDE721037:LDF721037 LNA721037:LNB721037 LWW721037:LWX721037 MGS721037:MGT721037 MQO721037:MQP721037 NAK721037:NAL721037 NKG721037:NKH721037 NUC721037:NUD721037 ODY721037:ODZ721037 ONU721037:ONV721037 OXQ721037:OXR721037 PHM721037:PHN721037 PRI721037:PRJ721037 QBE721037:QBF721037 QLA721037:QLB721037 QUW721037:QUX721037 RES721037:RET721037 ROO721037:ROP721037 RYK721037:RYL721037 SIG721037:SIH721037 SSC721037:SSD721037 TBY721037:TBZ721037 TLU721037:TLV721037 TVQ721037:TVR721037 UFM721037:UFN721037 UPI721037:UPJ721037 UZE721037:UZF721037 VJA721037:VJB721037 VSW721037:VSX721037 WCS721037:WCT721037 WMO721037:WMP721037 WWK721037:WWL721037 AA786573:AB786573 JY786573:JZ786573 TU786573:TV786573 ADQ786573:ADR786573 ANM786573:ANN786573 AXI786573:AXJ786573 BHE786573:BHF786573 BRA786573:BRB786573 CAW786573:CAX786573 CKS786573:CKT786573 CUO786573:CUP786573 DEK786573:DEL786573 DOG786573:DOH786573 DYC786573:DYD786573 EHY786573:EHZ786573 ERU786573:ERV786573 FBQ786573:FBR786573 FLM786573:FLN786573 FVI786573:FVJ786573 GFE786573:GFF786573 GPA786573:GPB786573 GYW786573:GYX786573 HIS786573:HIT786573 HSO786573:HSP786573 ICK786573:ICL786573 IMG786573:IMH786573 IWC786573:IWD786573 JFY786573:JFZ786573 JPU786573:JPV786573 JZQ786573:JZR786573 KJM786573:KJN786573 KTI786573:KTJ786573 LDE786573:LDF786573 LNA786573:LNB786573 LWW786573:LWX786573 MGS786573:MGT786573 MQO786573:MQP786573 NAK786573:NAL786573 NKG786573:NKH786573 NUC786573:NUD786573 ODY786573:ODZ786573 ONU786573:ONV786573 OXQ786573:OXR786573 PHM786573:PHN786573 PRI786573:PRJ786573 QBE786573:QBF786573 QLA786573:QLB786573 QUW786573:QUX786573 RES786573:RET786573 ROO786573:ROP786573 RYK786573:RYL786573 SIG786573:SIH786573 SSC786573:SSD786573 TBY786573:TBZ786573 TLU786573:TLV786573 TVQ786573:TVR786573 UFM786573:UFN786573 UPI786573:UPJ786573 UZE786573:UZF786573 VJA786573:VJB786573 VSW786573:VSX786573 WCS786573:WCT786573 WMO786573:WMP786573 WWK786573:WWL786573 AA852109:AB852109 JY852109:JZ852109 TU852109:TV852109 ADQ852109:ADR852109 ANM852109:ANN852109 AXI852109:AXJ852109 BHE852109:BHF852109 BRA852109:BRB852109 CAW852109:CAX852109 CKS852109:CKT852109 CUO852109:CUP852109 DEK852109:DEL852109 DOG852109:DOH852109 DYC852109:DYD852109 EHY852109:EHZ852109 ERU852109:ERV852109 FBQ852109:FBR852109 FLM852109:FLN852109 FVI852109:FVJ852109 GFE852109:GFF852109 GPA852109:GPB852109 GYW852109:GYX852109 HIS852109:HIT852109 HSO852109:HSP852109 ICK852109:ICL852109 IMG852109:IMH852109 IWC852109:IWD852109 JFY852109:JFZ852109 JPU852109:JPV852109 JZQ852109:JZR852109 KJM852109:KJN852109 KTI852109:KTJ852109 LDE852109:LDF852109 LNA852109:LNB852109 LWW852109:LWX852109 MGS852109:MGT852109 MQO852109:MQP852109 NAK852109:NAL852109 NKG852109:NKH852109 NUC852109:NUD852109 ODY852109:ODZ852109 ONU852109:ONV852109 OXQ852109:OXR852109 PHM852109:PHN852109 PRI852109:PRJ852109 QBE852109:QBF852109 QLA852109:QLB852109 QUW852109:QUX852109 RES852109:RET852109 ROO852109:ROP852109 RYK852109:RYL852109 SIG852109:SIH852109 SSC852109:SSD852109 TBY852109:TBZ852109 TLU852109:TLV852109 TVQ852109:TVR852109 UFM852109:UFN852109 UPI852109:UPJ852109 UZE852109:UZF852109 VJA852109:VJB852109 VSW852109:VSX852109 WCS852109:WCT852109 WMO852109:WMP852109 WWK852109:WWL852109 AA917645:AB917645 JY917645:JZ917645 TU917645:TV917645 ADQ917645:ADR917645 ANM917645:ANN917645 AXI917645:AXJ917645 BHE917645:BHF917645 BRA917645:BRB917645 CAW917645:CAX917645 CKS917645:CKT917645 CUO917645:CUP917645 DEK917645:DEL917645 DOG917645:DOH917645 DYC917645:DYD917645 EHY917645:EHZ917645 ERU917645:ERV917645 FBQ917645:FBR917645 FLM917645:FLN917645 FVI917645:FVJ917645 GFE917645:GFF917645 GPA917645:GPB917645 GYW917645:GYX917645 HIS917645:HIT917645 HSO917645:HSP917645 ICK917645:ICL917645 IMG917645:IMH917645 IWC917645:IWD917645 JFY917645:JFZ917645 JPU917645:JPV917645 JZQ917645:JZR917645 KJM917645:KJN917645 KTI917645:KTJ917645 LDE917645:LDF917645 LNA917645:LNB917645 LWW917645:LWX917645 MGS917645:MGT917645 MQO917645:MQP917645 NAK917645:NAL917645 NKG917645:NKH917645 NUC917645:NUD917645 ODY917645:ODZ917645 ONU917645:ONV917645 OXQ917645:OXR917645 PHM917645:PHN917645 PRI917645:PRJ917645 QBE917645:QBF917645 QLA917645:QLB917645 QUW917645:QUX917645 RES917645:RET917645 ROO917645:ROP917645 RYK917645:RYL917645 SIG917645:SIH917645 SSC917645:SSD917645 TBY917645:TBZ917645 TLU917645:TLV917645 TVQ917645:TVR917645 UFM917645:UFN917645 UPI917645:UPJ917645 UZE917645:UZF917645 VJA917645:VJB917645 VSW917645:VSX917645 WCS917645:WCT917645 WMO917645:WMP917645 WWK917645:WWL917645 AA983181:AB983181 JY983181:JZ983181 TU983181:TV983181 ADQ983181:ADR983181 ANM983181:ANN983181 AXI983181:AXJ983181 BHE983181:BHF983181 BRA983181:BRB983181 CAW983181:CAX983181 CKS983181:CKT983181 CUO983181:CUP983181 DEK983181:DEL983181 DOG983181:DOH983181 DYC983181:DYD983181 EHY983181:EHZ983181 ERU983181:ERV983181 FBQ983181:FBR983181 FLM983181:FLN983181 FVI983181:FVJ983181 GFE983181:GFF983181 GPA983181:GPB983181 GYW983181:GYX983181 HIS983181:HIT983181 HSO983181:HSP983181 ICK983181:ICL983181 IMG983181:IMH983181 IWC983181:IWD983181 JFY983181:JFZ983181 JPU983181:JPV983181 JZQ983181:JZR983181 KJM983181:KJN983181 KTI983181:KTJ983181 LDE983181:LDF983181 LNA983181:LNB983181 LWW983181:LWX983181 MGS983181:MGT983181 MQO983181:MQP983181 NAK983181:NAL983181 NKG983181:NKH983181 NUC983181:NUD983181 ODY983181:ODZ983181 ONU983181:ONV983181 OXQ983181:OXR983181 PHM983181:PHN983181 PRI983181:PRJ983181 QBE983181:QBF983181 QLA983181:QLB983181 QUW983181:QUX983181 RES983181:RET983181 ROO983181:ROP983181 RYK983181:RYL983181 SIG983181:SIH983181 SSC983181:SSD983181 TBY983181:TBZ983181 TLU983181:TLV983181 TVQ983181:TVR983181 UFM983181:UFN983181 UPI983181:UPJ983181 UZE983181:UZF983181 VJA983181:VJB983181 VSW983181:VSX983181 WCS983181:WCT983181 WMO983181:WMP983181 WWK983181:WWL983181"/>
    <dataValidation type="list" allowBlank="1" showInputMessage="1" showErrorMessage="1" error="Motivo não listado. Escolher &quot;Outro&quot; e especificar." prompt="Escolha a opção para o não lançar efluente líquido no ano base." sqref="WVP983200:WWE983200 F65696:U65696 JD65696:JS65696 SZ65696:TO65696 ACV65696:ADK65696 AMR65696:ANG65696 AWN65696:AXC65696 BGJ65696:BGY65696 BQF65696:BQU65696 CAB65696:CAQ65696 CJX65696:CKM65696 CTT65696:CUI65696 DDP65696:DEE65696 DNL65696:DOA65696 DXH65696:DXW65696 EHD65696:EHS65696 EQZ65696:ERO65696 FAV65696:FBK65696 FKR65696:FLG65696 FUN65696:FVC65696 GEJ65696:GEY65696 GOF65696:GOU65696 GYB65696:GYQ65696 HHX65696:HIM65696 HRT65696:HSI65696 IBP65696:ICE65696 ILL65696:IMA65696 IVH65696:IVW65696 JFD65696:JFS65696 JOZ65696:JPO65696 JYV65696:JZK65696 KIR65696:KJG65696 KSN65696:KTC65696 LCJ65696:LCY65696 LMF65696:LMU65696 LWB65696:LWQ65696 MFX65696:MGM65696 MPT65696:MQI65696 MZP65696:NAE65696 NJL65696:NKA65696 NTH65696:NTW65696 ODD65696:ODS65696 OMZ65696:ONO65696 OWV65696:OXK65696 PGR65696:PHG65696 PQN65696:PRC65696 QAJ65696:QAY65696 QKF65696:QKU65696 QUB65696:QUQ65696 RDX65696:REM65696 RNT65696:ROI65696 RXP65696:RYE65696 SHL65696:SIA65696 SRH65696:SRW65696 TBD65696:TBS65696 TKZ65696:TLO65696 TUV65696:TVK65696 UER65696:UFG65696 UON65696:UPC65696 UYJ65696:UYY65696 VIF65696:VIU65696 VSB65696:VSQ65696 WBX65696:WCM65696 WLT65696:WMI65696 WVP65696:WWE65696 F131232:U131232 JD131232:JS131232 SZ131232:TO131232 ACV131232:ADK131232 AMR131232:ANG131232 AWN131232:AXC131232 BGJ131232:BGY131232 BQF131232:BQU131232 CAB131232:CAQ131232 CJX131232:CKM131232 CTT131232:CUI131232 DDP131232:DEE131232 DNL131232:DOA131232 DXH131232:DXW131232 EHD131232:EHS131232 EQZ131232:ERO131232 FAV131232:FBK131232 FKR131232:FLG131232 FUN131232:FVC131232 GEJ131232:GEY131232 GOF131232:GOU131232 GYB131232:GYQ131232 HHX131232:HIM131232 HRT131232:HSI131232 IBP131232:ICE131232 ILL131232:IMA131232 IVH131232:IVW131232 JFD131232:JFS131232 JOZ131232:JPO131232 JYV131232:JZK131232 KIR131232:KJG131232 KSN131232:KTC131232 LCJ131232:LCY131232 LMF131232:LMU131232 LWB131232:LWQ131232 MFX131232:MGM131232 MPT131232:MQI131232 MZP131232:NAE131232 NJL131232:NKA131232 NTH131232:NTW131232 ODD131232:ODS131232 OMZ131232:ONO131232 OWV131232:OXK131232 PGR131232:PHG131232 PQN131232:PRC131232 QAJ131232:QAY131232 QKF131232:QKU131232 QUB131232:QUQ131232 RDX131232:REM131232 RNT131232:ROI131232 RXP131232:RYE131232 SHL131232:SIA131232 SRH131232:SRW131232 TBD131232:TBS131232 TKZ131232:TLO131232 TUV131232:TVK131232 UER131232:UFG131232 UON131232:UPC131232 UYJ131232:UYY131232 VIF131232:VIU131232 VSB131232:VSQ131232 WBX131232:WCM131232 WLT131232:WMI131232 WVP131232:WWE131232 F196768:U196768 JD196768:JS196768 SZ196768:TO196768 ACV196768:ADK196768 AMR196768:ANG196768 AWN196768:AXC196768 BGJ196768:BGY196768 BQF196768:BQU196768 CAB196768:CAQ196768 CJX196768:CKM196768 CTT196768:CUI196768 DDP196768:DEE196768 DNL196768:DOA196768 DXH196768:DXW196768 EHD196768:EHS196768 EQZ196768:ERO196768 FAV196768:FBK196768 FKR196768:FLG196768 FUN196768:FVC196768 GEJ196768:GEY196768 GOF196768:GOU196768 GYB196768:GYQ196768 HHX196768:HIM196768 HRT196768:HSI196768 IBP196768:ICE196768 ILL196768:IMA196768 IVH196768:IVW196768 JFD196768:JFS196768 JOZ196768:JPO196768 JYV196768:JZK196768 KIR196768:KJG196768 KSN196768:KTC196768 LCJ196768:LCY196768 LMF196768:LMU196768 LWB196768:LWQ196768 MFX196768:MGM196768 MPT196768:MQI196768 MZP196768:NAE196768 NJL196768:NKA196768 NTH196768:NTW196768 ODD196768:ODS196768 OMZ196768:ONO196768 OWV196768:OXK196768 PGR196768:PHG196768 PQN196768:PRC196768 QAJ196768:QAY196768 QKF196768:QKU196768 QUB196768:QUQ196768 RDX196768:REM196768 RNT196768:ROI196768 RXP196768:RYE196768 SHL196768:SIA196768 SRH196768:SRW196768 TBD196768:TBS196768 TKZ196768:TLO196768 TUV196768:TVK196768 UER196768:UFG196768 UON196768:UPC196768 UYJ196768:UYY196768 VIF196768:VIU196768 VSB196768:VSQ196768 WBX196768:WCM196768 WLT196768:WMI196768 WVP196768:WWE196768 F262304:U262304 JD262304:JS262304 SZ262304:TO262304 ACV262304:ADK262304 AMR262304:ANG262304 AWN262304:AXC262304 BGJ262304:BGY262304 BQF262304:BQU262304 CAB262304:CAQ262304 CJX262304:CKM262304 CTT262304:CUI262304 DDP262304:DEE262304 DNL262304:DOA262304 DXH262304:DXW262304 EHD262304:EHS262304 EQZ262304:ERO262304 FAV262304:FBK262304 FKR262304:FLG262304 FUN262304:FVC262304 GEJ262304:GEY262304 GOF262304:GOU262304 GYB262304:GYQ262304 HHX262304:HIM262304 HRT262304:HSI262304 IBP262304:ICE262304 ILL262304:IMA262304 IVH262304:IVW262304 JFD262304:JFS262304 JOZ262304:JPO262304 JYV262304:JZK262304 KIR262304:KJG262304 KSN262304:KTC262304 LCJ262304:LCY262304 LMF262304:LMU262304 LWB262304:LWQ262304 MFX262304:MGM262304 MPT262304:MQI262304 MZP262304:NAE262304 NJL262304:NKA262304 NTH262304:NTW262304 ODD262304:ODS262304 OMZ262304:ONO262304 OWV262304:OXK262304 PGR262304:PHG262304 PQN262304:PRC262304 QAJ262304:QAY262304 QKF262304:QKU262304 QUB262304:QUQ262304 RDX262304:REM262304 RNT262304:ROI262304 RXP262304:RYE262304 SHL262304:SIA262304 SRH262304:SRW262304 TBD262304:TBS262304 TKZ262304:TLO262304 TUV262304:TVK262304 UER262304:UFG262304 UON262304:UPC262304 UYJ262304:UYY262304 VIF262304:VIU262304 VSB262304:VSQ262304 WBX262304:WCM262304 WLT262304:WMI262304 WVP262304:WWE262304 F327840:U327840 JD327840:JS327840 SZ327840:TO327840 ACV327840:ADK327840 AMR327840:ANG327840 AWN327840:AXC327840 BGJ327840:BGY327840 BQF327840:BQU327840 CAB327840:CAQ327840 CJX327840:CKM327840 CTT327840:CUI327840 DDP327840:DEE327840 DNL327840:DOA327840 DXH327840:DXW327840 EHD327840:EHS327840 EQZ327840:ERO327840 FAV327840:FBK327840 FKR327840:FLG327840 FUN327840:FVC327840 GEJ327840:GEY327840 GOF327840:GOU327840 GYB327840:GYQ327840 HHX327840:HIM327840 HRT327840:HSI327840 IBP327840:ICE327840 ILL327840:IMA327840 IVH327840:IVW327840 JFD327840:JFS327840 JOZ327840:JPO327840 JYV327840:JZK327840 KIR327840:KJG327840 KSN327840:KTC327840 LCJ327840:LCY327840 LMF327840:LMU327840 LWB327840:LWQ327840 MFX327840:MGM327840 MPT327840:MQI327840 MZP327840:NAE327840 NJL327840:NKA327840 NTH327840:NTW327840 ODD327840:ODS327840 OMZ327840:ONO327840 OWV327840:OXK327840 PGR327840:PHG327840 PQN327840:PRC327840 QAJ327840:QAY327840 QKF327840:QKU327840 QUB327840:QUQ327840 RDX327840:REM327840 RNT327840:ROI327840 RXP327840:RYE327840 SHL327840:SIA327840 SRH327840:SRW327840 TBD327840:TBS327840 TKZ327840:TLO327840 TUV327840:TVK327840 UER327840:UFG327840 UON327840:UPC327840 UYJ327840:UYY327840 VIF327840:VIU327840 VSB327840:VSQ327840 WBX327840:WCM327840 WLT327840:WMI327840 WVP327840:WWE327840 F393376:U393376 JD393376:JS393376 SZ393376:TO393376 ACV393376:ADK393376 AMR393376:ANG393376 AWN393376:AXC393376 BGJ393376:BGY393376 BQF393376:BQU393376 CAB393376:CAQ393376 CJX393376:CKM393376 CTT393376:CUI393376 DDP393376:DEE393376 DNL393376:DOA393376 DXH393376:DXW393376 EHD393376:EHS393376 EQZ393376:ERO393376 FAV393376:FBK393376 FKR393376:FLG393376 FUN393376:FVC393376 GEJ393376:GEY393376 GOF393376:GOU393376 GYB393376:GYQ393376 HHX393376:HIM393376 HRT393376:HSI393376 IBP393376:ICE393376 ILL393376:IMA393376 IVH393376:IVW393376 JFD393376:JFS393376 JOZ393376:JPO393376 JYV393376:JZK393376 KIR393376:KJG393376 KSN393376:KTC393376 LCJ393376:LCY393376 LMF393376:LMU393376 LWB393376:LWQ393376 MFX393376:MGM393376 MPT393376:MQI393376 MZP393376:NAE393376 NJL393376:NKA393376 NTH393376:NTW393376 ODD393376:ODS393376 OMZ393376:ONO393376 OWV393376:OXK393376 PGR393376:PHG393376 PQN393376:PRC393376 QAJ393376:QAY393376 QKF393376:QKU393376 QUB393376:QUQ393376 RDX393376:REM393376 RNT393376:ROI393376 RXP393376:RYE393376 SHL393376:SIA393376 SRH393376:SRW393376 TBD393376:TBS393376 TKZ393376:TLO393376 TUV393376:TVK393376 UER393376:UFG393376 UON393376:UPC393376 UYJ393376:UYY393376 VIF393376:VIU393376 VSB393376:VSQ393376 WBX393376:WCM393376 WLT393376:WMI393376 WVP393376:WWE393376 F458912:U458912 JD458912:JS458912 SZ458912:TO458912 ACV458912:ADK458912 AMR458912:ANG458912 AWN458912:AXC458912 BGJ458912:BGY458912 BQF458912:BQU458912 CAB458912:CAQ458912 CJX458912:CKM458912 CTT458912:CUI458912 DDP458912:DEE458912 DNL458912:DOA458912 DXH458912:DXW458912 EHD458912:EHS458912 EQZ458912:ERO458912 FAV458912:FBK458912 FKR458912:FLG458912 FUN458912:FVC458912 GEJ458912:GEY458912 GOF458912:GOU458912 GYB458912:GYQ458912 HHX458912:HIM458912 HRT458912:HSI458912 IBP458912:ICE458912 ILL458912:IMA458912 IVH458912:IVW458912 JFD458912:JFS458912 JOZ458912:JPO458912 JYV458912:JZK458912 KIR458912:KJG458912 KSN458912:KTC458912 LCJ458912:LCY458912 LMF458912:LMU458912 LWB458912:LWQ458912 MFX458912:MGM458912 MPT458912:MQI458912 MZP458912:NAE458912 NJL458912:NKA458912 NTH458912:NTW458912 ODD458912:ODS458912 OMZ458912:ONO458912 OWV458912:OXK458912 PGR458912:PHG458912 PQN458912:PRC458912 QAJ458912:QAY458912 QKF458912:QKU458912 QUB458912:QUQ458912 RDX458912:REM458912 RNT458912:ROI458912 RXP458912:RYE458912 SHL458912:SIA458912 SRH458912:SRW458912 TBD458912:TBS458912 TKZ458912:TLO458912 TUV458912:TVK458912 UER458912:UFG458912 UON458912:UPC458912 UYJ458912:UYY458912 VIF458912:VIU458912 VSB458912:VSQ458912 WBX458912:WCM458912 WLT458912:WMI458912 WVP458912:WWE458912 F524448:U524448 JD524448:JS524448 SZ524448:TO524448 ACV524448:ADK524448 AMR524448:ANG524448 AWN524448:AXC524448 BGJ524448:BGY524448 BQF524448:BQU524448 CAB524448:CAQ524448 CJX524448:CKM524448 CTT524448:CUI524448 DDP524448:DEE524448 DNL524448:DOA524448 DXH524448:DXW524448 EHD524448:EHS524448 EQZ524448:ERO524448 FAV524448:FBK524448 FKR524448:FLG524448 FUN524448:FVC524448 GEJ524448:GEY524448 GOF524448:GOU524448 GYB524448:GYQ524448 HHX524448:HIM524448 HRT524448:HSI524448 IBP524448:ICE524448 ILL524448:IMA524448 IVH524448:IVW524448 JFD524448:JFS524448 JOZ524448:JPO524448 JYV524448:JZK524448 KIR524448:KJG524448 KSN524448:KTC524448 LCJ524448:LCY524448 LMF524448:LMU524448 LWB524448:LWQ524448 MFX524448:MGM524448 MPT524448:MQI524448 MZP524448:NAE524448 NJL524448:NKA524448 NTH524448:NTW524448 ODD524448:ODS524448 OMZ524448:ONO524448 OWV524448:OXK524448 PGR524448:PHG524448 PQN524448:PRC524448 QAJ524448:QAY524448 QKF524448:QKU524448 QUB524448:QUQ524448 RDX524448:REM524448 RNT524448:ROI524448 RXP524448:RYE524448 SHL524448:SIA524448 SRH524448:SRW524448 TBD524448:TBS524448 TKZ524448:TLO524448 TUV524448:TVK524448 UER524448:UFG524448 UON524448:UPC524448 UYJ524448:UYY524448 VIF524448:VIU524448 VSB524448:VSQ524448 WBX524448:WCM524448 WLT524448:WMI524448 WVP524448:WWE524448 F589984:U589984 JD589984:JS589984 SZ589984:TO589984 ACV589984:ADK589984 AMR589984:ANG589984 AWN589984:AXC589984 BGJ589984:BGY589984 BQF589984:BQU589984 CAB589984:CAQ589984 CJX589984:CKM589984 CTT589984:CUI589984 DDP589984:DEE589984 DNL589984:DOA589984 DXH589984:DXW589984 EHD589984:EHS589984 EQZ589984:ERO589984 FAV589984:FBK589984 FKR589984:FLG589984 FUN589984:FVC589984 GEJ589984:GEY589984 GOF589984:GOU589984 GYB589984:GYQ589984 HHX589984:HIM589984 HRT589984:HSI589984 IBP589984:ICE589984 ILL589984:IMA589984 IVH589984:IVW589984 JFD589984:JFS589984 JOZ589984:JPO589984 JYV589984:JZK589984 KIR589984:KJG589984 KSN589984:KTC589984 LCJ589984:LCY589984 LMF589984:LMU589984 LWB589984:LWQ589984 MFX589984:MGM589984 MPT589984:MQI589984 MZP589984:NAE589984 NJL589984:NKA589984 NTH589984:NTW589984 ODD589984:ODS589984 OMZ589984:ONO589984 OWV589984:OXK589984 PGR589984:PHG589984 PQN589984:PRC589984 QAJ589984:QAY589984 QKF589984:QKU589984 QUB589984:QUQ589984 RDX589984:REM589984 RNT589984:ROI589984 RXP589984:RYE589984 SHL589984:SIA589984 SRH589984:SRW589984 TBD589984:TBS589984 TKZ589984:TLO589984 TUV589984:TVK589984 UER589984:UFG589984 UON589984:UPC589984 UYJ589984:UYY589984 VIF589984:VIU589984 VSB589984:VSQ589984 WBX589984:WCM589984 WLT589984:WMI589984 WVP589984:WWE589984 F655520:U655520 JD655520:JS655520 SZ655520:TO655520 ACV655520:ADK655520 AMR655520:ANG655520 AWN655520:AXC655520 BGJ655520:BGY655520 BQF655520:BQU655520 CAB655520:CAQ655520 CJX655520:CKM655520 CTT655520:CUI655520 DDP655520:DEE655520 DNL655520:DOA655520 DXH655520:DXW655520 EHD655520:EHS655520 EQZ655520:ERO655520 FAV655520:FBK655520 FKR655520:FLG655520 FUN655520:FVC655520 GEJ655520:GEY655520 GOF655520:GOU655520 GYB655520:GYQ655520 HHX655520:HIM655520 HRT655520:HSI655520 IBP655520:ICE655520 ILL655520:IMA655520 IVH655520:IVW655520 JFD655520:JFS655520 JOZ655520:JPO655520 JYV655520:JZK655520 KIR655520:KJG655520 KSN655520:KTC655520 LCJ655520:LCY655520 LMF655520:LMU655520 LWB655520:LWQ655520 MFX655520:MGM655520 MPT655520:MQI655520 MZP655520:NAE655520 NJL655520:NKA655520 NTH655520:NTW655520 ODD655520:ODS655520 OMZ655520:ONO655520 OWV655520:OXK655520 PGR655520:PHG655520 PQN655520:PRC655520 QAJ655520:QAY655520 QKF655520:QKU655520 QUB655520:QUQ655520 RDX655520:REM655520 RNT655520:ROI655520 RXP655520:RYE655520 SHL655520:SIA655520 SRH655520:SRW655520 TBD655520:TBS655520 TKZ655520:TLO655520 TUV655520:TVK655520 UER655520:UFG655520 UON655520:UPC655520 UYJ655520:UYY655520 VIF655520:VIU655520 VSB655520:VSQ655520 WBX655520:WCM655520 WLT655520:WMI655520 WVP655520:WWE655520 F721056:U721056 JD721056:JS721056 SZ721056:TO721056 ACV721056:ADK721056 AMR721056:ANG721056 AWN721056:AXC721056 BGJ721056:BGY721056 BQF721056:BQU721056 CAB721056:CAQ721056 CJX721056:CKM721056 CTT721056:CUI721056 DDP721056:DEE721056 DNL721056:DOA721056 DXH721056:DXW721056 EHD721056:EHS721056 EQZ721056:ERO721056 FAV721056:FBK721056 FKR721056:FLG721056 FUN721056:FVC721056 GEJ721056:GEY721056 GOF721056:GOU721056 GYB721056:GYQ721056 HHX721056:HIM721056 HRT721056:HSI721056 IBP721056:ICE721056 ILL721056:IMA721056 IVH721056:IVW721056 JFD721056:JFS721056 JOZ721056:JPO721056 JYV721056:JZK721056 KIR721056:KJG721056 KSN721056:KTC721056 LCJ721056:LCY721056 LMF721056:LMU721056 LWB721056:LWQ721056 MFX721056:MGM721056 MPT721056:MQI721056 MZP721056:NAE721056 NJL721056:NKA721056 NTH721056:NTW721056 ODD721056:ODS721056 OMZ721056:ONO721056 OWV721056:OXK721056 PGR721056:PHG721056 PQN721056:PRC721056 QAJ721056:QAY721056 QKF721056:QKU721056 QUB721056:QUQ721056 RDX721056:REM721056 RNT721056:ROI721056 RXP721056:RYE721056 SHL721056:SIA721056 SRH721056:SRW721056 TBD721056:TBS721056 TKZ721056:TLO721056 TUV721056:TVK721056 UER721056:UFG721056 UON721056:UPC721056 UYJ721056:UYY721056 VIF721056:VIU721056 VSB721056:VSQ721056 WBX721056:WCM721056 WLT721056:WMI721056 WVP721056:WWE721056 F786592:U786592 JD786592:JS786592 SZ786592:TO786592 ACV786592:ADK786592 AMR786592:ANG786592 AWN786592:AXC786592 BGJ786592:BGY786592 BQF786592:BQU786592 CAB786592:CAQ786592 CJX786592:CKM786592 CTT786592:CUI786592 DDP786592:DEE786592 DNL786592:DOA786592 DXH786592:DXW786592 EHD786592:EHS786592 EQZ786592:ERO786592 FAV786592:FBK786592 FKR786592:FLG786592 FUN786592:FVC786592 GEJ786592:GEY786592 GOF786592:GOU786592 GYB786592:GYQ786592 HHX786592:HIM786592 HRT786592:HSI786592 IBP786592:ICE786592 ILL786592:IMA786592 IVH786592:IVW786592 JFD786592:JFS786592 JOZ786592:JPO786592 JYV786592:JZK786592 KIR786592:KJG786592 KSN786592:KTC786592 LCJ786592:LCY786592 LMF786592:LMU786592 LWB786592:LWQ786592 MFX786592:MGM786592 MPT786592:MQI786592 MZP786592:NAE786592 NJL786592:NKA786592 NTH786592:NTW786592 ODD786592:ODS786592 OMZ786592:ONO786592 OWV786592:OXK786592 PGR786592:PHG786592 PQN786592:PRC786592 QAJ786592:QAY786592 QKF786592:QKU786592 QUB786592:QUQ786592 RDX786592:REM786592 RNT786592:ROI786592 RXP786592:RYE786592 SHL786592:SIA786592 SRH786592:SRW786592 TBD786592:TBS786592 TKZ786592:TLO786592 TUV786592:TVK786592 UER786592:UFG786592 UON786592:UPC786592 UYJ786592:UYY786592 VIF786592:VIU786592 VSB786592:VSQ786592 WBX786592:WCM786592 WLT786592:WMI786592 WVP786592:WWE786592 F852128:U852128 JD852128:JS852128 SZ852128:TO852128 ACV852128:ADK852128 AMR852128:ANG852128 AWN852128:AXC852128 BGJ852128:BGY852128 BQF852128:BQU852128 CAB852128:CAQ852128 CJX852128:CKM852128 CTT852128:CUI852128 DDP852128:DEE852128 DNL852128:DOA852128 DXH852128:DXW852128 EHD852128:EHS852128 EQZ852128:ERO852128 FAV852128:FBK852128 FKR852128:FLG852128 FUN852128:FVC852128 GEJ852128:GEY852128 GOF852128:GOU852128 GYB852128:GYQ852128 HHX852128:HIM852128 HRT852128:HSI852128 IBP852128:ICE852128 ILL852128:IMA852128 IVH852128:IVW852128 JFD852128:JFS852128 JOZ852128:JPO852128 JYV852128:JZK852128 KIR852128:KJG852128 KSN852128:KTC852128 LCJ852128:LCY852128 LMF852128:LMU852128 LWB852128:LWQ852128 MFX852128:MGM852128 MPT852128:MQI852128 MZP852128:NAE852128 NJL852128:NKA852128 NTH852128:NTW852128 ODD852128:ODS852128 OMZ852128:ONO852128 OWV852128:OXK852128 PGR852128:PHG852128 PQN852128:PRC852128 QAJ852128:QAY852128 QKF852128:QKU852128 QUB852128:QUQ852128 RDX852128:REM852128 RNT852128:ROI852128 RXP852128:RYE852128 SHL852128:SIA852128 SRH852128:SRW852128 TBD852128:TBS852128 TKZ852128:TLO852128 TUV852128:TVK852128 UER852128:UFG852128 UON852128:UPC852128 UYJ852128:UYY852128 VIF852128:VIU852128 VSB852128:VSQ852128 WBX852128:WCM852128 WLT852128:WMI852128 WVP852128:WWE852128 F917664:U917664 JD917664:JS917664 SZ917664:TO917664 ACV917664:ADK917664 AMR917664:ANG917664 AWN917664:AXC917664 BGJ917664:BGY917664 BQF917664:BQU917664 CAB917664:CAQ917664 CJX917664:CKM917664 CTT917664:CUI917664 DDP917664:DEE917664 DNL917664:DOA917664 DXH917664:DXW917664 EHD917664:EHS917664 EQZ917664:ERO917664 FAV917664:FBK917664 FKR917664:FLG917664 FUN917664:FVC917664 GEJ917664:GEY917664 GOF917664:GOU917664 GYB917664:GYQ917664 HHX917664:HIM917664 HRT917664:HSI917664 IBP917664:ICE917664 ILL917664:IMA917664 IVH917664:IVW917664 JFD917664:JFS917664 JOZ917664:JPO917664 JYV917664:JZK917664 KIR917664:KJG917664 KSN917664:KTC917664 LCJ917664:LCY917664 LMF917664:LMU917664 LWB917664:LWQ917664 MFX917664:MGM917664 MPT917664:MQI917664 MZP917664:NAE917664 NJL917664:NKA917664 NTH917664:NTW917664 ODD917664:ODS917664 OMZ917664:ONO917664 OWV917664:OXK917664 PGR917664:PHG917664 PQN917664:PRC917664 QAJ917664:QAY917664 QKF917664:QKU917664 QUB917664:QUQ917664 RDX917664:REM917664 RNT917664:ROI917664 RXP917664:RYE917664 SHL917664:SIA917664 SRH917664:SRW917664 TBD917664:TBS917664 TKZ917664:TLO917664 TUV917664:TVK917664 UER917664:UFG917664 UON917664:UPC917664 UYJ917664:UYY917664 VIF917664:VIU917664 VSB917664:VSQ917664 WBX917664:WCM917664 WLT917664:WMI917664 WVP917664:WWE917664 F983200:U983200 JD983200:JS983200 SZ983200:TO983200 ACV983200:ADK983200 AMR983200:ANG983200 AWN983200:AXC983200 BGJ983200:BGY983200 BQF983200:BQU983200 CAB983200:CAQ983200 CJX983200:CKM983200 CTT983200:CUI983200 DDP983200:DEE983200 DNL983200:DOA983200 DXH983200:DXW983200 EHD983200:EHS983200 EQZ983200:ERO983200 FAV983200:FBK983200 FKR983200:FLG983200 FUN983200:FVC983200 GEJ983200:GEY983200 GOF983200:GOU983200 GYB983200:GYQ983200 HHX983200:HIM983200 HRT983200:HSI983200 IBP983200:ICE983200 ILL983200:IMA983200 IVH983200:IVW983200 JFD983200:JFS983200 JOZ983200:JPO983200 JYV983200:JZK983200 KIR983200:KJG983200 KSN983200:KTC983200 LCJ983200:LCY983200 LMF983200:LMU983200 LWB983200:LWQ983200 MFX983200:MGM983200 MPT983200:MQI983200 MZP983200:NAE983200 NJL983200:NKA983200 NTH983200:NTW983200 ODD983200:ODS983200 OMZ983200:ONO983200 OWV983200:OXK983200 PGR983200:PHG983200 PQN983200:PRC983200 QAJ983200:QAY983200 QKF983200:QKU983200 QUB983200:QUQ983200 RDX983200:REM983200 RNT983200:ROI983200 RXP983200:RYE983200 SHL983200:SIA983200 SRH983200:SRW983200 TBD983200:TBS983200 TKZ983200:TLO983200 TUV983200:TVK983200 UER983200:UFG983200 UON983200:UPC983200 UYJ983200:UYY983200 VIF983200:VIU983200 VSB983200:VSQ983200 WBX983200:WCM983200 WLT983200:WMI983200">
      <formula1>$B$183:$B$191</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54:BC65654 KW65654:KY65654 US65654:UU65654 AEO65654:AEQ65654 AOK65654:AOM65654 AYG65654:AYI65654 BIC65654:BIE65654 BRY65654:BSA65654 CBU65654:CBW65654 CLQ65654:CLS65654 CVM65654:CVO65654 DFI65654:DFK65654 DPE65654:DPG65654 DZA65654:DZC65654 EIW65654:EIY65654 ESS65654:ESU65654 FCO65654:FCQ65654 FMK65654:FMM65654 FWG65654:FWI65654 GGC65654:GGE65654 GPY65654:GQA65654 GZU65654:GZW65654 HJQ65654:HJS65654 HTM65654:HTO65654 IDI65654:IDK65654 INE65654:ING65654 IXA65654:IXC65654 JGW65654:JGY65654 JQS65654:JQU65654 KAO65654:KAQ65654 KKK65654:KKM65654 KUG65654:KUI65654 LEC65654:LEE65654 LNY65654:LOA65654 LXU65654:LXW65654 MHQ65654:MHS65654 MRM65654:MRO65654 NBI65654:NBK65654 NLE65654:NLG65654 NVA65654:NVC65654 OEW65654:OEY65654 OOS65654:OOU65654 OYO65654:OYQ65654 PIK65654:PIM65654 PSG65654:PSI65654 QCC65654:QCE65654 QLY65654:QMA65654 QVU65654:QVW65654 RFQ65654:RFS65654 RPM65654:RPO65654 RZI65654:RZK65654 SJE65654:SJG65654 STA65654:STC65654 TCW65654:TCY65654 TMS65654:TMU65654 TWO65654:TWQ65654 UGK65654:UGM65654 UQG65654:UQI65654 VAC65654:VAE65654 VJY65654:VKA65654 VTU65654:VTW65654 WDQ65654:WDS65654 WNM65654:WNO65654 WXI65654:WXK65654 BA131190:BC131190 KW131190:KY131190 US131190:UU131190 AEO131190:AEQ131190 AOK131190:AOM131190 AYG131190:AYI131190 BIC131190:BIE131190 BRY131190:BSA131190 CBU131190:CBW131190 CLQ131190:CLS131190 CVM131190:CVO131190 DFI131190:DFK131190 DPE131190:DPG131190 DZA131190:DZC131190 EIW131190:EIY131190 ESS131190:ESU131190 FCO131190:FCQ131190 FMK131190:FMM131190 FWG131190:FWI131190 GGC131190:GGE131190 GPY131190:GQA131190 GZU131190:GZW131190 HJQ131190:HJS131190 HTM131190:HTO131190 IDI131190:IDK131190 INE131190:ING131190 IXA131190:IXC131190 JGW131190:JGY131190 JQS131190:JQU131190 KAO131190:KAQ131190 KKK131190:KKM131190 KUG131190:KUI131190 LEC131190:LEE131190 LNY131190:LOA131190 LXU131190:LXW131190 MHQ131190:MHS131190 MRM131190:MRO131190 NBI131190:NBK131190 NLE131190:NLG131190 NVA131190:NVC131190 OEW131190:OEY131190 OOS131190:OOU131190 OYO131190:OYQ131190 PIK131190:PIM131190 PSG131190:PSI131190 QCC131190:QCE131190 QLY131190:QMA131190 QVU131190:QVW131190 RFQ131190:RFS131190 RPM131190:RPO131190 RZI131190:RZK131190 SJE131190:SJG131190 STA131190:STC131190 TCW131190:TCY131190 TMS131190:TMU131190 TWO131190:TWQ131190 UGK131190:UGM131190 UQG131190:UQI131190 VAC131190:VAE131190 VJY131190:VKA131190 VTU131190:VTW131190 WDQ131190:WDS131190 WNM131190:WNO131190 WXI131190:WXK131190 BA196726:BC196726 KW196726:KY196726 US196726:UU196726 AEO196726:AEQ196726 AOK196726:AOM196726 AYG196726:AYI196726 BIC196726:BIE196726 BRY196726:BSA196726 CBU196726:CBW196726 CLQ196726:CLS196726 CVM196726:CVO196726 DFI196726:DFK196726 DPE196726:DPG196726 DZA196726:DZC196726 EIW196726:EIY196726 ESS196726:ESU196726 FCO196726:FCQ196726 FMK196726:FMM196726 FWG196726:FWI196726 GGC196726:GGE196726 GPY196726:GQA196726 GZU196726:GZW196726 HJQ196726:HJS196726 HTM196726:HTO196726 IDI196726:IDK196726 INE196726:ING196726 IXA196726:IXC196726 JGW196726:JGY196726 JQS196726:JQU196726 KAO196726:KAQ196726 KKK196726:KKM196726 KUG196726:KUI196726 LEC196726:LEE196726 LNY196726:LOA196726 LXU196726:LXW196726 MHQ196726:MHS196726 MRM196726:MRO196726 NBI196726:NBK196726 NLE196726:NLG196726 NVA196726:NVC196726 OEW196726:OEY196726 OOS196726:OOU196726 OYO196726:OYQ196726 PIK196726:PIM196726 PSG196726:PSI196726 QCC196726:QCE196726 QLY196726:QMA196726 QVU196726:QVW196726 RFQ196726:RFS196726 RPM196726:RPO196726 RZI196726:RZK196726 SJE196726:SJG196726 STA196726:STC196726 TCW196726:TCY196726 TMS196726:TMU196726 TWO196726:TWQ196726 UGK196726:UGM196726 UQG196726:UQI196726 VAC196726:VAE196726 VJY196726:VKA196726 VTU196726:VTW196726 WDQ196726:WDS196726 WNM196726:WNO196726 WXI196726:WXK196726 BA262262:BC262262 KW262262:KY262262 US262262:UU262262 AEO262262:AEQ262262 AOK262262:AOM262262 AYG262262:AYI262262 BIC262262:BIE262262 BRY262262:BSA262262 CBU262262:CBW262262 CLQ262262:CLS262262 CVM262262:CVO262262 DFI262262:DFK262262 DPE262262:DPG262262 DZA262262:DZC262262 EIW262262:EIY262262 ESS262262:ESU262262 FCO262262:FCQ262262 FMK262262:FMM262262 FWG262262:FWI262262 GGC262262:GGE262262 GPY262262:GQA262262 GZU262262:GZW262262 HJQ262262:HJS262262 HTM262262:HTO262262 IDI262262:IDK262262 INE262262:ING262262 IXA262262:IXC262262 JGW262262:JGY262262 JQS262262:JQU262262 KAO262262:KAQ262262 KKK262262:KKM262262 KUG262262:KUI262262 LEC262262:LEE262262 LNY262262:LOA262262 LXU262262:LXW262262 MHQ262262:MHS262262 MRM262262:MRO262262 NBI262262:NBK262262 NLE262262:NLG262262 NVA262262:NVC262262 OEW262262:OEY262262 OOS262262:OOU262262 OYO262262:OYQ262262 PIK262262:PIM262262 PSG262262:PSI262262 QCC262262:QCE262262 QLY262262:QMA262262 QVU262262:QVW262262 RFQ262262:RFS262262 RPM262262:RPO262262 RZI262262:RZK262262 SJE262262:SJG262262 STA262262:STC262262 TCW262262:TCY262262 TMS262262:TMU262262 TWO262262:TWQ262262 UGK262262:UGM262262 UQG262262:UQI262262 VAC262262:VAE262262 VJY262262:VKA262262 VTU262262:VTW262262 WDQ262262:WDS262262 WNM262262:WNO262262 WXI262262:WXK262262 BA327798:BC327798 KW327798:KY327798 US327798:UU327798 AEO327798:AEQ327798 AOK327798:AOM327798 AYG327798:AYI327798 BIC327798:BIE327798 BRY327798:BSA327798 CBU327798:CBW327798 CLQ327798:CLS327798 CVM327798:CVO327798 DFI327798:DFK327798 DPE327798:DPG327798 DZA327798:DZC327798 EIW327798:EIY327798 ESS327798:ESU327798 FCO327798:FCQ327798 FMK327798:FMM327798 FWG327798:FWI327798 GGC327798:GGE327798 GPY327798:GQA327798 GZU327798:GZW327798 HJQ327798:HJS327798 HTM327798:HTO327798 IDI327798:IDK327798 INE327798:ING327798 IXA327798:IXC327798 JGW327798:JGY327798 JQS327798:JQU327798 KAO327798:KAQ327798 KKK327798:KKM327798 KUG327798:KUI327798 LEC327798:LEE327798 LNY327798:LOA327798 LXU327798:LXW327798 MHQ327798:MHS327798 MRM327798:MRO327798 NBI327798:NBK327798 NLE327798:NLG327798 NVA327798:NVC327798 OEW327798:OEY327798 OOS327798:OOU327798 OYO327798:OYQ327798 PIK327798:PIM327798 PSG327798:PSI327798 QCC327798:QCE327798 QLY327798:QMA327798 QVU327798:QVW327798 RFQ327798:RFS327798 RPM327798:RPO327798 RZI327798:RZK327798 SJE327798:SJG327798 STA327798:STC327798 TCW327798:TCY327798 TMS327798:TMU327798 TWO327798:TWQ327798 UGK327798:UGM327798 UQG327798:UQI327798 VAC327798:VAE327798 VJY327798:VKA327798 VTU327798:VTW327798 WDQ327798:WDS327798 WNM327798:WNO327798 WXI327798:WXK327798 BA393334:BC393334 KW393334:KY393334 US393334:UU393334 AEO393334:AEQ393334 AOK393334:AOM393334 AYG393334:AYI393334 BIC393334:BIE393334 BRY393334:BSA393334 CBU393334:CBW393334 CLQ393334:CLS393334 CVM393334:CVO393334 DFI393334:DFK393334 DPE393334:DPG393334 DZA393334:DZC393334 EIW393334:EIY393334 ESS393334:ESU393334 FCO393334:FCQ393334 FMK393334:FMM393334 FWG393334:FWI393334 GGC393334:GGE393334 GPY393334:GQA393334 GZU393334:GZW393334 HJQ393334:HJS393334 HTM393334:HTO393334 IDI393334:IDK393334 INE393334:ING393334 IXA393334:IXC393334 JGW393334:JGY393334 JQS393334:JQU393334 KAO393334:KAQ393334 KKK393334:KKM393334 KUG393334:KUI393334 LEC393334:LEE393334 LNY393334:LOA393334 LXU393334:LXW393334 MHQ393334:MHS393334 MRM393334:MRO393334 NBI393334:NBK393334 NLE393334:NLG393334 NVA393334:NVC393334 OEW393334:OEY393334 OOS393334:OOU393334 OYO393334:OYQ393334 PIK393334:PIM393334 PSG393334:PSI393334 QCC393334:QCE393334 QLY393334:QMA393334 QVU393334:QVW393334 RFQ393334:RFS393334 RPM393334:RPO393334 RZI393334:RZK393334 SJE393334:SJG393334 STA393334:STC393334 TCW393334:TCY393334 TMS393334:TMU393334 TWO393334:TWQ393334 UGK393334:UGM393334 UQG393334:UQI393334 VAC393334:VAE393334 VJY393334:VKA393334 VTU393334:VTW393334 WDQ393334:WDS393334 WNM393334:WNO393334 WXI393334:WXK393334 BA458870:BC458870 KW458870:KY458870 US458870:UU458870 AEO458870:AEQ458870 AOK458870:AOM458870 AYG458870:AYI458870 BIC458870:BIE458870 BRY458870:BSA458870 CBU458870:CBW458870 CLQ458870:CLS458870 CVM458870:CVO458870 DFI458870:DFK458870 DPE458870:DPG458870 DZA458870:DZC458870 EIW458870:EIY458870 ESS458870:ESU458870 FCO458870:FCQ458870 FMK458870:FMM458870 FWG458870:FWI458870 GGC458870:GGE458870 GPY458870:GQA458870 GZU458870:GZW458870 HJQ458870:HJS458870 HTM458870:HTO458870 IDI458870:IDK458870 INE458870:ING458870 IXA458870:IXC458870 JGW458870:JGY458870 JQS458870:JQU458870 KAO458870:KAQ458870 KKK458870:KKM458870 KUG458870:KUI458870 LEC458870:LEE458870 LNY458870:LOA458870 LXU458870:LXW458870 MHQ458870:MHS458870 MRM458870:MRO458870 NBI458870:NBK458870 NLE458870:NLG458870 NVA458870:NVC458870 OEW458870:OEY458870 OOS458870:OOU458870 OYO458870:OYQ458870 PIK458870:PIM458870 PSG458870:PSI458870 QCC458870:QCE458870 QLY458870:QMA458870 QVU458870:QVW458870 RFQ458870:RFS458870 RPM458870:RPO458870 RZI458870:RZK458870 SJE458870:SJG458870 STA458870:STC458870 TCW458870:TCY458870 TMS458870:TMU458870 TWO458870:TWQ458870 UGK458870:UGM458870 UQG458870:UQI458870 VAC458870:VAE458870 VJY458870:VKA458870 VTU458870:VTW458870 WDQ458870:WDS458870 WNM458870:WNO458870 WXI458870:WXK458870 BA524406:BC524406 KW524406:KY524406 US524406:UU524406 AEO524406:AEQ524406 AOK524406:AOM524406 AYG524406:AYI524406 BIC524406:BIE524406 BRY524406:BSA524406 CBU524406:CBW524406 CLQ524406:CLS524406 CVM524406:CVO524406 DFI524406:DFK524406 DPE524406:DPG524406 DZA524406:DZC524406 EIW524406:EIY524406 ESS524406:ESU524406 FCO524406:FCQ524406 FMK524406:FMM524406 FWG524406:FWI524406 GGC524406:GGE524406 GPY524406:GQA524406 GZU524406:GZW524406 HJQ524406:HJS524406 HTM524406:HTO524406 IDI524406:IDK524406 INE524406:ING524406 IXA524406:IXC524406 JGW524406:JGY524406 JQS524406:JQU524406 KAO524406:KAQ524406 KKK524406:KKM524406 KUG524406:KUI524406 LEC524406:LEE524406 LNY524406:LOA524406 LXU524406:LXW524406 MHQ524406:MHS524406 MRM524406:MRO524406 NBI524406:NBK524406 NLE524406:NLG524406 NVA524406:NVC524406 OEW524406:OEY524406 OOS524406:OOU524406 OYO524406:OYQ524406 PIK524406:PIM524406 PSG524406:PSI524406 QCC524406:QCE524406 QLY524406:QMA524406 QVU524406:QVW524406 RFQ524406:RFS524406 RPM524406:RPO524406 RZI524406:RZK524406 SJE524406:SJG524406 STA524406:STC524406 TCW524406:TCY524406 TMS524406:TMU524406 TWO524406:TWQ524406 UGK524406:UGM524406 UQG524406:UQI524406 VAC524406:VAE524406 VJY524406:VKA524406 VTU524406:VTW524406 WDQ524406:WDS524406 WNM524406:WNO524406 WXI524406:WXK524406 BA589942:BC589942 KW589942:KY589942 US589942:UU589942 AEO589942:AEQ589942 AOK589942:AOM589942 AYG589942:AYI589942 BIC589942:BIE589942 BRY589942:BSA589942 CBU589942:CBW589942 CLQ589942:CLS589942 CVM589942:CVO589942 DFI589942:DFK589942 DPE589942:DPG589942 DZA589942:DZC589942 EIW589942:EIY589942 ESS589942:ESU589942 FCO589942:FCQ589942 FMK589942:FMM589942 FWG589942:FWI589942 GGC589942:GGE589942 GPY589942:GQA589942 GZU589942:GZW589942 HJQ589942:HJS589942 HTM589942:HTO589942 IDI589942:IDK589942 INE589942:ING589942 IXA589942:IXC589942 JGW589942:JGY589942 JQS589942:JQU589942 KAO589942:KAQ589942 KKK589942:KKM589942 KUG589942:KUI589942 LEC589942:LEE589942 LNY589942:LOA589942 LXU589942:LXW589942 MHQ589942:MHS589942 MRM589942:MRO589942 NBI589942:NBK589942 NLE589942:NLG589942 NVA589942:NVC589942 OEW589942:OEY589942 OOS589942:OOU589942 OYO589942:OYQ589942 PIK589942:PIM589942 PSG589942:PSI589942 QCC589942:QCE589942 QLY589942:QMA589942 QVU589942:QVW589942 RFQ589942:RFS589942 RPM589942:RPO589942 RZI589942:RZK589942 SJE589942:SJG589942 STA589942:STC589942 TCW589942:TCY589942 TMS589942:TMU589942 TWO589942:TWQ589942 UGK589942:UGM589942 UQG589942:UQI589942 VAC589942:VAE589942 VJY589942:VKA589942 VTU589942:VTW589942 WDQ589942:WDS589942 WNM589942:WNO589942 WXI589942:WXK589942 BA655478:BC655478 KW655478:KY655478 US655478:UU655478 AEO655478:AEQ655478 AOK655478:AOM655478 AYG655478:AYI655478 BIC655478:BIE655478 BRY655478:BSA655478 CBU655478:CBW655478 CLQ655478:CLS655478 CVM655478:CVO655478 DFI655478:DFK655478 DPE655478:DPG655478 DZA655478:DZC655478 EIW655478:EIY655478 ESS655478:ESU655478 FCO655478:FCQ655478 FMK655478:FMM655478 FWG655478:FWI655478 GGC655478:GGE655478 GPY655478:GQA655478 GZU655478:GZW655478 HJQ655478:HJS655478 HTM655478:HTO655478 IDI655478:IDK655478 INE655478:ING655478 IXA655478:IXC655478 JGW655478:JGY655478 JQS655478:JQU655478 KAO655478:KAQ655478 KKK655478:KKM655478 KUG655478:KUI655478 LEC655478:LEE655478 LNY655478:LOA655478 LXU655478:LXW655478 MHQ655478:MHS655478 MRM655478:MRO655478 NBI655478:NBK655478 NLE655478:NLG655478 NVA655478:NVC655478 OEW655478:OEY655478 OOS655478:OOU655478 OYO655478:OYQ655478 PIK655478:PIM655478 PSG655478:PSI655478 QCC655478:QCE655478 QLY655478:QMA655478 QVU655478:QVW655478 RFQ655478:RFS655478 RPM655478:RPO655478 RZI655478:RZK655478 SJE655478:SJG655478 STA655478:STC655478 TCW655478:TCY655478 TMS655478:TMU655478 TWO655478:TWQ655478 UGK655478:UGM655478 UQG655478:UQI655478 VAC655478:VAE655478 VJY655478:VKA655478 VTU655478:VTW655478 WDQ655478:WDS655478 WNM655478:WNO655478 WXI655478:WXK655478 BA721014:BC721014 KW721014:KY721014 US721014:UU721014 AEO721014:AEQ721014 AOK721014:AOM721014 AYG721014:AYI721014 BIC721014:BIE721014 BRY721014:BSA721014 CBU721014:CBW721014 CLQ721014:CLS721014 CVM721014:CVO721014 DFI721014:DFK721014 DPE721014:DPG721014 DZA721014:DZC721014 EIW721014:EIY721014 ESS721014:ESU721014 FCO721014:FCQ721014 FMK721014:FMM721014 FWG721014:FWI721014 GGC721014:GGE721014 GPY721014:GQA721014 GZU721014:GZW721014 HJQ721014:HJS721014 HTM721014:HTO721014 IDI721014:IDK721014 INE721014:ING721014 IXA721014:IXC721014 JGW721014:JGY721014 JQS721014:JQU721014 KAO721014:KAQ721014 KKK721014:KKM721014 KUG721014:KUI721014 LEC721014:LEE721014 LNY721014:LOA721014 LXU721014:LXW721014 MHQ721014:MHS721014 MRM721014:MRO721014 NBI721014:NBK721014 NLE721014:NLG721014 NVA721014:NVC721014 OEW721014:OEY721014 OOS721014:OOU721014 OYO721014:OYQ721014 PIK721014:PIM721014 PSG721014:PSI721014 QCC721014:QCE721014 QLY721014:QMA721014 QVU721014:QVW721014 RFQ721014:RFS721014 RPM721014:RPO721014 RZI721014:RZK721014 SJE721014:SJG721014 STA721014:STC721014 TCW721014:TCY721014 TMS721014:TMU721014 TWO721014:TWQ721014 UGK721014:UGM721014 UQG721014:UQI721014 VAC721014:VAE721014 VJY721014:VKA721014 VTU721014:VTW721014 WDQ721014:WDS721014 WNM721014:WNO721014 WXI721014:WXK721014 BA786550:BC786550 KW786550:KY786550 US786550:UU786550 AEO786550:AEQ786550 AOK786550:AOM786550 AYG786550:AYI786550 BIC786550:BIE786550 BRY786550:BSA786550 CBU786550:CBW786550 CLQ786550:CLS786550 CVM786550:CVO786550 DFI786550:DFK786550 DPE786550:DPG786550 DZA786550:DZC786550 EIW786550:EIY786550 ESS786550:ESU786550 FCO786550:FCQ786550 FMK786550:FMM786550 FWG786550:FWI786550 GGC786550:GGE786550 GPY786550:GQA786550 GZU786550:GZW786550 HJQ786550:HJS786550 HTM786550:HTO786550 IDI786550:IDK786550 INE786550:ING786550 IXA786550:IXC786550 JGW786550:JGY786550 JQS786550:JQU786550 KAO786550:KAQ786550 KKK786550:KKM786550 KUG786550:KUI786550 LEC786550:LEE786550 LNY786550:LOA786550 LXU786550:LXW786550 MHQ786550:MHS786550 MRM786550:MRO786550 NBI786550:NBK786550 NLE786550:NLG786550 NVA786550:NVC786550 OEW786550:OEY786550 OOS786550:OOU786550 OYO786550:OYQ786550 PIK786550:PIM786550 PSG786550:PSI786550 QCC786550:QCE786550 QLY786550:QMA786550 QVU786550:QVW786550 RFQ786550:RFS786550 RPM786550:RPO786550 RZI786550:RZK786550 SJE786550:SJG786550 STA786550:STC786550 TCW786550:TCY786550 TMS786550:TMU786550 TWO786550:TWQ786550 UGK786550:UGM786550 UQG786550:UQI786550 VAC786550:VAE786550 VJY786550:VKA786550 VTU786550:VTW786550 WDQ786550:WDS786550 WNM786550:WNO786550 WXI786550:WXK786550 BA852086:BC852086 KW852086:KY852086 US852086:UU852086 AEO852086:AEQ852086 AOK852086:AOM852086 AYG852086:AYI852086 BIC852086:BIE852086 BRY852086:BSA852086 CBU852086:CBW852086 CLQ852086:CLS852086 CVM852086:CVO852086 DFI852086:DFK852086 DPE852086:DPG852086 DZA852086:DZC852086 EIW852086:EIY852086 ESS852086:ESU852086 FCO852086:FCQ852086 FMK852086:FMM852086 FWG852086:FWI852086 GGC852086:GGE852086 GPY852086:GQA852086 GZU852086:GZW852086 HJQ852086:HJS852086 HTM852086:HTO852086 IDI852086:IDK852086 INE852086:ING852086 IXA852086:IXC852086 JGW852086:JGY852086 JQS852086:JQU852086 KAO852086:KAQ852086 KKK852086:KKM852086 KUG852086:KUI852086 LEC852086:LEE852086 LNY852086:LOA852086 LXU852086:LXW852086 MHQ852086:MHS852086 MRM852086:MRO852086 NBI852086:NBK852086 NLE852086:NLG852086 NVA852086:NVC852086 OEW852086:OEY852086 OOS852086:OOU852086 OYO852086:OYQ852086 PIK852086:PIM852086 PSG852086:PSI852086 QCC852086:QCE852086 QLY852086:QMA852086 QVU852086:QVW852086 RFQ852086:RFS852086 RPM852086:RPO852086 RZI852086:RZK852086 SJE852086:SJG852086 STA852086:STC852086 TCW852086:TCY852086 TMS852086:TMU852086 TWO852086:TWQ852086 UGK852086:UGM852086 UQG852086:UQI852086 VAC852086:VAE852086 VJY852086:VKA852086 VTU852086:VTW852086 WDQ852086:WDS852086 WNM852086:WNO852086 WXI852086:WXK852086 BA917622:BC917622 KW917622:KY917622 US917622:UU917622 AEO917622:AEQ917622 AOK917622:AOM917622 AYG917622:AYI917622 BIC917622:BIE917622 BRY917622:BSA917622 CBU917622:CBW917622 CLQ917622:CLS917622 CVM917622:CVO917622 DFI917622:DFK917622 DPE917622:DPG917622 DZA917622:DZC917622 EIW917622:EIY917622 ESS917622:ESU917622 FCO917622:FCQ917622 FMK917622:FMM917622 FWG917622:FWI917622 GGC917622:GGE917622 GPY917622:GQA917622 GZU917622:GZW917622 HJQ917622:HJS917622 HTM917622:HTO917622 IDI917622:IDK917622 INE917622:ING917622 IXA917622:IXC917622 JGW917622:JGY917622 JQS917622:JQU917622 KAO917622:KAQ917622 KKK917622:KKM917622 KUG917622:KUI917622 LEC917622:LEE917622 LNY917622:LOA917622 LXU917622:LXW917622 MHQ917622:MHS917622 MRM917622:MRO917622 NBI917622:NBK917622 NLE917622:NLG917622 NVA917622:NVC917622 OEW917622:OEY917622 OOS917622:OOU917622 OYO917622:OYQ917622 PIK917622:PIM917622 PSG917622:PSI917622 QCC917622:QCE917622 QLY917622:QMA917622 QVU917622:QVW917622 RFQ917622:RFS917622 RPM917622:RPO917622 RZI917622:RZK917622 SJE917622:SJG917622 STA917622:STC917622 TCW917622:TCY917622 TMS917622:TMU917622 TWO917622:TWQ917622 UGK917622:UGM917622 UQG917622:UQI917622 VAC917622:VAE917622 VJY917622:VKA917622 VTU917622:VTW917622 WDQ917622:WDS917622 WNM917622:WNO917622 WXI917622:WXK917622 BA983158:BC983158 KW983158:KY983158 US983158:UU983158 AEO983158:AEQ983158 AOK983158:AOM983158 AYG983158:AYI983158 BIC983158:BIE983158 BRY983158:BSA983158 CBU983158:CBW983158 CLQ983158:CLS983158 CVM983158:CVO983158 DFI983158:DFK983158 DPE983158:DPG983158 DZA983158:DZC983158 EIW983158:EIY983158 ESS983158:ESU983158 FCO983158:FCQ983158 FMK983158:FMM983158 FWG983158:FWI983158 GGC983158:GGE983158 GPY983158:GQA983158 GZU983158:GZW983158 HJQ983158:HJS983158 HTM983158:HTO983158 IDI983158:IDK983158 INE983158:ING983158 IXA983158:IXC983158 JGW983158:JGY983158 JQS983158:JQU983158 KAO983158:KAQ983158 KKK983158:KKM983158 KUG983158:KUI983158 LEC983158:LEE983158 LNY983158:LOA983158 LXU983158:LXW983158 MHQ983158:MHS983158 MRM983158:MRO983158 NBI983158:NBK983158 NLE983158:NLG983158 NVA983158:NVC983158 OEW983158:OEY983158 OOS983158:OOU983158 OYO983158:OYQ983158 PIK983158:PIM983158 PSG983158:PSI983158 QCC983158:QCE983158 QLY983158:QMA983158 QVU983158:QVW983158 RFQ983158:RFS983158 RPM983158:RPO983158 RZI983158:RZK983158 SJE983158:SJG983158 STA983158:STC983158 TCW983158:TCY983158 TMS983158:TMU983158 TWO983158:TWQ983158 UGK983158:UGM983158 UQG983158:UQI983158 VAC983158:VAE983158 VJY983158:VKA983158 VTU983158:VTW983158 WDQ983158:WDS983158 WNM983158:WNO983158 WXI983158:WXK983158">
      <formula1>$B$194:$B$195</formula1>
    </dataValidation>
    <dataValidation type="list" allowBlank="1" showInputMessage="1" showErrorMessage="1" sqref="WVW983178 M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M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M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M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M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M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M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M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M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M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M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M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M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M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M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formula1>$M$178:$M$181</formula1>
    </dataValidation>
    <dataValidation type="whole" allowBlank="1" showInputMessage="1" showErrorMessage="1" error="SOMENTE NÚMEROS INTEIROS ATÉ 6 (SEIS) DIGITOS" sqref="N65681:R65681 JL65681:JP65681 TH65681:TL65681 ADD65681:ADH65681 AMZ65681:AND65681 AWV65681:AWZ65681 BGR65681:BGV65681 BQN65681:BQR65681 CAJ65681:CAN65681 CKF65681:CKJ65681 CUB65681:CUF65681 DDX65681:DEB65681 DNT65681:DNX65681 DXP65681:DXT65681 EHL65681:EHP65681 ERH65681:ERL65681 FBD65681:FBH65681 FKZ65681:FLD65681 FUV65681:FUZ65681 GER65681:GEV65681 GON65681:GOR65681 GYJ65681:GYN65681 HIF65681:HIJ65681 HSB65681:HSF65681 IBX65681:ICB65681 ILT65681:ILX65681 IVP65681:IVT65681 JFL65681:JFP65681 JPH65681:JPL65681 JZD65681:JZH65681 KIZ65681:KJD65681 KSV65681:KSZ65681 LCR65681:LCV65681 LMN65681:LMR65681 LWJ65681:LWN65681 MGF65681:MGJ65681 MQB65681:MQF65681 MZX65681:NAB65681 NJT65681:NJX65681 NTP65681:NTT65681 ODL65681:ODP65681 ONH65681:ONL65681 OXD65681:OXH65681 PGZ65681:PHD65681 PQV65681:PQZ65681 QAR65681:QAV65681 QKN65681:QKR65681 QUJ65681:QUN65681 REF65681:REJ65681 ROB65681:ROF65681 RXX65681:RYB65681 SHT65681:SHX65681 SRP65681:SRT65681 TBL65681:TBP65681 TLH65681:TLL65681 TVD65681:TVH65681 UEZ65681:UFD65681 UOV65681:UOZ65681 UYR65681:UYV65681 VIN65681:VIR65681 VSJ65681:VSN65681 WCF65681:WCJ65681 WMB65681:WMF65681 WVX65681:WWB65681 N131217:R131217 JL131217:JP131217 TH131217:TL131217 ADD131217:ADH131217 AMZ131217:AND131217 AWV131217:AWZ131217 BGR131217:BGV131217 BQN131217:BQR131217 CAJ131217:CAN131217 CKF131217:CKJ131217 CUB131217:CUF131217 DDX131217:DEB131217 DNT131217:DNX131217 DXP131217:DXT131217 EHL131217:EHP131217 ERH131217:ERL131217 FBD131217:FBH131217 FKZ131217:FLD131217 FUV131217:FUZ131217 GER131217:GEV131217 GON131217:GOR131217 GYJ131217:GYN131217 HIF131217:HIJ131217 HSB131217:HSF131217 IBX131217:ICB131217 ILT131217:ILX131217 IVP131217:IVT131217 JFL131217:JFP131217 JPH131217:JPL131217 JZD131217:JZH131217 KIZ131217:KJD131217 KSV131217:KSZ131217 LCR131217:LCV131217 LMN131217:LMR131217 LWJ131217:LWN131217 MGF131217:MGJ131217 MQB131217:MQF131217 MZX131217:NAB131217 NJT131217:NJX131217 NTP131217:NTT131217 ODL131217:ODP131217 ONH131217:ONL131217 OXD131217:OXH131217 PGZ131217:PHD131217 PQV131217:PQZ131217 QAR131217:QAV131217 QKN131217:QKR131217 QUJ131217:QUN131217 REF131217:REJ131217 ROB131217:ROF131217 RXX131217:RYB131217 SHT131217:SHX131217 SRP131217:SRT131217 TBL131217:TBP131217 TLH131217:TLL131217 TVD131217:TVH131217 UEZ131217:UFD131217 UOV131217:UOZ131217 UYR131217:UYV131217 VIN131217:VIR131217 VSJ131217:VSN131217 WCF131217:WCJ131217 WMB131217:WMF131217 WVX131217:WWB131217 N196753:R196753 JL196753:JP196753 TH196753:TL196753 ADD196753:ADH196753 AMZ196753:AND196753 AWV196753:AWZ196753 BGR196753:BGV196753 BQN196753:BQR196753 CAJ196753:CAN196753 CKF196753:CKJ196753 CUB196753:CUF196753 DDX196753:DEB196753 DNT196753:DNX196753 DXP196753:DXT196753 EHL196753:EHP196753 ERH196753:ERL196753 FBD196753:FBH196753 FKZ196753:FLD196753 FUV196753:FUZ196753 GER196753:GEV196753 GON196753:GOR196753 GYJ196753:GYN196753 HIF196753:HIJ196753 HSB196753:HSF196753 IBX196753:ICB196753 ILT196753:ILX196753 IVP196753:IVT196753 JFL196753:JFP196753 JPH196753:JPL196753 JZD196753:JZH196753 KIZ196753:KJD196753 KSV196753:KSZ196753 LCR196753:LCV196753 LMN196753:LMR196753 LWJ196753:LWN196753 MGF196753:MGJ196753 MQB196753:MQF196753 MZX196753:NAB196753 NJT196753:NJX196753 NTP196753:NTT196753 ODL196753:ODP196753 ONH196753:ONL196753 OXD196753:OXH196753 PGZ196753:PHD196753 PQV196753:PQZ196753 QAR196753:QAV196753 QKN196753:QKR196753 QUJ196753:QUN196753 REF196753:REJ196753 ROB196753:ROF196753 RXX196753:RYB196753 SHT196753:SHX196753 SRP196753:SRT196753 TBL196753:TBP196753 TLH196753:TLL196753 TVD196753:TVH196753 UEZ196753:UFD196753 UOV196753:UOZ196753 UYR196753:UYV196753 VIN196753:VIR196753 VSJ196753:VSN196753 WCF196753:WCJ196753 WMB196753:WMF196753 WVX196753:WWB196753 N262289:R262289 JL262289:JP262289 TH262289:TL262289 ADD262289:ADH262289 AMZ262289:AND262289 AWV262289:AWZ262289 BGR262289:BGV262289 BQN262289:BQR262289 CAJ262289:CAN262289 CKF262289:CKJ262289 CUB262289:CUF262289 DDX262289:DEB262289 DNT262289:DNX262289 DXP262289:DXT262289 EHL262289:EHP262289 ERH262289:ERL262289 FBD262289:FBH262289 FKZ262289:FLD262289 FUV262289:FUZ262289 GER262289:GEV262289 GON262289:GOR262289 GYJ262289:GYN262289 HIF262289:HIJ262289 HSB262289:HSF262289 IBX262289:ICB262289 ILT262289:ILX262289 IVP262289:IVT262289 JFL262289:JFP262289 JPH262289:JPL262289 JZD262289:JZH262289 KIZ262289:KJD262289 KSV262289:KSZ262289 LCR262289:LCV262289 LMN262289:LMR262289 LWJ262289:LWN262289 MGF262289:MGJ262289 MQB262289:MQF262289 MZX262289:NAB262289 NJT262289:NJX262289 NTP262289:NTT262289 ODL262289:ODP262289 ONH262289:ONL262289 OXD262289:OXH262289 PGZ262289:PHD262289 PQV262289:PQZ262289 QAR262289:QAV262289 QKN262289:QKR262289 QUJ262289:QUN262289 REF262289:REJ262289 ROB262289:ROF262289 RXX262289:RYB262289 SHT262289:SHX262289 SRP262289:SRT262289 TBL262289:TBP262289 TLH262289:TLL262289 TVD262289:TVH262289 UEZ262289:UFD262289 UOV262289:UOZ262289 UYR262289:UYV262289 VIN262289:VIR262289 VSJ262289:VSN262289 WCF262289:WCJ262289 WMB262289:WMF262289 WVX262289:WWB262289 N327825:R327825 JL327825:JP327825 TH327825:TL327825 ADD327825:ADH327825 AMZ327825:AND327825 AWV327825:AWZ327825 BGR327825:BGV327825 BQN327825:BQR327825 CAJ327825:CAN327825 CKF327825:CKJ327825 CUB327825:CUF327825 DDX327825:DEB327825 DNT327825:DNX327825 DXP327825:DXT327825 EHL327825:EHP327825 ERH327825:ERL327825 FBD327825:FBH327825 FKZ327825:FLD327825 FUV327825:FUZ327825 GER327825:GEV327825 GON327825:GOR327825 GYJ327825:GYN327825 HIF327825:HIJ327825 HSB327825:HSF327825 IBX327825:ICB327825 ILT327825:ILX327825 IVP327825:IVT327825 JFL327825:JFP327825 JPH327825:JPL327825 JZD327825:JZH327825 KIZ327825:KJD327825 KSV327825:KSZ327825 LCR327825:LCV327825 LMN327825:LMR327825 LWJ327825:LWN327825 MGF327825:MGJ327825 MQB327825:MQF327825 MZX327825:NAB327825 NJT327825:NJX327825 NTP327825:NTT327825 ODL327825:ODP327825 ONH327825:ONL327825 OXD327825:OXH327825 PGZ327825:PHD327825 PQV327825:PQZ327825 QAR327825:QAV327825 QKN327825:QKR327825 QUJ327825:QUN327825 REF327825:REJ327825 ROB327825:ROF327825 RXX327825:RYB327825 SHT327825:SHX327825 SRP327825:SRT327825 TBL327825:TBP327825 TLH327825:TLL327825 TVD327825:TVH327825 UEZ327825:UFD327825 UOV327825:UOZ327825 UYR327825:UYV327825 VIN327825:VIR327825 VSJ327825:VSN327825 WCF327825:WCJ327825 WMB327825:WMF327825 WVX327825:WWB327825 N393361:R393361 JL393361:JP393361 TH393361:TL393361 ADD393361:ADH393361 AMZ393361:AND393361 AWV393361:AWZ393361 BGR393361:BGV393361 BQN393361:BQR393361 CAJ393361:CAN393361 CKF393361:CKJ393361 CUB393361:CUF393361 DDX393361:DEB393361 DNT393361:DNX393361 DXP393361:DXT393361 EHL393361:EHP393361 ERH393361:ERL393361 FBD393361:FBH393361 FKZ393361:FLD393361 FUV393361:FUZ393361 GER393361:GEV393361 GON393361:GOR393361 GYJ393361:GYN393361 HIF393361:HIJ393361 HSB393361:HSF393361 IBX393361:ICB393361 ILT393361:ILX393361 IVP393361:IVT393361 JFL393361:JFP393361 JPH393361:JPL393361 JZD393361:JZH393361 KIZ393361:KJD393361 KSV393361:KSZ393361 LCR393361:LCV393361 LMN393361:LMR393361 LWJ393361:LWN393361 MGF393361:MGJ393361 MQB393361:MQF393361 MZX393361:NAB393361 NJT393361:NJX393361 NTP393361:NTT393361 ODL393361:ODP393361 ONH393361:ONL393361 OXD393361:OXH393361 PGZ393361:PHD393361 PQV393361:PQZ393361 QAR393361:QAV393361 QKN393361:QKR393361 QUJ393361:QUN393361 REF393361:REJ393361 ROB393361:ROF393361 RXX393361:RYB393361 SHT393361:SHX393361 SRP393361:SRT393361 TBL393361:TBP393361 TLH393361:TLL393361 TVD393361:TVH393361 UEZ393361:UFD393361 UOV393361:UOZ393361 UYR393361:UYV393361 VIN393361:VIR393361 VSJ393361:VSN393361 WCF393361:WCJ393361 WMB393361:WMF393361 WVX393361:WWB393361 N458897:R458897 JL458897:JP458897 TH458897:TL458897 ADD458897:ADH458897 AMZ458897:AND458897 AWV458897:AWZ458897 BGR458897:BGV458897 BQN458897:BQR458897 CAJ458897:CAN458897 CKF458897:CKJ458897 CUB458897:CUF458897 DDX458897:DEB458897 DNT458897:DNX458897 DXP458897:DXT458897 EHL458897:EHP458897 ERH458897:ERL458897 FBD458897:FBH458897 FKZ458897:FLD458897 FUV458897:FUZ458897 GER458897:GEV458897 GON458897:GOR458897 GYJ458897:GYN458897 HIF458897:HIJ458897 HSB458897:HSF458897 IBX458897:ICB458897 ILT458897:ILX458897 IVP458897:IVT458897 JFL458897:JFP458897 JPH458897:JPL458897 JZD458897:JZH458897 KIZ458897:KJD458897 KSV458897:KSZ458897 LCR458897:LCV458897 LMN458897:LMR458897 LWJ458897:LWN458897 MGF458897:MGJ458897 MQB458897:MQF458897 MZX458897:NAB458897 NJT458897:NJX458897 NTP458897:NTT458897 ODL458897:ODP458897 ONH458897:ONL458897 OXD458897:OXH458897 PGZ458897:PHD458897 PQV458897:PQZ458897 QAR458897:QAV458897 QKN458897:QKR458897 QUJ458897:QUN458897 REF458897:REJ458897 ROB458897:ROF458897 RXX458897:RYB458897 SHT458897:SHX458897 SRP458897:SRT458897 TBL458897:TBP458897 TLH458897:TLL458897 TVD458897:TVH458897 UEZ458897:UFD458897 UOV458897:UOZ458897 UYR458897:UYV458897 VIN458897:VIR458897 VSJ458897:VSN458897 WCF458897:WCJ458897 WMB458897:WMF458897 WVX458897:WWB458897 N524433:R524433 JL524433:JP524433 TH524433:TL524433 ADD524433:ADH524433 AMZ524433:AND524433 AWV524433:AWZ524433 BGR524433:BGV524433 BQN524433:BQR524433 CAJ524433:CAN524433 CKF524433:CKJ524433 CUB524433:CUF524433 DDX524433:DEB524433 DNT524433:DNX524433 DXP524433:DXT524433 EHL524433:EHP524433 ERH524433:ERL524433 FBD524433:FBH524433 FKZ524433:FLD524433 FUV524433:FUZ524433 GER524433:GEV524433 GON524433:GOR524433 GYJ524433:GYN524433 HIF524433:HIJ524433 HSB524433:HSF524433 IBX524433:ICB524433 ILT524433:ILX524433 IVP524433:IVT524433 JFL524433:JFP524433 JPH524433:JPL524433 JZD524433:JZH524433 KIZ524433:KJD524433 KSV524433:KSZ524433 LCR524433:LCV524433 LMN524433:LMR524433 LWJ524433:LWN524433 MGF524433:MGJ524433 MQB524433:MQF524433 MZX524433:NAB524433 NJT524433:NJX524433 NTP524433:NTT524433 ODL524433:ODP524433 ONH524433:ONL524433 OXD524433:OXH524433 PGZ524433:PHD524433 PQV524433:PQZ524433 QAR524433:QAV524433 QKN524433:QKR524433 QUJ524433:QUN524433 REF524433:REJ524433 ROB524433:ROF524433 RXX524433:RYB524433 SHT524433:SHX524433 SRP524433:SRT524433 TBL524433:TBP524433 TLH524433:TLL524433 TVD524433:TVH524433 UEZ524433:UFD524433 UOV524433:UOZ524433 UYR524433:UYV524433 VIN524433:VIR524433 VSJ524433:VSN524433 WCF524433:WCJ524433 WMB524433:WMF524433 WVX524433:WWB524433 N589969:R589969 JL589969:JP589969 TH589969:TL589969 ADD589969:ADH589969 AMZ589969:AND589969 AWV589969:AWZ589969 BGR589969:BGV589969 BQN589969:BQR589969 CAJ589969:CAN589969 CKF589969:CKJ589969 CUB589969:CUF589969 DDX589969:DEB589969 DNT589969:DNX589969 DXP589969:DXT589969 EHL589969:EHP589969 ERH589969:ERL589969 FBD589969:FBH589969 FKZ589969:FLD589969 FUV589969:FUZ589969 GER589969:GEV589969 GON589969:GOR589969 GYJ589969:GYN589969 HIF589969:HIJ589969 HSB589969:HSF589969 IBX589969:ICB589969 ILT589969:ILX589969 IVP589969:IVT589969 JFL589969:JFP589969 JPH589969:JPL589969 JZD589969:JZH589969 KIZ589969:KJD589969 KSV589969:KSZ589969 LCR589969:LCV589969 LMN589969:LMR589969 LWJ589969:LWN589969 MGF589969:MGJ589969 MQB589969:MQF589969 MZX589969:NAB589969 NJT589969:NJX589969 NTP589969:NTT589969 ODL589969:ODP589969 ONH589969:ONL589969 OXD589969:OXH589969 PGZ589969:PHD589969 PQV589969:PQZ589969 QAR589969:QAV589969 QKN589969:QKR589969 QUJ589969:QUN589969 REF589969:REJ589969 ROB589969:ROF589969 RXX589969:RYB589969 SHT589969:SHX589969 SRP589969:SRT589969 TBL589969:TBP589969 TLH589969:TLL589969 TVD589969:TVH589969 UEZ589969:UFD589969 UOV589969:UOZ589969 UYR589969:UYV589969 VIN589969:VIR589969 VSJ589969:VSN589969 WCF589969:WCJ589969 WMB589969:WMF589969 WVX589969:WWB589969 N655505:R655505 JL655505:JP655505 TH655505:TL655505 ADD655505:ADH655505 AMZ655505:AND655505 AWV655505:AWZ655505 BGR655505:BGV655505 BQN655505:BQR655505 CAJ655505:CAN655505 CKF655505:CKJ655505 CUB655505:CUF655505 DDX655505:DEB655505 DNT655505:DNX655505 DXP655505:DXT655505 EHL655505:EHP655505 ERH655505:ERL655505 FBD655505:FBH655505 FKZ655505:FLD655505 FUV655505:FUZ655505 GER655505:GEV655505 GON655505:GOR655505 GYJ655505:GYN655505 HIF655505:HIJ655505 HSB655505:HSF655505 IBX655505:ICB655505 ILT655505:ILX655505 IVP655505:IVT655505 JFL655505:JFP655505 JPH655505:JPL655505 JZD655505:JZH655505 KIZ655505:KJD655505 KSV655505:KSZ655505 LCR655505:LCV655505 LMN655505:LMR655505 LWJ655505:LWN655505 MGF655505:MGJ655505 MQB655505:MQF655505 MZX655505:NAB655505 NJT655505:NJX655505 NTP655505:NTT655505 ODL655505:ODP655505 ONH655505:ONL655505 OXD655505:OXH655505 PGZ655505:PHD655505 PQV655505:PQZ655505 QAR655505:QAV655505 QKN655505:QKR655505 QUJ655505:QUN655505 REF655505:REJ655505 ROB655505:ROF655505 RXX655505:RYB655505 SHT655505:SHX655505 SRP655505:SRT655505 TBL655505:TBP655505 TLH655505:TLL655505 TVD655505:TVH655505 UEZ655505:UFD655505 UOV655505:UOZ655505 UYR655505:UYV655505 VIN655505:VIR655505 VSJ655505:VSN655505 WCF655505:WCJ655505 WMB655505:WMF655505 WVX655505:WWB655505 N721041:R721041 JL721041:JP721041 TH721041:TL721041 ADD721041:ADH721041 AMZ721041:AND721041 AWV721041:AWZ721041 BGR721041:BGV721041 BQN721041:BQR721041 CAJ721041:CAN721041 CKF721041:CKJ721041 CUB721041:CUF721041 DDX721041:DEB721041 DNT721041:DNX721041 DXP721041:DXT721041 EHL721041:EHP721041 ERH721041:ERL721041 FBD721041:FBH721041 FKZ721041:FLD721041 FUV721041:FUZ721041 GER721041:GEV721041 GON721041:GOR721041 GYJ721041:GYN721041 HIF721041:HIJ721041 HSB721041:HSF721041 IBX721041:ICB721041 ILT721041:ILX721041 IVP721041:IVT721041 JFL721041:JFP721041 JPH721041:JPL721041 JZD721041:JZH721041 KIZ721041:KJD721041 KSV721041:KSZ721041 LCR721041:LCV721041 LMN721041:LMR721041 LWJ721041:LWN721041 MGF721041:MGJ721041 MQB721041:MQF721041 MZX721041:NAB721041 NJT721041:NJX721041 NTP721041:NTT721041 ODL721041:ODP721041 ONH721041:ONL721041 OXD721041:OXH721041 PGZ721041:PHD721041 PQV721041:PQZ721041 QAR721041:QAV721041 QKN721041:QKR721041 QUJ721041:QUN721041 REF721041:REJ721041 ROB721041:ROF721041 RXX721041:RYB721041 SHT721041:SHX721041 SRP721041:SRT721041 TBL721041:TBP721041 TLH721041:TLL721041 TVD721041:TVH721041 UEZ721041:UFD721041 UOV721041:UOZ721041 UYR721041:UYV721041 VIN721041:VIR721041 VSJ721041:VSN721041 WCF721041:WCJ721041 WMB721041:WMF721041 WVX721041:WWB721041 N786577:R786577 JL786577:JP786577 TH786577:TL786577 ADD786577:ADH786577 AMZ786577:AND786577 AWV786577:AWZ786577 BGR786577:BGV786577 BQN786577:BQR786577 CAJ786577:CAN786577 CKF786577:CKJ786577 CUB786577:CUF786577 DDX786577:DEB786577 DNT786577:DNX786577 DXP786577:DXT786577 EHL786577:EHP786577 ERH786577:ERL786577 FBD786577:FBH786577 FKZ786577:FLD786577 FUV786577:FUZ786577 GER786577:GEV786577 GON786577:GOR786577 GYJ786577:GYN786577 HIF786577:HIJ786577 HSB786577:HSF786577 IBX786577:ICB786577 ILT786577:ILX786577 IVP786577:IVT786577 JFL786577:JFP786577 JPH786577:JPL786577 JZD786577:JZH786577 KIZ786577:KJD786577 KSV786577:KSZ786577 LCR786577:LCV786577 LMN786577:LMR786577 LWJ786577:LWN786577 MGF786577:MGJ786577 MQB786577:MQF786577 MZX786577:NAB786577 NJT786577:NJX786577 NTP786577:NTT786577 ODL786577:ODP786577 ONH786577:ONL786577 OXD786577:OXH786577 PGZ786577:PHD786577 PQV786577:PQZ786577 QAR786577:QAV786577 QKN786577:QKR786577 QUJ786577:QUN786577 REF786577:REJ786577 ROB786577:ROF786577 RXX786577:RYB786577 SHT786577:SHX786577 SRP786577:SRT786577 TBL786577:TBP786577 TLH786577:TLL786577 TVD786577:TVH786577 UEZ786577:UFD786577 UOV786577:UOZ786577 UYR786577:UYV786577 VIN786577:VIR786577 VSJ786577:VSN786577 WCF786577:WCJ786577 WMB786577:WMF786577 WVX786577:WWB786577 N852113:R852113 JL852113:JP852113 TH852113:TL852113 ADD852113:ADH852113 AMZ852113:AND852113 AWV852113:AWZ852113 BGR852113:BGV852113 BQN852113:BQR852113 CAJ852113:CAN852113 CKF852113:CKJ852113 CUB852113:CUF852113 DDX852113:DEB852113 DNT852113:DNX852113 DXP852113:DXT852113 EHL852113:EHP852113 ERH852113:ERL852113 FBD852113:FBH852113 FKZ852113:FLD852113 FUV852113:FUZ852113 GER852113:GEV852113 GON852113:GOR852113 GYJ852113:GYN852113 HIF852113:HIJ852113 HSB852113:HSF852113 IBX852113:ICB852113 ILT852113:ILX852113 IVP852113:IVT852113 JFL852113:JFP852113 JPH852113:JPL852113 JZD852113:JZH852113 KIZ852113:KJD852113 KSV852113:KSZ852113 LCR852113:LCV852113 LMN852113:LMR852113 LWJ852113:LWN852113 MGF852113:MGJ852113 MQB852113:MQF852113 MZX852113:NAB852113 NJT852113:NJX852113 NTP852113:NTT852113 ODL852113:ODP852113 ONH852113:ONL852113 OXD852113:OXH852113 PGZ852113:PHD852113 PQV852113:PQZ852113 QAR852113:QAV852113 QKN852113:QKR852113 QUJ852113:QUN852113 REF852113:REJ852113 ROB852113:ROF852113 RXX852113:RYB852113 SHT852113:SHX852113 SRP852113:SRT852113 TBL852113:TBP852113 TLH852113:TLL852113 TVD852113:TVH852113 UEZ852113:UFD852113 UOV852113:UOZ852113 UYR852113:UYV852113 VIN852113:VIR852113 VSJ852113:VSN852113 WCF852113:WCJ852113 WMB852113:WMF852113 WVX852113:WWB852113 N917649:R917649 JL917649:JP917649 TH917649:TL917649 ADD917649:ADH917649 AMZ917649:AND917649 AWV917649:AWZ917649 BGR917649:BGV917649 BQN917649:BQR917649 CAJ917649:CAN917649 CKF917649:CKJ917649 CUB917649:CUF917649 DDX917649:DEB917649 DNT917649:DNX917649 DXP917649:DXT917649 EHL917649:EHP917649 ERH917649:ERL917649 FBD917649:FBH917649 FKZ917649:FLD917649 FUV917649:FUZ917649 GER917649:GEV917649 GON917649:GOR917649 GYJ917649:GYN917649 HIF917649:HIJ917649 HSB917649:HSF917649 IBX917649:ICB917649 ILT917649:ILX917649 IVP917649:IVT917649 JFL917649:JFP917649 JPH917649:JPL917649 JZD917649:JZH917649 KIZ917649:KJD917649 KSV917649:KSZ917649 LCR917649:LCV917649 LMN917649:LMR917649 LWJ917649:LWN917649 MGF917649:MGJ917649 MQB917649:MQF917649 MZX917649:NAB917649 NJT917649:NJX917649 NTP917649:NTT917649 ODL917649:ODP917649 ONH917649:ONL917649 OXD917649:OXH917649 PGZ917649:PHD917649 PQV917649:PQZ917649 QAR917649:QAV917649 QKN917649:QKR917649 QUJ917649:QUN917649 REF917649:REJ917649 ROB917649:ROF917649 RXX917649:RYB917649 SHT917649:SHX917649 SRP917649:SRT917649 TBL917649:TBP917649 TLH917649:TLL917649 TVD917649:TVH917649 UEZ917649:UFD917649 UOV917649:UOZ917649 UYR917649:UYV917649 VIN917649:VIR917649 VSJ917649:VSN917649 WCF917649:WCJ917649 WMB917649:WMF917649 WVX917649:WWB917649 N983185:R983185 JL983185:JP983185 TH983185:TL983185 ADD983185:ADH983185 AMZ983185:AND983185 AWV983185:AWZ983185 BGR983185:BGV983185 BQN983185:BQR983185 CAJ983185:CAN983185 CKF983185:CKJ983185 CUB983185:CUF983185 DDX983185:DEB983185 DNT983185:DNX983185 DXP983185:DXT983185 EHL983185:EHP983185 ERH983185:ERL983185 FBD983185:FBH983185 FKZ983185:FLD983185 FUV983185:FUZ983185 GER983185:GEV983185 GON983185:GOR983185 GYJ983185:GYN983185 HIF983185:HIJ983185 HSB983185:HSF983185 IBX983185:ICB983185 ILT983185:ILX983185 IVP983185:IVT983185 JFL983185:JFP983185 JPH983185:JPL983185 JZD983185:JZH983185 KIZ983185:KJD983185 KSV983185:KSZ983185 LCR983185:LCV983185 LMN983185:LMR983185 LWJ983185:LWN983185 MGF983185:MGJ983185 MQB983185:MQF983185 MZX983185:NAB983185 NJT983185:NJX983185 NTP983185:NTT983185 ODL983185:ODP983185 ONH983185:ONL983185 OXD983185:OXH983185 PGZ983185:PHD983185 PQV983185:PQZ983185 QAR983185:QAV983185 QKN983185:QKR983185 QUJ983185:QUN983185 REF983185:REJ983185 ROB983185:ROF983185 RXX983185:RYB983185 SHT983185:SHX983185 SRP983185:SRT983185 TBL983185:TBP983185 TLH983185:TLL983185 TVD983185:TVH983185 UEZ983185:UFD983185 UOV983185:UOZ983185 UYR983185:UYV983185 VIN983185:VIR983185 VSJ983185:VSN983185 WCF983185:WCJ983185 WMB983185:WMF983185 WVX983185:WWB983185">
      <formula1>0</formula1>
      <formula2>999999</formula2>
    </dataValidation>
    <dataValidation type="list" allowBlank="1" showInputMessage="1" showErrorMessage="1" error="Selecionar classe de acordo com DN COPAM nº 74/2004 (classes 3, 4, 5 e 6)" prompt="Selecionar classe do empreendimento" sqref="WVU983193:WWA983193 K65689:Q65689 JI65689:JO65689 TE65689:TK65689 ADA65689:ADG65689 AMW65689:ANC65689 AWS65689:AWY65689 BGO65689:BGU65689 BQK65689:BQQ65689 CAG65689:CAM65689 CKC65689:CKI65689 CTY65689:CUE65689 DDU65689:DEA65689 DNQ65689:DNW65689 DXM65689:DXS65689 EHI65689:EHO65689 ERE65689:ERK65689 FBA65689:FBG65689 FKW65689:FLC65689 FUS65689:FUY65689 GEO65689:GEU65689 GOK65689:GOQ65689 GYG65689:GYM65689 HIC65689:HII65689 HRY65689:HSE65689 IBU65689:ICA65689 ILQ65689:ILW65689 IVM65689:IVS65689 JFI65689:JFO65689 JPE65689:JPK65689 JZA65689:JZG65689 KIW65689:KJC65689 KSS65689:KSY65689 LCO65689:LCU65689 LMK65689:LMQ65689 LWG65689:LWM65689 MGC65689:MGI65689 MPY65689:MQE65689 MZU65689:NAA65689 NJQ65689:NJW65689 NTM65689:NTS65689 ODI65689:ODO65689 ONE65689:ONK65689 OXA65689:OXG65689 PGW65689:PHC65689 PQS65689:PQY65689 QAO65689:QAU65689 QKK65689:QKQ65689 QUG65689:QUM65689 REC65689:REI65689 RNY65689:ROE65689 RXU65689:RYA65689 SHQ65689:SHW65689 SRM65689:SRS65689 TBI65689:TBO65689 TLE65689:TLK65689 TVA65689:TVG65689 UEW65689:UFC65689 UOS65689:UOY65689 UYO65689:UYU65689 VIK65689:VIQ65689 VSG65689:VSM65689 WCC65689:WCI65689 WLY65689:WME65689 WVU65689:WWA65689 K131225:Q131225 JI131225:JO131225 TE131225:TK131225 ADA131225:ADG131225 AMW131225:ANC131225 AWS131225:AWY131225 BGO131225:BGU131225 BQK131225:BQQ131225 CAG131225:CAM131225 CKC131225:CKI131225 CTY131225:CUE131225 DDU131225:DEA131225 DNQ131225:DNW131225 DXM131225:DXS131225 EHI131225:EHO131225 ERE131225:ERK131225 FBA131225:FBG131225 FKW131225:FLC131225 FUS131225:FUY131225 GEO131225:GEU131225 GOK131225:GOQ131225 GYG131225:GYM131225 HIC131225:HII131225 HRY131225:HSE131225 IBU131225:ICA131225 ILQ131225:ILW131225 IVM131225:IVS131225 JFI131225:JFO131225 JPE131225:JPK131225 JZA131225:JZG131225 KIW131225:KJC131225 KSS131225:KSY131225 LCO131225:LCU131225 LMK131225:LMQ131225 LWG131225:LWM131225 MGC131225:MGI131225 MPY131225:MQE131225 MZU131225:NAA131225 NJQ131225:NJW131225 NTM131225:NTS131225 ODI131225:ODO131225 ONE131225:ONK131225 OXA131225:OXG131225 PGW131225:PHC131225 PQS131225:PQY131225 QAO131225:QAU131225 QKK131225:QKQ131225 QUG131225:QUM131225 REC131225:REI131225 RNY131225:ROE131225 RXU131225:RYA131225 SHQ131225:SHW131225 SRM131225:SRS131225 TBI131225:TBO131225 TLE131225:TLK131225 TVA131225:TVG131225 UEW131225:UFC131225 UOS131225:UOY131225 UYO131225:UYU131225 VIK131225:VIQ131225 VSG131225:VSM131225 WCC131225:WCI131225 WLY131225:WME131225 WVU131225:WWA131225 K196761:Q196761 JI196761:JO196761 TE196761:TK196761 ADA196761:ADG196761 AMW196761:ANC196761 AWS196761:AWY196761 BGO196761:BGU196761 BQK196761:BQQ196761 CAG196761:CAM196761 CKC196761:CKI196761 CTY196761:CUE196761 DDU196761:DEA196761 DNQ196761:DNW196761 DXM196761:DXS196761 EHI196761:EHO196761 ERE196761:ERK196761 FBA196761:FBG196761 FKW196761:FLC196761 FUS196761:FUY196761 GEO196761:GEU196761 GOK196761:GOQ196761 GYG196761:GYM196761 HIC196761:HII196761 HRY196761:HSE196761 IBU196761:ICA196761 ILQ196761:ILW196761 IVM196761:IVS196761 JFI196761:JFO196761 JPE196761:JPK196761 JZA196761:JZG196761 KIW196761:KJC196761 KSS196761:KSY196761 LCO196761:LCU196761 LMK196761:LMQ196761 LWG196761:LWM196761 MGC196761:MGI196761 MPY196761:MQE196761 MZU196761:NAA196761 NJQ196761:NJW196761 NTM196761:NTS196761 ODI196761:ODO196761 ONE196761:ONK196761 OXA196761:OXG196761 PGW196761:PHC196761 PQS196761:PQY196761 QAO196761:QAU196761 QKK196761:QKQ196761 QUG196761:QUM196761 REC196761:REI196761 RNY196761:ROE196761 RXU196761:RYA196761 SHQ196761:SHW196761 SRM196761:SRS196761 TBI196761:TBO196761 TLE196761:TLK196761 TVA196761:TVG196761 UEW196761:UFC196761 UOS196761:UOY196761 UYO196761:UYU196761 VIK196761:VIQ196761 VSG196761:VSM196761 WCC196761:WCI196761 WLY196761:WME196761 WVU196761:WWA196761 K262297:Q262297 JI262297:JO262297 TE262297:TK262297 ADA262297:ADG262297 AMW262297:ANC262297 AWS262297:AWY262297 BGO262297:BGU262297 BQK262297:BQQ262297 CAG262297:CAM262297 CKC262297:CKI262297 CTY262297:CUE262297 DDU262297:DEA262297 DNQ262297:DNW262297 DXM262297:DXS262297 EHI262297:EHO262297 ERE262297:ERK262297 FBA262297:FBG262297 FKW262297:FLC262297 FUS262297:FUY262297 GEO262297:GEU262297 GOK262297:GOQ262297 GYG262297:GYM262297 HIC262297:HII262297 HRY262297:HSE262297 IBU262297:ICA262297 ILQ262297:ILW262297 IVM262297:IVS262297 JFI262297:JFO262297 JPE262297:JPK262297 JZA262297:JZG262297 KIW262297:KJC262297 KSS262297:KSY262297 LCO262297:LCU262297 LMK262297:LMQ262297 LWG262297:LWM262297 MGC262297:MGI262297 MPY262297:MQE262297 MZU262297:NAA262297 NJQ262297:NJW262297 NTM262297:NTS262297 ODI262297:ODO262297 ONE262297:ONK262297 OXA262297:OXG262297 PGW262297:PHC262297 PQS262297:PQY262297 QAO262297:QAU262297 QKK262297:QKQ262297 QUG262297:QUM262297 REC262297:REI262297 RNY262297:ROE262297 RXU262297:RYA262297 SHQ262297:SHW262297 SRM262297:SRS262297 TBI262297:TBO262297 TLE262297:TLK262297 TVA262297:TVG262297 UEW262297:UFC262297 UOS262297:UOY262297 UYO262297:UYU262297 VIK262297:VIQ262297 VSG262297:VSM262297 WCC262297:WCI262297 WLY262297:WME262297 WVU262297:WWA262297 K327833:Q327833 JI327833:JO327833 TE327833:TK327833 ADA327833:ADG327833 AMW327833:ANC327833 AWS327833:AWY327833 BGO327833:BGU327833 BQK327833:BQQ327833 CAG327833:CAM327833 CKC327833:CKI327833 CTY327833:CUE327833 DDU327833:DEA327833 DNQ327833:DNW327833 DXM327833:DXS327833 EHI327833:EHO327833 ERE327833:ERK327833 FBA327833:FBG327833 FKW327833:FLC327833 FUS327833:FUY327833 GEO327833:GEU327833 GOK327833:GOQ327833 GYG327833:GYM327833 HIC327833:HII327833 HRY327833:HSE327833 IBU327833:ICA327833 ILQ327833:ILW327833 IVM327833:IVS327833 JFI327833:JFO327833 JPE327833:JPK327833 JZA327833:JZG327833 KIW327833:KJC327833 KSS327833:KSY327833 LCO327833:LCU327833 LMK327833:LMQ327833 LWG327833:LWM327833 MGC327833:MGI327833 MPY327833:MQE327833 MZU327833:NAA327833 NJQ327833:NJW327833 NTM327833:NTS327833 ODI327833:ODO327833 ONE327833:ONK327833 OXA327833:OXG327833 PGW327833:PHC327833 PQS327833:PQY327833 QAO327833:QAU327833 QKK327833:QKQ327833 QUG327833:QUM327833 REC327833:REI327833 RNY327833:ROE327833 RXU327833:RYA327833 SHQ327833:SHW327833 SRM327833:SRS327833 TBI327833:TBO327833 TLE327833:TLK327833 TVA327833:TVG327833 UEW327833:UFC327833 UOS327833:UOY327833 UYO327833:UYU327833 VIK327833:VIQ327833 VSG327833:VSM327833 WCC327833:WCI327833 WLY327833:WME327833 WVU327833:WWA327833 K393369:Q393369 JI393369:JO393369 TE393369:TK393369 ADA393369:ADG393369 AMW393369:ANC393369 AWS393369:AWY393369 BGO393369:BGU393369 BQK393369:BQQ393369 CAG393369:CAM393369 CKC393369:CKI393369 CTY393369:CUE393369 DDU393369:DEA393369 DNQ393369:DNW393369 DXM393369:DXS393369 EHI393369:EHO393369 ERE393369:ERK393369 FBA393369:FBG393369 FKW393369:FLC393369 FUS393369:FUY393369 GEO393369:GEU393369 GOK393369:GOQ393369 GYG393369:GYM393369 HIC393369:HII393369 HRY393369:HSE393369 IBU393369:ICA393369 ILQ393369:ILW393369 IVM393369:IVS393369 JFI393369:JFO393369 JPE393369:JPK393369 JZA393369:JZG393369 KIW393369:KJC393369 KSS393369:KSY393369 LCO393369:LCU393369 LMK393369:LMQ393369 LWG393369:LWM393369 MGC393369:MGI393369 MPY393369:MQE393369 MZU393369:NAA393369 NJQ393369:NJW393369 NTM393369:NTS393369 ODI393369:ODO393369 ONE393369:ONK393369 OXA393369:OXG393369 PGW393369:PHC393369 PQS393369:PQY393369 QAO393369:QAU393369 QKK393369:QKQ393369 QUG393369:QUM393369 REC393369:REI393369 RNY393369:ROE393369 RXU393369:RYA393369 SHQ393369:SHW393369 SRM393369:SRS393369 TBI393369:TBO393369 TLE393369:TLK393369 TVA393369:TVG393369 UEW393369:UFC393369 UOS393369:UOY393369 UYO393369:UYU393369 VIK393369:VIQ393369 VSG393369:VSM393369 WCC393369:WCI393369 WLY393369:WME393369 WVU393369:WWA393369 K458905:Q458905 JI458905:JO458905 TE458905:TK458905 ADA458905:ADG458905 AMW458905:ANC458905 AWS458905:AWY458905 BGO458905:BGU458905 BQK458905:BQQ458905 CAG458905:CAM458905 CKC458905:CKI458905 CTY458905:CUE458905 DDU458905:DEA458905 DNQ458905:DNW458905 DXM458905:DXS458905 EHI458905:EHO458905 ERE458905:ERK458905 FBA458905:FBG458905 FKW458905:FLC458905 FUS458905:FUY458905 GEO458905:GEU458905 GOK458905:GOQ458905 GYG458905:GYM458905 HIC458905:HII458905 HRY458905:HSE458905 IBU458905:ICA458905 ILQ458905:ILW458905 IVM458905:IVS458905 JFI458905:JFO458905 JPE458905:JPK458905 JZA458905:JZG458905 KIW458905:KJC458905 KSS458905:KSY458905 LCO458905:LCU458905 LMK458905:LMQ458905 LWG458905:LWM458905 MGC458905:MGI458905 MPY458905:MQE458905 MZU458905:NAA458905 NJQ458905:NJW458905 NTM458905:NTS458905 ODI458905:ODO458905 ONE458905:ONK458905 OXA458905:OXG458905 PGW458905:PHC458905 PQS458905:PQY458905 QAO458905:QAU458905 QKK458905:QKQ458905 QUG458905:QUM458905 REC458905:REI458905 RNY458905:ROE458905 RXU458905:RYA458905 SHQ458905:SHW458905 SRM458905:SRS458905 TBI458905:TBO458905 TLE458905:TLK458905 TVA458905:TVG458905 UEW458905:UFC458905 UOS458905:UOY458905 UYO458905:UYU458905 VIK458905:VIQ458905 VSG458905:VSM458905 WCC458905:WCI458905 WLY458905:WME458905 WVU458905:WWA458905 K524441:Q524441 JI524441:JO524441 TE524441:TK524441 ADA524441:ADG524441 AMW524441:ANC524441 AWS524441:AWY524441 BGO524441:BGU524441 BQK524441:BQQ524441 CAG524441:CAM524441 CKC524441:CKI524441 CTY524441:CUE524441 DDU524441:DEA524441 DNQ524441:DNW524441 DXM524441:DXS524441 EHI524441:EHO524441 ERE524441:ERK524441 FBA524441:FBG524441 FKW524441:FLC524441 FUS524441:FUY524441 GEO524441:GEU524441 GOK524441:GOQ524441 GYG524441:GYM524441 HIC524441:HII524441 HRY524441:HSE524441 IBU524441:ICA524441 ILQ524441:ILW524441 IVM524441:IVS524441 JFI524441:JFO524441 JPE524441:JPK524441 JZA524441:JZG524441 KIW524441:KJC524441 KSS524441:KSY524441 LCO524441:LCU524441 LMK524441:LMQ524441 LWG524441:LWM524441 MGC524441:MGI524441 MPY524441:MQE524441 MZU524441:NAA524441 NJQ524441:NJW524441 NTM524441:NTS524441 ODI524441:ODO524441 ONE524441:ONK524441 OXA524441:OXG524441 PGW524441:PHC524441 PQS524441:PQY524441 QAO524441:QAU524441 QKK524441:QKQ524441 QUG524441:QUM524441 REC524441:REI524441 RNY524441:ROE524441 RXU524441:RYA524441 SHQ524441:SHW524441 SRM524441:SRS524441 TBI524441:TBO524441 TLE524441:TLK524441 TVA524441:TVG524441 UEW524441:UFC524441 UOS524441:UOY524441 UYO524441:UYU524441 VIK524441:VIQ524441 VSG524441:VSM524441 WCC524441:WCI524441 WLY524441:WME524441 WVU524441:WWA524441 K589977:Q589977 JI589977:JO589977 TE589977:TK589977 ADA589977:ADG589977 AMW589977:ANC589977 AWS589977:AWY589977 BGO589977:BGU589977 BQK589977:BQQ589977 CAG589977:CAM589977 CKC589977:CKI589977 CTY589977:CUE589977 DDU589977:DEA589977 DNQ589977:DNW589977 DXM589977:DXS589977 EHI589977:EHO589977 ERE589977:ERK589977 FBA589977:FBG589977 FKW589977:FLC589977 FUS589977:FUY589977 GEO589977:GEU589977 GOK589977:GOQ589977 GYG589977:GYM589977 HIC589977:HII589977 HRY589977:HSE589977 IBU589977:ICA589977 ILQ589977:ILW589977 IVM589977:IVS589977 JFI589977:JFO589977 JPE589977:JPK589977 JZA589977:JZG589977 KIW589977:KJC589977 KSS589977:KSY589977 LCO589977:LCU589977 LMK589977:LMQ589977 LWG589977:LWM589977 MGC589977:MGI589977 MPY589977:MQE589977 MZU589977:NAA589977 NJQ589977:NJW589977 NTM589977:NTS589977 ODI589977:ODO589977 ONE589977:ONK589977 OXA589977:OXG589977 PGW589977:PHC589977 PQS589977:PQY589977 QAO589977:QAU589977 QKK589977:QKQ589977 QUG589977:QUM589977 REC589977:REI589977 RNY589977:ROE589977 RXU589977:RYA589977 SHQ589977:SHW589977 SRM589977:SRS589977 TBI589977:TBO589977 TLE589977:TLK589977 TVA589977:TVG589977 UEW589977:UFC589977 UOS589977:UOY589977 UYO589977:UYU589977 VIK589977:VIQ589977 VSG589977:VSM589977 WCC589977:WCI589977 WLY589977:WME589977 WVU589977:WWA589977 K655513:Q655513 JI655513:JO655513 TE655513:TK655513 ADA655513:ADG655513 AMW655513:ANC655513 AWS655513:AWY655513 BGO655513:BGU655513 BQK655513:BQQ655513 CAG655513:CAM655513 CKC655513:CKI655513 CTY655513:CUE655513 DDU655513:DEA655513 DNQ655513:DNW655513 DXM655513:DXS655513 EHI655513:EHO655513 ERE655513:ERK655513 FBA655513:FBG655513 FKW655513:FLC655513 FUS655513:FUY655513 GEO655513:GEU655513 GOK655513:GOQ655513 GYG655513:GYM655513 HIC655513:HII655513 HRY655513:HSE655513 IBU655513:ICA655513 ILQ655513:ILW655513 IVM655513:IVS655513 JFI655513:JFO655513 JPE655513:JPK655513 JZA655513:JZG655513 KIW655513:KJC655513 KSS655513:KSY655513 LCO655513:LCU655513 LMK655513:LMQ655513 LWG655513:LWM655513 MGC655513:MGI655513 MPY655513:MQE655513 MZU655513:NAA655513 NJQ655513:NJW655513 NTM655513:NTS655513 ODI655513:ODO655513 ONE655513:ONK655513 OXA655513:OXG655513 PGW655513:PHC655513 PQS655513:PQY655513 QAO655513:QAU655513 QKK655513:QKQ655513 QUG655513:QUM655513 REC655513:REI655513 RNY655513:ROE655513 RXU655513:RYA655513 SHQ655513:SHW655513 SRM655513:SRS655513 TBI655513:TBO655513 TLE655513:TLK655513 TVA655513:TVG655513 UEW655513:UFC655513 UOS655513:UOY655513 UYO655513:UYU655513 VIK655513:VIQ655513 VSG655513:VSM655513 WCC655513:WCI655513 WLY655513:WME655513 WVU655513:WWA655513 K721049:Q721049 JI721049:JO721049 TE721049:TK721049 ADA721049:ADG721049 AMW721049:ANC721049 AWS721049:AWY721049 BGO721049:BGU721049 BQK721049:BQQ721049 CAG721049:CAM721049 CKC721049:CKI721049 CTY721049:CUE721049 DDU721049:DEA721049 DNQ721049:DNW721049 DXM721049:DXS721049 EHI721049:EHO721049 ERE721049:ERK721049 FBA721049:FBG721049 FKW721049:FLC721049 FUS721049:FUY721049 GEO721049:GEU721049 GOK721049:GOQ721049 GYG721049:GYM721049 HIC721049:HII721049 HRY721049:HSE721049 IBU721049:ICA721049 ILQ721049:ILW721049 IVM721049:IVS721049 JFI721049:JFO721049 JPE721049:JPK721049 JZA721049:JZG721049 KIW721049:KJC721049 KSS721049:KSY721049 LCO721049:LCU721049 LMK721049:LMQ721049 LWG721049:LWM721049 MGC721049:MGI721049 MPY721049:MQE721049 MZU721049:NAA721049 NJQ721049:NJW721049 NTM721049:NTS721049 ODI721049:ODO721049 ONE721049:ONK721049 OXA721049:OXG721049 PGW721049:PHC721049 PQS721049:PQY721049 QAO721049:QAU721049 QKK721049:QKQ721049 QUG721049:QUM721049 REC721049:REI721049 RNY721049:ROE721049 RXU721049:RYA721049 SHQ721049:SHW721049 SRM721049:SRS721049 TBI721049:TBO721049 TLE721049:TLK721049 TVA721049:TVG721049 UEW721049:UFC721049 UOS721049:UOY721049 UYO721049:UYU721049 VIK721049:VIQ721049 VSG721049:VSM721049 WCC721049:WCI721049 WLY721049:WME721049 WVU721049:WWA721049 K786585:Q786585 JI786585:JO786585 TE786585:TK786585 ADA786585:ADG786585 AMW786585:ANC786585 AWS786585:AWY786585 BGO786585:BGU786585 BQK786585:BQQ786585 CAG786585:CAM786585 CKC786585:CKI786585 CTY786585:CUE786585 DDU786585:DEA786585 DNQ786585:DNW786585 DXM786585:DXS786585 EHI786585:EHO786585 ERE786585:ERK786585 FBA786585:FBG786585 FKW786585:FLC786585 FUS786585:FUY786585 GEO786585:GEU786585 GOK786585:GOQ786585 GYG786585:GYM786585 HIC786585:HII786585 HRY786585:HSE786585 IBU786585:ICA786585 ILQ786585:ILW786585 IVM786585:IVS786585 JFI786585:JFO786585 JPE786585:JPK786585 JZA786585:JZG786585 KIW786585:KJC786585 KSS786585:KSY786585 LCO786585:LCU786585 LMK786585:LMQ786585 LWG786585:LWM786585 MGC786585:MGI786585 MPY786585:MQE786585 MZU786585:NAA786585 NJQ786585:NJW786585 NTM786585:NTS786585 ODI786585:ODO786585 ONE786585:ONK786585 OXA786585:OXG786585 PGW786585:PHC786585 PQS786585:PQY786585 QAO786585:QAU786585 QKK786585:QKQ786585 QUG786585:QUM786585 REC786585:REI786585 RNY786585:ROE786585 RXU786585:RYA786585 SHQ786585:SHW786585 SRM786585:SRS786585 TBI786585:TBO786585 TLE786585:TLK786585 TVA786585:TVG786585 UEW786585:UFC786585 UOS786585:UOY786585 UYO786585:UYU786585 VIK786585:VIQ786585 VSG786585:VSM786585 WCC786585:WCI786585 WLY786585:WME786585 WVU786585:WWA786585 K852121:Q852121 JI852121:JO852121 TE852121:TK852121 ADA852121:ADG852121 AMW852121:ANC852121 AWS852121:AWY852121 BGO852121:BGU852121 BQK852121:BQQ852121 CAG852121:CAM852121 CKC852121:CKI852121 CTY852121:CUE852121 DDU852121:DEA852121 DNQ852121:DNW852121 DXM852121:DXS852121 EHI852121:EHO852121 ERE852121:ERK852121 FBA852121:FBG852121 FKW852121:FLC852121 FUS852121:FUY852121 GEO852121:GEU852121 GOK852121:GOQ852121 GYG852121:GYM852121 HIC852121:HII852121 HRY852121:HSE852121 IBU852121:ICA852121 ILQ852121:ILW852121 IVM852121:IVS852121 JFI852121:JFO852121 JPE852121:JPK852121 JZA852121:JZG852121 KIW852121:KJC852121 KSS852121:KSY852121 LCO852121:LCU852121 LMK852121:LMQ852121 LWG852121:LWM852121 MGC852121:MGI852121 MPY852121:MQE852121 MZU852121:NAA852121 NJQ852121:NJW852121 NTM852121:NTS852121 ODI852121:ODO852121 ONE852121:ONK852121 OXA852121:OXG852121 PGW852121:PHC852121 PQS852121:PQY852121 QAO852121:QAU852121 QKK852121:QKQ852121 QUG852121:QUM852121 REC852121:REI852121 RNY852121:ROE852121 RXU852121:RYA852121 SHQ852121:SHW852121 SRM852121:SRS852121 TBI852121:TBO852121 TLE852121:TLK852121 TVA852121:TVG852121 UEW852121:UFC852121 UOS852121:UOY852121 UYO852121:UYU852121 VIK852121:VIQ852121 VSG852121:VSM852121 WCC852121:WCI852121 WLY852121:WME852121 WVU852121:WWA852121 K917657:Q917657 JI917657:JO917657 TE917657:TK917657 ADA917657:ADG917657 AMW917657:ANC917657 AWS917657:AWY917657 BGO917657:BGU917657 BQK917657:BQQ917657 CAG917657:CAM917657 CKC917657:CKI917657 CTY917657:CUE917657 DDU917657:DEA917657 DNQ917657:DNW917657 DXM917657:DXS917657 EHI917657:EHO917657 ERE917657:ERK917657 FBA917657:FBG917657 FKW917657:FLC917657 FUS917657:FUY917657 GEO917657:GEU917657 GOK917657:GOQ917657 GYG917657:GYM917657 HIC917657:HII917657 HRY917657:HSE917657 IBU917657:ICA917657 ILQ917657:ILW917657 IVM917657:IVS917657 JFI917657:JFO917657 JPE917657:JPK917657 JZA917657:JZG917657 KIW917657:KJC917657 KSS917657:KSY917657 LCO917657:LCU917657 LMK917657:LMQ917657 LWG917657:LWM917657 MGC917657:MGI917657 MPY917657:MQE917657 MZU917657:NAA917657 NJQ917657:NJW917657 NTM917657:NTS917657 ODI917657:ODO917657 ONE917657:ONK917657 OXA917657:OXG917657 PGW917657:PHC917657 PQS917657:PQY917657 QAO917657:QAU917657 QKK917657:QKQ917657 QUG917657:QUM917657 REC917657:REI917657 RNY917657:ROE917657 RXU917657:RYA917657 SHQ917657:SHW917657 SRM917657:SRS917657 TBI917657:TBO917657 TLE917657:TLK917657 TVA917657:TVG917657 UEW917657:UFC917657 UOS917657:UOY917657 UYO917657:UYU917657 VIK917657:VIQ917657 VSG917657:VSM917657 WCC917657:WCI917657 WLY917657:WME917657 WVU917657:WWA917657 K983193:Q983193 JI983193:JO983193 TE983193:TK983193 ADA983193:ADG983193 AMW983193:ANC983193 AWS983193:AWY983193 BGO983193:BGU983193 BQK983193:BQQ983193 CAG983193:CAM983193 CKC983193:CKI983193 CTY983193:CUE983193 DDU983193:DEA983193 DNQ983193:DNW983193 DXM983193:DXS983193 EHI983193:EHO983193 ERE983193:ERK983193 FBA983193:FBG983193 FKW983193:FLC983193 FUS983193:FUY983193 GEO983193:GEU983193 GOK983193:GOQ983193 GYG983193:GYM983193 HIC983193:HII983193 HRY983193:HSE983193 IBU983193:ICA983193 ILQ983193:ILW983193 IVM983193:IVS983193 JFI983193:JFO983193 JPE983193:JPK983193 JZA983193:JZG983193 KIW983193:KJC983193 KSS983193:KSY983193 LCO983193:LCU983193 LMK983193:LMQ983193 LWG983193:LWM983193 MGC983193:MGI983193 MPY983193:MQE983193 MZU983193:NAA983193 NJQ983193:NJW983193 NTM983193:NTS983193 ODI983193:ODO983193 ONE983193:ONK983193 OXA983193:OXG983193 PGW983193:PHC983193 PQS983193:PQY983193 QAO983193:QAU983193 QKK983193:QKQ983193 QUG983193:QUM983193 REC983193:REI983193 RNY983193:ROE983193 RXU983193:RYA983193 SHQ983193:SHW983193 SRM983193:SRS983193 TBI983193:TBO983193 TLE983193:TLK983193 TVA983193:TVG983193 UEW983193:UFC983193 UOS983193:UOY983193 UYO983193:UYU983193 VIK983193:VIQ983193 VSG983193:VSM983193 WCC983193:WCI983193 WLY983193:WME983193">
      <formula1>$B$177:$B$181</formula1>
    </dataValidation>
    <dataValidation type="list" allowBlank="1" showInputMessage="1" showErrorMessage="1" error="SELECIONE UM MUNICÍPIO DA LISTA!" sqref="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67:AC65667 JT65667:KA65667 TP65667:TW65667 ADL65667:ADS65667 ANH65667:ANO65667 AXD65667:AXK65667 BGZ65667:BHG65667 BQV65667:BRC65667 CAR65667:CAY65667 CKN65667:CKU65667 CUJ65667:CUQ65667 DEF65667:DEM65667 DOB65667:DOI65667 DXX65667:DYE65667 EHT65667:EIA65667 ERP65667:ERW65667 FBL65667:FBS65667 FLH65667:FLO65667 FVD65667:FVK65667 GEZ65667:GFG65667 GOV65667:GPC65667 GYR65667:GYY65667 HIN65667:HIU65667 HSJ65667:HSQ65667 ICF65667:ICM65667 IMB65667:IMI65667 IVX65667:IWE65667 JFT65667:JGA65667 JPP65667:JPW65667 JZL65667:JZS65667 KJH65667:KJO65667 KTD65667:KTK65667 LCZ65667:LDG65667 LMV65667:LNC65667 LWR65667:LWY65667 MGN65667:MGU65667 MQJ65667:MQQ65667 NAF65667:NAM65667 NKB65667:NKI65667 NTX65667:NUE65667 ODT65667:OEA65667 ONP65667:ONW65667 OXL65667:OXS65667 PHH65667:PHO65667 PRD65667:PRK65667 QAZ65667:QBG65667 QKV65667:QLC65667 QUR65667:QUY65667 REN65667:REU65667 ROJ65667:ROQ65667 RYF65667:RYM65667 SIB65667:SII65667 SRX65667:SSE65667 TBT65667:TCA65667 TLP65667:TLW65667 TVL65667:TVS65667 UFH65667:UFO65667 UPD65667:UPK65667 UYZ65667:UZG65667 VIV65667:VJC65667 VSR65667:VSY65667 WCN65667:WCU65667 WMJ65667:WMQ65667 WWF65667:WWM65667 V131203:AC131203 JT131203:KA131203 TP131203:TW131203 ADL131203:ADS131203 ANH131203:ANO131203 AXD131203:AXK131203 BGZ131203:BHG131203 BQV131203:BRC131203 CAR131203:CAY131203 CKN131203:CKU131203 CUJ131203:CUQ131203 DEF131203:DEM131203 DOB131203:DOI131203 DXX131203:DYE131203 EHT131203:EIA131203 ERP131203:ERW131203 FBL131203:FBS131203 FLH131203:FLO131203 FVD131203:FVK131203 GEZ131203:GFG131203 GOV131203:GPC131203 GYR131203:GYY131203 HIN131203:HIU131203 HSJ131203:HSQ131203 ICF131203:ICM131203 IMB131203:IMI131203 IVX131203:IWE131203 JFT131203:JGA131203 JPP131203:JPW131203 JZL131203:JZS131203 KJH131203:KJO131203 KTD131203:KTK131203 LCZ131203:LDG131203 LMV131203:LNC131203 LWR131203:LWY131203 MGN131203:MGU131203 MQJ131203:MQQ131203 NAF131203:NAM131203 NKB131203:NKI131203 NTX131203:NUE131203 ODT131203:OEA131203 ONP131203:ONW131203 OXL131203:OXS131203 PHH131203:PHO131203 PRD131203:PRK131203 QAZ131203:QBG131203 QKV131203:QLC131203 QUR131203:QUY131203 REN131203:REU131203 ROJ131203:ROQ131203 RYF131203:RYM131203 SIB131203:SII131203 SRX131203:SSE131203 TBT131203:TCA131203 TLP131203:TLW131203 TVL131203:TVS131203 UFH131203:UFO131203 UPD131203:UPK131203 UYZ131203:UZG131203 VIV131203:VJC131203 VSR131203:VSY131203 WCN131203:WCU131203 WMJ131203:WMQ131203 WWF131203:WWM131203 V196739:AC196739 JT196739:KA196739 TP196739:TW196739 ADL196739:ADS196739 ANH196739:ANO196739 AXD196739:AXK196739 BGZ196739:BHG196739 BQV196739:BRC196739 CAR196739:CAY196739 CKN196739:CKU196739 CUJ196739:CUQ196739 DEF196739:DEM196739 DOB196739:DOI196739 DXX196739:DYE196739 EHT196739:EIA196739 ERP196739:ERW196739 FBL196739:FBS196739 FLH196739:FLO196739 FVD196739:FVK196739 GEZ196739:GFG196739 GOV196739:GPC196739 GYR196739:GYY196739 HIN196739:HIU196739 HSJ196739:HSQ196739 ICF196739:ICM196739 IMB196739:IMI196739 IVX196739:IWE196739 JFT196739:JGA196739 JPP196739:JPW196739 JZL196739:JZS196739 KJH196739:KJO196739 KTD196739:KTK196739 LCZ196739:LDG196739 LMV196739:LNC196739 LWR196739:LWY196739 MGN196739:MGU196739 MQJ196739:MQQ196739 NAF196739:NAM196739 NKB196739:NKI196739 NTX196739:NUE196739 ODT196739:OEA196739 ONP196739:ONW196739 OXL196739:OXS196739 PHH196739:PHO196739 PRD196739:PRK196739 QAZ196739:QBG196739 QKV196739:QLC196739 QUR196739:QUY196739 REN196739:REU196739 ROJ196739:ROQ196739 RYF196739:RYM196739 SIB196739:SII196739 SRX196739:SSE196739 TBT196739:TCA196739 TLP196739:TLW196739 TVL196739:TVS196739 UFH196739:UFO196739 UPD196739:UPK196739 UYZ196739:UZG196739 VIV196739:VJC196739 VSR196739:VSY196739 WCN196739:WCU196739 WMJ196739:WMQ196739 WWF196739:WWM196739 V262275:AC262275 JT262275:KA262275 TP262275:TW262275 ADL262275:ADS262275 ANH262275:ANO262275 AXD262275:AXK262275 BGZ262275:BHG262275 BQV262275:BRC262275 CAR262275:CAY262275 CKN262275:CKU262275 CUJ262275:CUQ262275 DEF262275:DEM262275 DOB262275:DOI262275 DXX262275:DYE262275 EHT262275:EIA262275 ERP262275:ERW262275 FBL262275:FBS262275 FLH262275:FLO262275 FVD262275:FVK262275 GEZ262275:GFG262275 GOV262275:GPC262275 GYR262275:GYY262275 HIN262275:HIU262275 HSJ262275:HSQ262275 ICF262275:ICM262275 IMB262275:IMI262275 IVX262275:IWE262275 JFT262275:JGA262275 JPP262275:JPW262275 JZL262275:JZS262275 KJH262275:KJO262275 KTD262275:KTK262275 LCZ262275:LDG262275 LMV262275:LNC262275 LWR262275:LWY262275 MGN262275:MGU262275 MQJ262275:MQQ262275 NAF262275:NAM262275 NKB262275:NKI262275 NTX262275:NUE262275 ODT262275:OEA262275 ONP262275:ONW262275 OXL262275:OXS262275 PHH262275:PHO262275 PRD262275:PRK262275 QAZ262275:QBG262275 QKV262275:QLC262275 QUR262275:QUY262275 REN262275:REU262275 ROJ262275:ROQ262275 RYF262275:RYM262275 SIB262275:SII262275 SRX262275:SSE262275 TBT262275:TCA262275 TLP262275:TLW262275 TVL262275:TVS262275 UFH262275:UFO262275 UPD262275:UPK262275 UYZ262275:UZG262275 VIV262275:VJC262275 VSR262275:VSY262275 WCN262275:WCU262275 WMJ262275:WMQ262275 WWF262275:WWM262275 V327811:AC327811 JT327811:KA327811 TP327811:TW327811 ADL327811:ADS327811 ANH327811:ANO327811 AXD327811:AXK327811 BGZ327811:BHG327811 BQV327811:BRC327811 CAR327811:CAY327811 CKN327811:CKU327811 CUJ327811:CUQ327811 DEF327811:DEM327811 DOB327811:DOI327811 DXX327811:DYE327811 EHT327811:EIA327811 ERP327811:ERW327811 FBL327811:FBS327811 FLH327811:FLO327811 FVD327811:FVK327811 GEZ327811:GFG327811 GOV327811:GPC327811 GYR327811:GYY327811 HIN327811:HIU327811 HSJ327811:HSQ327811 ICF327811:ICM327811 IMB327811:IMI327811 IVX327811:IWE327811 JFT327811:JGA327811 JPP327811:JPW327811 JZL327811:JZS327811 KJH327811:KJO327811 KTD327811:KTK327811 LCZ327811:LDG327811 LMV327811:LNC327811 LWR327811:LWY327811 MGN327811:MGU327811 MQJ327811:MQQ327811 NAF327811:NAM327811 NKB327811:NKI327811 NTX327811:NUE327811 ODT327811:OEA327811 ONP327811:ONW327811 OXL327811:OXS327811 PHH327811:PHO327811 PRD327811:PRK327811 QAZ327811:QBG327811 QKV327811:QLC327811 QUR327811:QUY327811 REN327811:REU327811 ROJ327811:ROQ327811 RYF327811:RYM327811 SIB327811:SII327811 SRX327811:SSE327811 TBT327811:TCA327811 TLP327811:TLW327811 TVL327811:TVS327811 UFH327811:UFO327811 UPD327811:UPK327811 UYZ327811:UZG327811 VIV327811:VJC327811 VSR327811:VSY327811 WCN327811:WCU327811 WMJ327811:WMQ327811 WWF327811:WWM327811 V393347:AC393347 JT393347:KA393347 TP393347:TW393347 ADL393347:ADS393347 ANH393347:ANO393347 AXD393347:AXK393347 BGZ393347:BHG393347 BQV393347:BRC393347 CAR393347:CAY393347 CKN393347:CKU393347 CUJ393347:CUQ393347 DEF393347:DEM393347 DOB393347:DOI393347 DXX393347:DYE393347 EHT393347:EIA393347 ERP393347:ERW393347 FBL393347:FBS393347 FLH393347:FLO393347 FVD393347:FVK393347 GEZ393347:GFG393347 GOV393347:GPC393347 GYR393347:GYY393347 HIN393347:HIU393347 HSJ393347:HSQ393347 ICF393347:ICM393347 IMB393347:IMI393347 IVX393347:IWE393347 JFT393347:JGA393347 JPP393347:JPW393347 JZL393347:JZS393347 KJH393347:KJO393347 KTD393347:KTK393347 LCZ393347:LDG393347 LMV393347:LNC393347 LWR393347:LWY393347 MGN393347:MGU393347 MQJ393347:MQQ393347 NAF393347:NAM393347 NKB393347:NKI393347 NTX393347:NUE393347 ODT393347:OEA393347 ONP393347:ONW393347 OXL393347:OXS393347 PHH393347:PHO393347 PRD393347:PRK393347 QAZ393347:QBG393347 QKV393347:QLC393347 QUR393347:QUY393347 REN393347:REU393347 ROJ393347:ROQ393347 RYF393347:RYM393347 SIB393347:SII393347 SRX393347:SSE393347 TBT393347:TCA393347 TLP393347:TLW393347 TVL393347:TVS393347 UFH393347:UFO393347 UPD393347:UPK393347 UYZ393347:UZG393347 VIV393347:VJC393347 VSR393347:VSY393347 WCN393347:WCU393347 WMJ393347:WMQ393347 WWF393347:WWM393347 V458883:AC458883 JT458883:KA458883 TP458883:TW458883 ADL458883:ADS458883 ANH458883:ANO458883 AXD458883:AXK458883 BGZ458883:BHG458883 BQV458883:BRC458883 CAR458883:CAY458883 CKN458883:CKU458883 CUJ458883:CUQ458883 DEF458883:DEM458883 DOB458883:DOI458883 DXX458883:DYE458883 EHT458883:EIA458883 ERP458883:ERW458883 FBL458883:FBS458883 FLH458883:FLO458883 FVD458883:FVK458883 GEZ458883:GFG458883 GOV458883:GPC458883 GYR458883:GYY458883 HIN458883:HIU458883 HSJ458883:HSQ458883 ICF458883:ICM458883 IMB458883:IMI458883 IVX458883:IWE458883 JFT458883:JGA458883 JPP458883:JPW458883 JZL458883:JZS458883 KJH458883:KJO458883 KTD458883:KTK458883 LCZ458883:LDG458883 LMV458883:LNC458883 LWR458883:LWY458883 MGN458883:MGU458883 MQJ458883:MQQ458883 NAF458883:NAM458883 NKB458883:NKI458883 NTX458883:NUE458883 ODT458883:OEA458883 ONP458883:ONW458883 OXL458883:OXS458883 PHH458883:PHO458883 PRD458883:PRK458883 QAZ458883:QBG458883 QKV458883:QLC458883 QUR458883:QUY458883 REN458883:REU458883 ROJ458883:ROQ458883 RYF458883:RYM458883 SIB458883:SII458883 SRX458883:SSE458883 TBT458883:TCA458883 TLP458883:TLW458883 TVL458883:TVS458883 UFH458883:UFO458883 UPD458883:UPK458883 UYZ458883:UZG458883 VIV458883:VJC458883 VSR458883:VSY458883 WCN458883:WCU458883 WMJ458883:WMQ458883 WWF458883:WWM458883 V524419:AC524419 JT524419:KA524419 TP524419:TW524419 ADL524419:ADS524419 ANH524419:ANO524419 AXD524419:AXK524419 BGZ524419:BHG524419 BQV524419:BRC524419 CAR524419:CAY524419 CKN524419:CKU524419 CUJ524419:CUQ524419 DEF524419:DEM524419 DOB524419:DOI524419 DXX524419:DYE524419 EHT524419:EIA524419 ERP524419:ERW524419 FBL524419:FBS524419 FLH524419:FLO524419 FVD524419:FVK524419 GEZ524419:GFG524419 GOV524419:GPC524419 GYR524419:GYY524419 HIN524419:HIU524419 HSJ524419:HSQ524419 ICF524419:ICM524419 IMB524419:IMI524419 IVX524419:IWE524419 JFT524419:JGA524419 JPP524419:JPW524419 JZL524419:JZS524419 KJH524419:KJO524419 KTD524419:KTK524419 LCZ524419:LDG524419 LMV524419:LNC524419 LWR524419:LWY524419 MGN524419:MGU524419 MQJ524419:MQQ524419 NAF524419:NAM524419 NKB524419:NKI524419 NTX524419:NUE524419 ODT524419:OEA524419 ONP524419:ONW524419 OXL524419:OXS524419 PHH524419:PHO524419 PRD524419:PRK524419 QAZ524419:QBG524419 QKV524419:QLC524419 QUR524419:QUY524419 REN524419:REU524419 ROJ524419:ROQ524419 RYF524419:RYM524419 SIB524419:SII524419 SRX524419:SSE524419 TBT524419:TCA524419 TLP524419:TLW524419 TVL524419:TVS524419 UFH524419:UFO524419 UPD524419:UPK524419 UYZ524419:UZG524419 VIV524419:VJC524419 VSR524419:VSY524419 WCN524419:WCU524419 WMJ524419:WMQ524419 WWF524419:WWM524419 V589955:AC589955 JT589955:KA589955 TP589955:TW589955 ADL589955:ADS589955 ANH589955:ANO589955 AXD589955:AXK589955 BGZ589955:BHG589955 BQV589955:BRC589955 CAR589955:CAY589955 CKN589955:CKU589955 CUJ589955:CUQ589955 DEF589955:DEM589955 DOB589955:DOI589955 DXX589955:DYE589955 EHT589955:EIA589955 ERP589955:ERW589955 FBL589955:FBS589955 FLH589955:FLO589955 FVD589955:FVK589955 GEZ589955:GFG589955 GOV589955:GPC589955 GYR589955:GYY589955 HIN589955:HIU589955 HSJ589955:HSQ589955 ICF589955:ICM589955 IMB589955:IMI589955 IVX589955:IWE589955 JFT589955:JGA589955 JPP589955:JPW589955 JZL589955:JZS589955 KJH589955:KJO589955 KTD589955:KTK589955 LCZ589955:LDG589955 LMV589955:LNC589955 LWR589955:LWY589955 MGN589955:MGU589955 MQJ589955:MQQ589955 NAF589955:NAM589955 NKB589955:NKI589955 NTX589955:NUE589955 ODT589955:OEA589955 ONP589955:ONW589955 OXL589955:OXS589955 PHH589955:PHO589955 PRD589955:PRK589955 QAZ589955:QBG589955 QKV589955:QLC589955 QUR589955:QUY589955 REN589955:REU589955 ROJ589955:ROQ589955 RYF589955:RYM589955 SIB589955:SII589955 SRX589955:SSE589955 TBT589955:TCA589955 TLP589955:TLW589955 TVL589955:TVS589955 UFH589955:UFO589955 UPD589955:UPK589955 UYZ589955:UZG589955 VIV589955:VJC589955 VSR589955:VSY589955 WCN589955:WCU589955 WMJ589955:WMQ589955 WWF589955:WWM589955 V655491:AC655491 JT655491:KA655491 TP655491:TW655491 ADL655491:ADS655491 ANH655491:ANO655491 AXD655491:AXK655491 BGZ655491:BHG655491 BQV655491:BRC655491 CAR655491:CAY655491 CKN655491:CKU655491 CUJ655491:CUQ655491 DEF655491:DEM655491 DOB655491:DOI655491 DXX655491:DYE655491 EHT655491:EIA655491 ERP655491:ERW655491 FBL655491:FBS655491 FLH655491:FLO655491 FVD655491:FVK655491 GEZ655491:GFG655491 GOV655491:GPC655491 GYR655491:GYY655491 HIN655491:HIU655491 HSJ655491:HSQ655491 ICF655491:ICM655491 IMB655491:IMI655491 IVX655491:IWE655491 JFT655491:JGA655491 JPP655491:JPW655491 JZL655491:JZS655491 KJH655491:KJO655491 KTD655491:KTK655491 LCZ655491:LDG655491 LMV655491:LNC655491 LWR655491:LWY655491 MGN655491:MGU655491 MQJ655491:MQQ655491 NAF655491:NAM655491 NKB655491:NKI655491 NTX655491:NUE655491 ODT655491:OEA655491 ONP655491:ONW655491 OXL655491:OXS655491 PHH655491:PHO655491 PRD655491:PRK655491 QAZ655491:QBG655491 QKV655491:QLC655491 QUR655491:QUY655491 REN655491:REU655491 ROJ655491:ROQ655491 RYF655491:RYM655491 SIB655491:SII655491 SRX655491:SSE655491 TBT655491:TCA655491 TLP655491:TLW655491 TVL655491:TVS655491 UFH655491:UFO655491 UPD655491:UPK655491 UYZ655491:UZG655491 VIV655491:VJC655491 VSR655491:VSY655491 WCN655491:WCU655491 WMJ655491:WMQ655491 WWF655491:WWM655491 V721027:AC721027 JT721027:KA721027 TP721027:TW721027 ADL721027:ADS721027 ANH721027:ANO721027 AXD721027:AXK721027 BGZ721027:BHG721027 BQV721027:BRC721027 CAR721027:CAY721027 CKN721027:CKU721027 CUJ721027:CUQ721027 DEF721027:DEM721027 DOB721027:DOI721027 DXX721027:DYE721027 EHT721027:EIA721027 ERP721027:ERW721027 FBL721027:FBS721027 FLH721027:FLO721027 FVD721027:FVK721027 GEZ721027:GFG721027 GOV721027:GPC721027 GYR721027:GYY721027 HIN721027:HIU721027 HSJ721027:HSQ721027 ICF721027:ICM721027 IMB721027:IMI721027 IVX721027:IWE721027 JFT721027:JGA721027 JPP721027:JPW721027 JZL721027:JZS721027 KJH721027:KJO721027 KTD721027:KTK721027 LCZ721027:LDG721027 LMV721027:LNC721027 LWR721027:LWY721027 MGN721027:MGU721027 MQJ721027:MQQ721027 NAF721027:NAM721027 NKB721027:NKI721027 NTX721027:NUE721027 ODT721027:OEA721027 ONP721027:ONW721027 OXL721027:OXS721027 PHH721027:PHO721027 PRD721027:PRK721027 QAZ721027:QBG721027 QKV721027:QLC721027 QUR721027:QUY721027 REN721027:REU721027 ROJ721027:ROQ721027 RYF721027:RYM721027 SIB721027:SII721027 SRX721027:SSE721027 TBT721027:TCA721027 TLP721027:TLW721027 TVL721027:TVS721027 UFH721027:UFO721027 UPD721027:UPK721027 UYZ721027:UZG721027 VIV721027:VJC721027 VSR721027:VSY721027 WCN721027:WCU721027 WMJ721027:WMQ721027 WWF721027:WWM721027 V786563:AC786563 JT786563:KA786563 TP786563:TW786563 ADL786563:ADS786563 ANH786563:ANO786563 AXD786563:AXK786563 BGZ786563:BHG786563 BQV786563:BRC786563 CAR786563:CAY786563 CKN786563:CKU786563 CUJ786563:CUQ786563 DEF786563:DEM786563 DOB786563:DOI786563 DXX786563:DYE786563 EHT786563:EIA786563 ERP786563:ERW786563 FBL786563:FBS786563 FLH786563:FLO786563 FVD786563:FVK786563 GEZ786563:GFG786563 GOV786563:GPC786563 GYR786563:GYY786563 HIN786563:HIU786563 HSJ786563:HSQ786563 ICF786563:ICM786563 IMB786563:IMI786563 IVX786563:IWE786563 JFT786563:JGA786563 JPP786563:JPW786563 JZL786563:JZS786563 KJH786563:KJO786563 KTD786563:KTK786563 LCZ786563:LDG786563 LMV786563:LNC786563 LWR786563:LWY786563 MGN786563:MGU786563 MQJ786563:MQQ786563 NAF786563:NAM786563 NKB786563:NKI786563 NTX786563:NUE786563 ODT786563:OEA786563 ONP786563:ONW786563 OXL786563:OXS786563 PHH786563:PHO786563 PRD786563:PRK786563 QAZ786563:QBG786563 QKV786563:QLC786563 QUR786563:QUY786563 REN786563:REU786563 ROJ786563:ROQ786563 RYF786563:RYM786563 SIB786563:SII786563 SRX786563:SSE786563 TBT786563:TCA786563 TLP786563:TLW786563 TVL786563:TVS786563 UFH786563:UFO786563 UPD786563:UPK786563 UYZ786563:UZG786563 VIV786563:VJC786563 VSR786563:VSY786563 WCN786563:WCU786563 WMJ786563:WMQ786563 WWF786563:WWM786563 V852099:AC852099 JT852099:KA852099 TP852099:TW852099 ADL852099:ADS852099 ANH852099:ANO852099 AXD852099:AXK852099 BGZ852099:BHG852099 BQV852099:BRC852099 CAR852099:CAY852099 CKN852099:CKU852099 CUJ852099:CUQ852099 DEF852099:DEM852099 DOB852099:DOI852099 DXX852099:DYE852099 EHT852099:EIA852099 ERP852099:ERW852099 FBL852099:FBS852099 FLH852099:FLO852099 FVD852099:FVK852099 GEZ852099:GFG852099 GOV852099:GPC852099 GYR852099:GYY852099 HIN852099:HIU852099 HSJ852099:HSQ852099 ICF852099:ICM852099 IMB852099:IMI852099 IVX852099:IWE852099 JFT852099:JGA852099 JPP852099:JPW852099 JZL852099:JZS852099 KJH852099:KJO852099 KTD852099:KTK852099 LCZ852099:LDG852099 LMV852099:LNC852099 LWR852099:LWY852099 MGN852099:MGU852099 MQJ852099:MQQ852099 NAF852099:NAM852099 NKB852099:NKI852099 NTX852099:NUE852099 ODT852099:OEA852099 ONP852099:ONW852099 OXL852099:OXS852099 PHH852099:PHO852099 PRD852099:PRK852099 QAZ852099:QBG852099 QKV852099:QLC852099 QUR852099:QUY852099 REN852099:REU852099 ROJ852099:ROQ852099 RYF852099:RYM852099 SIB852099:SII852099 SRX852099:SSE852099 TBT852099:TCA852099 TLP852099:TLW852099 TVL852099:TVS852099 UFH852099:UFO852099 UPD852099:UPK852099 UYZ852099:UZG852099 VIV852099:VJC852099 VSR852099:VSY852099 WCN852099:WCU852099 WMJ852099:WMQ852099 WWF852099:WWM852099 V917635:AC917635 JT917635:KA917635 TP917635:TW917635 ADL917635:ADS917635 ANH917635:ANO917635 AXD917635:AXK917635 BGZ917635:BHG917635 BQV917635:BRC917635 CAR917635:CAY917635 CKN917635:CKU917635 CUJ917635:CUQ917635 DEF917635:DEM917635 DOB917635:DOI917635 DXX917635:DYE917635 EHT917635:EIA917635 ERP917635:ERW917635 FBL917635:FBS917635 FLH917635:FLO917635 FVD917635:FVK917635 GEZ917635:GFG917635 GOV917635:GPC917635 GYR917635:GYY917635 HIN917635:HIU917635 HSJ917635:HSQ917635 ICF917635:ICM917635 IMB917635:IMI917635 IVX917635:IWE917635 JFT917635:JGA917635 JPP917635:JPW917635 JZL917635:JZS917635 KJH917635:KJO917635 KTD917635:KTK917635 LCZ917635:LDG917635 LMV917635:LNC917635 LWR917635:LWY917635 MGN917635:MGU917635 MQJ917635:MQQ917635 NAF917635:NAM917635 NKB917635:NKI917635 NTX917635:NUE917635 ODT917635:OEA917635 ONP917635:ONW917635 OXL917635:OXS917635 PHH917635:PHO917635 PRD917635:PRK917635 QAZ917635:QBG917635 QKV917635:QLC917635 QUR917635:QUY917635 REN917635:REU917635 ROJ917635:ROQ917635 RYF917635:RYM917635 SIB917635:SII917635 SRX917635:SSE917635 TBT917635:TCA917635 TLP917635:TLW917635 TVL917635:TVS917635 UFH917635:UFO917635 UPD917635:UPK917635 UYZ917635:UZG917635 VIV917635:VJC917635 VSR917635:VSY917635 WCN917635:WCU917635 WMJ917635:WMQ917635 WWF917635:WWM917635 V983171:AC983171 JT983171:KA983171 TP983171:TW983171 ADL983171:ADS983171 ANH983171:ANO983171 AXD983171:AXK983171 BGZ983171:BHG983171 BQV983171:BRC983171 CAR983171:CAY983171 CKN983171:CKU983171 CUJ983171:CUQ983171 DEF983171:DEM983171 DOB983171:DOI983171 DXX983171:DYE983171 EHT983171:EIA983171 ERP983171:ERW983171 FBL983171:FBS983171 FLH983171:FLO983171 FVD983171:FVK983171 GEZ983171:GFG983171 GOV983171:GPC983171 GYR983171:GYY983171 HIN983171:HIU983171 HSJ983171:HSQ983171 ICF983171:ICM983171 IMB983171:IMI983171 IVX983171:IWE983171 JFT983171:JGA983171 JPP983171:JPW983171 JZL983171:JZS983171 KJH983171:KJO983171 KTD983171:KTK983171 LCZ983171:LDG983171 LMV983171:LNC983171 LWR983171:LWY983171 MGN983171:MGU983171 MQJ983171:MQQ983171 NAF983171:NAM983171 NKB983171:NKI983171 NTX983171:NUE983171 ODT983171:OEA983171 ONP983171:ONW983171 OXL983171:OXS983171 PHH983171:PHO983171 PRD983171:PRK983171 QAZ983171:QBG983171 QKV983171:QLC983171 QUR983171:QUY983171 REN983171:REU983171 ROJ983171:ROQ983171 RYF983171:RYM983171 SIB983171:SII983171 SRX983171:SSE983171 TBT983171:TCA983171 TLP983171:TLW983171 TVL983171:TVS983171 UFH983171:UFO983171 UPD983171:UPK983171 UYZ983171:UZG983171 VIV983171:VJC983171 VSR983171:VSY983171 WCN983171:WCU983171 WMJ983171:WMQ983171 WWF983171:WWM983171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WWF37:WWM37">
      <formula1>$U$178:$U$1031</formula1>
    </dataValidation>
    <dataValidation type="whole" allowBlank="1" showInputMessage="1" showErrorMessage="1" error="SOMENTE NUMEROS INTEIROS DE 0 A 59" sqref="J65677:K65677 JH65677:JI65677 TD65677:TE65677 ACZ65677:ADA65677 AMV65677:AMW65677 AWR65677:AWS65677 BGN65677:BGO65677 BQJ65677:BQK65677 CAF65677:CAG65677 CKB65677:CKC65677 CTX65677:CTY65677 DDT65677:DDU65677 DNP65677:DNQ65677 DXL65677:DXM65677 EHH65677:EHI65677 ERD65677:ERE65677 FAZ65677:FBA65677 FKV65677:FKW65677 FUR65677:FUS65677 GEN65677:GEO65677 GOJ65677:GOK65677 GYF65677:GYG65677 HIB65677:HIC65677 HRX65677:HRY65677 IBT65677:IBU65677 ILP65677:ILQ65677 IVL65677:IVM65677 JFH65677:JFI65677 JPD65677:JPE65677 JYZ65677:JZA65677 KIV65677:KIW65677 KSR65677:KSS65677 LCN65677:LCO65677 LMJ65677:LMK65677 LWF65677:LWG65677 MGB65677:MGC65677 MPX65677:MPY65677 MZT65677:MZU65677 NJP65677:NJQ65677 NTL65677:NTM65677 ODH65677:ODI65677 OND65677:ONE65677 OWZ65677:OXA65677 PGV65677:PGW65677 PQR65677:PQS65677 QAN65677:QAO65677 QKJ65677:QKK65677 QUF65677:QUG65677 REB65677:REC65677 RNX65677:RNY65677 RXT65677:RXU65677 SHP65677:SHQ65677 SRL65677:SRM65677 TBH65677:TBI65677 TLD65677:TLE65677 TUZ65677:TVA65677 UEV65677:UEW65677 UOR65677:UOS65677 UYN65677:UYO65677 VIJ65677:VIK65677 VSF65677:VSG65677 WCB65677:WCC65677 WLX65677:WLY65677 WVT65677:WVU65677 J131213:K131213 JH131213:JI131213 TD131213:TE131213 ACZ131213:ADA131213 AMV131213:AMW131213 AWR131213:AWS131213 BGN131213:BGO131213 BQJ131213:BQK131213 CAF131213:CAG131213 CKB131213:CKC131213 CTX131213:CTY131213 DDT131213:DDU131213 DNP131213:DNQ131213 DXL131213:DXM131213 EHH131213:EHI131213 ERD131213:ERE131213 FAZ131213:FBA131213 FKV131213:FKW131213 FUR131213:FUS131213 GEN131213:GEO131213 GOJ131213:GOK131213 GYF131213:GYG131213 HIB131213:HIC131213 HRX131213:HRY131213 IBT131213:IBU131213 ILP131213:ILQ131213 IVL131213:IVM131213 JFH131213:JFI131213 JPD131213:JPE131213 JYZ131213:JZA131213 KIV131213:KIW131213 KSR131213:KSS131213 LCN131213:LCO131213 LMJ131213:LMK131213 LWF131213:LWG131213 MGB131213:MGC131213 MPX131213:MPY131213 MZT131213:MZU131213 NJP131213:NJQ131213 NTL131213:NTM131213 ODH131213:ODI131213 OND131213:ONE131213 OWZ131213:OXA131213 PGV131213:PGW131213 PQR131213:PQS131213 QAN131213:QAO131213 QKJ131213:QKK131213 QUF131213:QUG131213 REB131213:REC131213 RNX131213:RNY131213 RXT131213:RXU131213 SHP131213:SHQ131213 SRL131213:SRM131213 TBH131213:TBI131213 TLD131213:TLE131213 TUZ131213:TVA131213 UEV131213:UEW131213 UOR131213:UOS131213 UYN131213:UYO131213 VIJ131213:VIK131213 VSF131213:VSG131213 WCB131213:WCC131213 WLX131213:WLY131213 WVT131213:WVU131213 J196749:K196749 JH196749:JI196749 TD196749:TE196749 ACZ196749:ADA196749 AMV196749:AMW196749 AWR196749:AWS196749 BGN196749:BGO196749 BQJ196749:BQK196749 CAF196749:CAG196749 CKB196749:CKC196749 CTX196749:CTY196749 DDT196749:DDU196749 DNP196749:DNQ196749 DXL196749:DXM196749 EHH196749:EHI196749 ERD196749:ERE196749 FAZ196749:FBA196749 FKV196749:FKW196749 FUR196749:FUS196749 GEN196749:GEO196749 GOJ196749:GOK196749 GYF196749:GYG196749 HIB196749:HIC196749 HRX196749:HRY196749 IBT196749:IBU196749 ILP196749:ILQ196749 IVL196749:IVM196749 JFH196749:JFI196749 JPD196749:JPE196749 JYZ196749:JZA196749 KIV196749:KIW196749 KSR196749:KSS196749 LCN196749:LCO196749 LMJ196749:LMK196749 LWF196749:LWG196749 MGB196749:MGC196749 MPX196749:MPY196749 MZT196749:MZU196749 NJP196749:NJQ196749 NTL196749:NTM196749 ODH196749:ODI196749 OND196749:ONE196749 OWZ196749:OXA196749 PGV196749:PGW196749 PQR196749:PQS196749 QAN196749:QAO196749 QKJ196749:QKK196749 QUF196749:QUG196749 REB196749:REC196749 RNX196749:RNY196749 RXT196749:RXU196749 SHP196749:SHQ196749 SRL196749:SRM196749 TBH196749:TBI196749 TLD196749:TLE196749 TUZ196749:TVA196749 UEV196749:UEW196749 UOR196749:UOS196749 UYN196749:UYO196749 VIJ196749:VIK196749 VSF196749:VSG196749 WCB196749:WCC196749 WLX196749:WLY196749 WVT196749:WVU196749 J262285:K262285 JH262285:JI262285 TD262285:TE262285 ACZ262285:ADA262285 AMV262285:AMW262285 AWR262285:AWS262285 BGN262285:BGO262285 BQJ262285:BQK262285 CAF262285:CAG262285 CKB262285:CKC262285 CTX262285:CTY262285 DDT262285:DDU262285 DNP262285:DNQ262285 DXL262285:DXM262285 EHH262285:EHI262285 ERD262285:ERE262285 FAZ262285:FBA262285 FKV262285:FKW262285 FUR262285:FUS262285 GEN262285:GEO262285 GOJ262285:GOK262285 GYF262285:GYG262285 HIB262285:HIC262285 HRX262285:HRY262285 IBT262285:IBU262285 ILP262285:ILQ262285 IVL262285:IVM262285 JFH262285:JFI262285 JPD262285:JPE262285 JYZ262285:JZA262285 KIV262285:KIW262285 KSR262285:KSS262285 LCN262285:LCO262285 LMJ262285:LMK262285 LWF262285:LWG262285 MGB262285:MGC262285 MPX262285:MPY262285 MZT262285:MZU262285 NJP262285:NJQ262285 NTL262285:NTM262285 ODH262285:ODI262285 OND262285:ONE262285 OWZ262285:OXA262285 PGV262285:PGW262285 PQR262285:PQS262285 QAN262285:QAO262285 QKJ262285:QKK262285 QUF262285:QUG262285 REB262285:REC262285 RNX262285:RNY262285 RXT262285:RXU262285 SHP262285:SHQ262285 SRL262285:SRM262285 TBH262285:TBI262285 TLD262285:TLE262285 TUZ262285:TVA262285 UEV262285:UEW262285 UOR262285:UOS262285 UYN262285:UYO262285 VIJ262285:VIK262285 VSF262285:VSG262285 WCB262285:WCC262285 WLX262285:WLY262285 WVT262285:WVU262285 J327821:K327821 JH327821:JI327821 TD327821:TE327821 ACZ327821:ADA327821 AMV327821:AMW327821 AWR327821:AWS327821 BGN327821:BGO327821 BQJ327821:BQK327821 CAF327821:CAG327821 CKB327821:CKC327821 CTX327821:CTY327821 DDT327821:DDU327821 DNP327821:DNQ327821 DXL327821:DXM327821 EHH327821:EHI327821 ERD327821:ERE327821 FAZ327821:FBA327821 FKV327821:FKW327821 FUR327821:FUS327821 GEN327821:GEO327821 GOJ327821:GOK327821 GYF327821:GYG327821 HIB327821:HIC327821 HRX327821:HRY327821 IBT327821:IBU327821 ILP327821:ILQ327821 IVL327821:IVM327821 JFH327821:JFI327821 JPD327821:JPE327821 JYZ327821:JZA327821 KIV327821:KIW327821 KSR327821:KSS327821 LCN327821:LCO327821 LMJ327821:LMK327821 LWF327821:LWG327821 MGB327821:MGC327821 MPX327821:MPY327821 MZT327821:MZU327821 NJP327821:NJQ327821 NTL327821:NTM327821 ODH327821:ODI327821 OND327821:ONE327821 OWZ327821:OXA327821 PGV327821:PGW327821 PQR327821:PQS327821 QAN327821:QAO327821 QKJ327821:QKK327821 QUF327821:QUG327821 REB327821:REC327821 RNX327821:RNY327821 RXT327821:RXU327821 SHP327821:SHQ327821 SRL327821:SRM327821 TBH327821:TBI327821 TLD327821:TLE327821 TUZ327821:TVA327821 UEV327821:UEW327821 UOR327821:UOS327821 UYN327821:UYO327821 VIJ327821:VIK327821 VSF327821:VSG327821 WCB327821:WCC327821 WLX327821:WLY327821 WVT327821:WVU327821 J393357:K393357 JH393357:JI393357 TD393357:TE393357 ACZ393357:ADA393357 AMV393357:AMW393357 AWR393357:AWS393357 BGN393357:BGO393357 BQJ393357:BQK393357 CAF393357:CAG393357 CKB393357:CKC393357 CTX393357:CTY393357 DDT393357:DDU393357 DNP393357:DNQ393357 DXL393357:DXM393357 EHH393357:EHI393357 ERD393357:ERE393357 FAZ393357:FBA393357 FKV393357:FKW393357 FUR393357:FUS393357 GEN393357:GEO393357 GOJ393357:GOK393357 GYF393357:GYG393357 HIB393357:HIC393357 HRX393357:HRY393357 IBT393357:IBU393357 ILP393357:ILQ393357 IVL393357:IVM393357 JFH393357:JFI393357 JPD393357:JPE393357 JYZ393357:JZA393357 KIV393357:KIW393357 KSR393357:KSS393357 LCN393357:LCO393357 LMJ393357:LMK393357 LWF393357:LWG393357 MGB393357:MGC393357 MPX393357:MPY393357 MZT393357:MZU393357 NJP393357:NJQ393357 NTL393357:NTM393357 ODH393357:ODI393357 OND393357:ONE393357 OWZ393357:OXA393357 PGV393357:PGW393357 PQR393357:PQS393357 QAN393357:QAO393357 QKJ393357:QKK393357 QUF393357:QUG393357 REB393357:REC393357 RNX393357:RNY393357 RXT393357:RXU393357 SHP393357:SHQ393357 SRL393357:SRM393357 TBH393357:TBI393357 TLD393357:TLE393357 TUZ393357:TVA393357 UEV393357:UEW393357 UOR393357:UOS393357 UYN393357:UYO393357 VIJ393357:VIK393357 VSF393357:VSG393357 WCB393357:WCC393357 WLX393357:WLY393357 WVT393357:WVU393357 J458893:K458893 JH458893:JI458893 TD458893:TE458893 ACZ458893:ADA458893 AMV458893:AMW458893 AWR458893:AWS458893 BGN458893:BGO458893 BQJ458893:BQK458893 CAF458893:CAG458893 CKB458893:CKC458893 CTX458893:CTY458893 DDT458893:DDU458893 DNP458893:DNQ458893 DXL458893:DXM458893 EHH458893:EHI458893 ERD458893:ERE458893 FAZ458893:FBA458893 FKV458893:FKW458893 FUR458893:FUS458893 GEN458893:GEO458893 GOJ458893:GOK458893 GYF458893:GYG458893 HIB458893:HIC458893 HRX458893:HRY458893 IBT458893:IBU458893 ILP458893:ILQ458893 IVL458893:IVM458893 JFH458893:JFI458893 JPD458893:JPE458893 JYZ458893:JZA458893 KIV458893:KIW458893 KSR458893:KSS458893 LCN458893:LCO458893 LMJ458893:LMK458893 LWF458893:LWG458893 MGB458893:MGC458893 MPX458893:MPY458893 MZT458893:MZU458893 NJP458893:NJQ458893 NTL458893:NTM458893 ODH458893:ODI458893 OND458893:ONE458893 OWZ458893:OXA458893 PGV458893:PGW458893 PQR458893:PQS458893 QAN458893:QAO458893 QKJ458893:QKK458893 QUF458893:QUG458893 REB458893:REC458893 RNX458893:RNY458893 RXT458893:RXU458893 SHP458893:SHQ458893 SRL458893:SRM458893 TBH458893:TBI458893 TLD458893:TLE458893 TUZ458893:TVA458893 UEV458893:UEW458893 UOR458893:UOS458893 UYN458893:UYO458893 VIJ458893:VIK458893 VSF458893:VSG458893 WCB458893:WCC458893 WLX458893:WLY458893 WVT458893:WVU458893 J524429:K524429 JH524429:JI524429 TD524429:TE524429 ACZ524429:ADA524429 AMV524429:AMW524429 AWR524429:AWS524429 BGN524429:BGO524429 BQJ524429:BQK524429 CAF524429:CAG524429 CKB524429:CKC524429 CTX524429:CTY524429 DDT524429:DDU524429 DNP524429:DNQ524429 DXL524429:DXM524429 EHH524429:EHI524429 ERD524429:ERE524429 FAZ524429:FBA524429 FKV524429:FKW524429 FUR524429:FUS524429 GEN524429:GEO524429 GOJ524429:GOK524429 GYF524429:GYG524429 HIB524429:HIC524429 HRX524429:HRY524429 IBT524429:IBU524429 ILP524429:ILQ524429 IVL524429:IVM524429 JFH524429:JFI524429 JPD524429:JPE524429 JYZ524429:JZA524429 KIV524429:KIW524429 KSR524429:KSS524429 LCN524429:LCO524429 LMJ524429:LMK524429 LWF524429:LWG524429 MGB524429:MGC524429 MPX524429:MPY524429 MZT524429:MZU524429 NJP524429:NJQ524429 NTL524429:NTM524429 ODH524429:ODI524429 OND524429:ONE524429 OWZ524429:OXA524429 PGV524429:PGW524429 PQR524429:PQS524429 QAN524429:QAO524429 QKJ524429:QKK524429 QUF524429:QUG524429 REB524429:REC524429 RNX524429:RNY524429 RXT524429:RXU524429 SHP524429:SHQ524429 SRL524429:SRM524429 TBH524429:TBI524429 TLD524429:TLE524429 TUZ524429:TVA524429 UEV524429:UEW524429 UOR524429:UOS524429 UYN524429:UYO524429 VIJ524429:VIK524429 VSF524429:VSG524429 WCB524429:WCC524429 WLX524429:WLY524429 WVT524429:WVU524429 J589965:K589965 JH589965:JI589965 TD589965:TE589965 ACZ589965:ADA589965 AMV589965:AMW589965 AWR589965:AWS589965 BGN589965:BGO589965 BQJ589965:BQK589965 CAF589965:CAG589965 CKB589965:CKC589965 CTX589965:CTY589965 DDT589965:DDU589965 DNP589965:DNQ589965 DXL589965:DXM589965 EHH589965:EHI589965 ERD589965:ERE589965 FAZ589965:FBA589965 FKV589965:FKW589965 FUR589965:FUS589965 GEN589965:GEO589965 GOJ589965:GOK589965 GYF589965:GYG589965 HIB589965:HIC589965 HRX589965:HRY589965 IBT589965:IBU589965 ILP589965:ILQ589965 IVL589965:IVM589965 JFH589965:JFI589965 JPD589965:JPE589965 JYZ589965:JZA589965 KIV589965:KIW589965 KSR589965:KSS589965 LCN589965:LCO589965 LMJ589965:LMK589965 LWF589965:LWG589965 MGB589965:MGC589965 MPX589965:MPY589965 MZT589965:MZU589965 NJP589965:NJQ589965 NTL589965:NTM589965 ODH589965:ODI589965 OND589965:ONE589965 OWZ589965:OXA589965 PGV589965:PGW589965 PQR589965:PQS589965 QAN589965:QAO589965 QKJ589965:QKK589965 QUF589965:QUG589965 REB589965:REC589965 RNX589965:RNY589965 RXT589965:RXU589965 SHP589965:SHQ589965 SRL589965:SRM589965 TBH589965:TBI589965 TLD589965:TLE589965 TUZ589965:TVA589965 UEV589965:UEW589965 UOR589965:UOS589965 UYN589965:UYO589965 VIJ589965:VIK589965 VSF589965:VSG589965 WCB589965:WCC589965 WLX589965:WLY589965 WVT589965:WVU589965 J655501:K655501 JH655501:JI655501 TD655501:TE655501 ACZ655501:ADA655501 AMV655501:AMW655501 AWR655501:AWS655501 BGN655501:BGO655501 BQJ655501:BQK655501 CAF655501:CAG655501 CKB655501:CKC655501 CTX655501:CTY655501 DDT655501:DDU655501 DNP655501:DNQ655501 DXL655501:DXM655501 EHH655501:EHI655501 ERD655501:ERE655501 FAZ655501:FBA655501 FKV655501:FKW655501 FUR655501:FUS655501 GEN655501:GEO655501 GOJ655501:GOK655501 GYF655501:GYG655501 HIB655501:HIC655501 HRX655501:HRY655501 IBT655501:IBU655501 ILP655501:ILQ655501 IVL655501:IVM655501 JFH655501:JFI655501 JPD655501:JPE655501 JYZ655501:JZA655501 KIV655501:KIW655501 KSR655501:KSS655501 LCN655501:LCO655501 LMJ655501:LMK655501 LWF655501:LWG655501 MGB655501:MGC655501 MPX655501:MPY655501 MZT655501:MZU655501 NJP655501:NJQ655501 NTL655501:NTM655501 ODH655501:ODI655501 OND655501:ONE655501 OWZ655501:OXA655501 PGV655501:PGW655501 PQR655501:PQS655501 QAN655501:QAO655501 QKJ655501:QKK655501 QUF655501:QUG655501 REB655501:REC655501 RNX655501:RNY655501 RXT655501:RXU655501 SHP655501:SHQ655501 SRL655501:SRM655501 TBH655501:TBI655501 TLD655501:TLE655501 TUZ655501:TVA655501 UEV655501:UEW655501 UOR655501:UOS655501 UYN655501:UYO655501 VIJ655501:VIK655501 VSF655501:VSG655501 WCB655501:WCC655501 WLX655501:WLY655501 WVT655501:WVU655501 J721037:K721037 JH721037:JI721037 TD721037:TE721037 ACZ721037:ADA721037 AMV721037:AMW721037 AWR721037:AWS721037 BGN721037:BGO721037 BQJ721037:BQK721037 CAF721037:CAG721037 CKB721037:CKC721037 CTX721037:CTY721037 DDT721037:DDU721037 DNP721037:DNQ721037 DXL721037:DXM721037 EHH721037:EHI721037 ERD721037:ERE721037 FAZ721037:FBA721037 FKV721037:FKW721037 FUR721037:FUS721037 GEN721037:GEO721037 GOJ721037:GOK721037 GYF721037:GYG721037 HIB721037:HIC721037 HRX721037:HRY721037 IBT721037:IBU721037 ILP721037:ILQ721037 IVL721037:IVM721037 JFH721037:JFI721037 JPD721037:JPE721037 JYZ721037:JZA721037 KIV721037:KIW721037 KSR721037:KSS721037 LCN721037:LCO721037 LMJ721037:LMK721037 LWF721037:LWG721037 MGB721037:MGC721037 MPX721037:MPY721037 MZT721037:MZU721037 NJP721037:NJQ721037 NTL721037:NTM721037 ODH721037:ODI721037 OND721037:ONE721037 OWZ721037:OXA721037 PGV721037:PGW721037 PQR721037:PQS721037 QAN721037:QAO721037 QKJ721037:QKK721037 QUF721037:QUG721037 REB721037:REC721037 RNX721037:RNY721037 RXT721037:RXU721037 SHP721037:SHQ721037 SRL721037:SRM721037 TBH721037:TBI721037 TLD721037:TLE721037 TUZ721037:TVA721037 UEV721037:UEW721037 UOR721037:UOS721037 UYN721037:UYO721037 VIJ721037:VIK721037 VSF721037:VSG721037 WCB721037:WCC721037 WLX721037:WLY721037 WVT721037:WVU721037 J786573:K786573 JH786573:JI786573 TD786573:TE786573 ACZ786573:ADA786573 AMV786573:AMW786573 AWR786573:AWS786573 BGN786573:BGO786573 BQJ786573:BQK786573 CAF786573:CAG786573 CKB786573:CKC786573 CTX786573:CTY786573 DDT786573:DDU786573 DNP786573:DNQ786573 DXL786573:DXM786573 EHH786573:EHI786573 ERD786573:ERE786573 FAZ786573:FBA786573 FKV786573:FKW786573 FUR786573:FUS786573 GEN786573:GEO786573 GOJ786573:GOK786573 GYF786573:GYG786573 HIB786573:HIC786573 HRX786573:HRY786573 IBT786573:IBU786573 ILP786573:ILQ786573 IVL786573:IVM786573 JFH786573:JFI786573 JPD786573:JPE786573 JYZ786573:JZA786573 KIV786573:KIW786573 KSR786573:KSS786573 LCN786573:LCO786573 LMJ786573:LMK786573 LWF786573:LWG786573 MGB786573:MGC786573 MPX786573:MPY786573 MZT786573:MZU786573 NJP786573:NJQ786573 NTL786573:NTM786573 ODH786573:ODI786573 OND786573:ONE786573 OWZ786573:OXA786573 PGV786573:PGW786573 PQR786573:PQS786573 QAN786573:QAO786573 QKJ786573:QKK786573 QUF786573:QUG786573 REB786573:REC786573 RNX786573:RNY786573 RXT786573:RXU786573 SHP786573:SHQ786573 SRL786573:SRM786573 TBH786573:TBI786573 TLD786573:TLE786573 TUZ786573:TVA786573 UEV786573:UEW786573 UOR786573:UOS786573 UYN786573:UYO786573 VIJ786573:VIK786573 VSF786573:VSG786573 WCB786573:WCC786573 WLX786573:WLY786573 WVT786573:WVU786573 J852109:K852109 JH852109:JI852109 TD852109:TE852109 ACZ852109:ADA852109 AMV852109:AMW852109 AWR852109:AWS852109 BGN852109:BGO852109 BQJ852109:BQK852109 CAF852109:CAG852109 CKB852109:CKC852109 CTX852109:CTY852109 DDT852109:DDU852109 DNP852109:DNQ852109 DXL852109:DXM852109 EHH852109:EHI852109 ERD852109:ERE852109 FAZ852109:FBA852109 FKV852109:FKW852109 FUR852109:FUS852109 GEN852109:GEO852109 GOJ852109:GOK852109 GYF852109:GYG852109 HIB852109:HIC852109 HRX852109:HRY852109 IBT852109:IBU852109 ILP852109:ILQ852109 IVL852109:IVM852109 JFH852109:JFI852109 JPD852109:JPE852109 JYZ852109:JZA852109 KIV852109:KIW852109 KSR852109:KSS852109 LCN852109:LCO852109 LMJ852109:LMK852109 LWF852109:LWG852109 MGB852109:MGC852109 MPX852109:MPY852109 MZT852109:MZU852109 NJP852109:NJQ852109 NTL852109:NTM852109 ODH852109:ODI852109 OND852109:ONE852109 OWZ852109:OXA852109 PGV852109:PGW852109 PQR852109:PQS852109 QAN852109:QAO852109 QKJ852109:QKK852109 QUF852109:QUG852109 REB852109:REC852109 RNX852109:RNY852109 RXT852109:RXU852109 SHP852109:SHQ852109 SRL852109:SRM852109 TBH852109:TBI852109 TLD852109:TLE852109 TUZ852109:TVA852109 UEV852109:UEW852109 UOR852109:UOS852109 UYN852109:UYO852109 VIJ852109:VIK852109 VSF852109:VSG852109 WCB852109:WCC852109 WLX852109:WLY852109 WVT852109:WVU852109 J917645:K917645 JH917645:JI917645 TD917645:TE917645 ACZ917645:ADA917645 AMV917645:AMW917645 AWR917645:AWS917645 BGN917645:BGO917645 BQJ917645:BQK917645 CAF917645:CAG917645 CKB917645:CKC917645 CTX917645:CTY917645 DDT917645:DDU917645 DNP917645:DNQ917645 DXL917645:DXM917645 EHH917645:EHI917645 ERD917645:ERE917645 FAZ917645:FBA917645 FKV917645:FKW917645 FUR917645:FUS917645 GEN917645:GEO917645 GOJ917645:GOK917645 GYF917645:GYG917645 HIB917645:HIC917645 HRX917645:HRY917645 IBT917645:IBU917645 ILP917645:ILQ917645 IVL917645:IVM917645 JFH917645:JFI917645 JPD917645:JPE917645 JYZ917645:JZA917645 KIV917645:KIW917645 KSR917645:KSS917645 LCN917645:LCO917645 LMJ917645:LMK917645 LWF917645:LWG917645 MGB917645:MGC917645 MPX917645:MPY917645 MZT917645:MZU917645 NJP917645:NJQ917645 NTL917645:NTM917645 ODH917645:ODI917645 OND917645:ONE917645 OWZ917645:OXA917645 PGV917645:PGW917645 PQR917645:PQS917645 QAN917645:QAO917645 QKJ917645:QKK917645 QUF917645:QUG917645 REB917645:REC917645 RNX917645:RNY917645 RXT917645:RXU917645 SHP917645:SHQ917645 SRL917645:SRM917645 TBH917645:TBI917645 TLD917645:TLE917645 TUZ917645:TVA917645 UEV917645:UEW917645 UOR917645:UOS917645 UYN917645:UYO917645 VIJ917645:VIK917645 VSF917645:VSG917645 WCB917645:WCC917645 WLX917645:WLY917645 WVT917645:WVU917645 J983181:K983181 JH983181:JI983181 TD983181:TE983181 ACZ983181:ADA983181 AMV983181:AMW983181 AWR983181:AWS983181 BGN983181:BGO983181 BQJ983181:BQK983181 CAF983181:CAG983181 CKB983181:CKC983181 CTX983181:CTY983181 DDT983181:DDU983181 DNP983181:DNQ983181 DXL983181:DXM983181 EHH983181:EHI983181 ERD983181:ERE983181 FAZ983181:FBA983181 FKV983181:FKW983181 FUR983181:FUS983181 GEN983181:GEO983181 GOJ983181:GOK983181 GYF983181:GYG983181 HIB983181:HIC983181 HRX983181:HRY983181 IBT983181:IBU983181 ILP983181:ILQ983181 IVL983181:IVM983181 JFH983181:JFI983181 JPD983181:JPE983181 JYZ983181:JZA983181 KIV983181:KIW983181 KSR983181:KSS983181 LCN983181:LCO983181 LMJ983181:LMK983181 LWF983181:LWG983181 MGB983181:MGC983181 MPX983181:MPY983181 MZT983181:MZU983181 NJP983181:NJQ983181 NTL983181:NTM983181 ODH983181:ODI983181 OND983181:ONE983181 OWZ983181:OXA983181 PGV983181:PGW983181 PQR983181:PQS983181 QAN983181:QAO983181 QKJ983181:QKK983181 QUF983181:QUG983181 REB983181:REC983181 RNX983181:RNY983181 RXT983181:RXU983181 SHP983181:SHQ983181 SRL983181:SRM983181 TBH983181:TBI983181 TLD983181:TLE983181 TUZ983181:TVA983181 UEV983181:UEW983181 UOR983181:UOS983181 UYN983181:UYO983181 VIJ983181:VIK983181 VSF983181:VSG983181 WCB983181:WCC983181 WLX983181:WLY983181 WVT983181:WVU983181 W65677:X65677 JU65677:JV65677 TQ65677:TR65677 ADM65677:ADN65677 ANI65677:ANJ65677 AXE65677:AXF65677 BHA65677:BHB65677 BQW65677:BQX65677 CAS65677:CAT65677 CKO65677:CKP65677 CUK65677:CUL65677 DEG65677:DEH65677 DOC65677:DOD65677 DXY65677:DXZ65677 EHU65677:EHV65677 ERQ65677:ERR65677 FBM65677:FBN65677 FLI65677:FLJ65677 FVE65677:FVF65677 GFA65677:GFB65677 GOW65677:GOX65677 GYS65677:GYT65677 HIO65677:HIP65677 HSK65677:HSL65677 ICG65677:ICH65677 IMC65677:IMD65677 IVY65677:IVZ65677 JFU65677:JFV65677 JPQ65677:JPR65677 JZM65677:JZN65677 KJI65677:KJJ65677 KTE65677:KTF65677 LDA65677:LDB65677 LMW65677:LMX65677 LWS65677:LWT65677 MGO65677:MGP65677 MQK65677:MQL65677 NAG65677:NAH65677 NKC65677:NKD65677 NTY65677:NTZ65677 ODU65677:ODV65677 ONQ65677:ONR65677 OXM65677:OXN65677 PHI65677:PHJ65677 PRE65677:PRF65677 QBA65677:QBB65677 QKW65677:QKX65677 QUS65677:QUT65677 REO65677:REP65677 ROK65677:ROL65677 RYG65677:RYH65677 SIC65677:SID65677 SRY65677:SRZ65677 TBU65677:TBV65677 TLQ65677:TLR65677 TVM65677:TVN65677 UFI65677:UFJ65677 UPE65677:UPF65677 UZA65677:UZB65677 VIW65677:VIX65677 VSS65677:VST65677 WCO65677:WCP65677 WMK65677:WML65677 WWG65677:WWH65677 W131213:X131213 JU131213:JV131213 TQ131213:TR131213 ADM131213:ADN131213 ANI131213:ANJ131213 AXE131213:AXF131213 BHA131213:BHB131213 BQW131213:BQX131213 CAS131213:CAT131213 CKO131213:CKP131213 CUK131213:CUL131213 DEG131213:DEH131213 DOC131213:DOD131213 DXY131213:DXZ131213 EHU131213:EHV131213 ERQ131213:ERR131213 FBM131213:FBN131213 FLI131213:FLJ131213 FVE131213:FVF131213 GFA131213:GFB131213 GOW131213:GOX131213 GYS131213:GYT131213 HIO131213:HIP131213 HSK131213:HSL131213 ICG131213:ICH131213 IMC131213:IMD131213 IVY131213:IVZ131213 JFU131213:JFV131213 JPQ131213:JPR131213 JZM131213:JZN131213 KJI131213:KJJ131213 KTE131213:KTF131213 LDA131213:LDB131213 LMW131213:LMX131213 LWS131213:LWT131213 MGO131213:MGP131213 MQK131213:MQL131213 NAG131213:NAH131213 NKC131213:NKD131213 NTY131213:NTZ131213 ODU131213:ODV131213 ONQ131213:ONR131213 OXM131213:OXN131213 PHI131213:PHJ131213 PRE131213:PRF131213 QBA131213:QBB131213 QKW131213:QKX131213 QUS131213:QUT131213 REO131213:REP131213 ROK131213:ROL131213 RYG131213:RYH131213 SIC131213:SID131213 SRY131213:SRZ131213 TBU131213:TBV131213 TLQ131213:TLR131213 TVM131213:TVN131213 UFI131213:UFJ131213 UPE131213:UPF131213 UZA131213:UZB131213 VIW131213:VIX131213 VSS131213:VST131213 WCO131213:WCP131213 WMK131213:WML131213 WWG131213:WWH131213 W196749:X196749 JU196749:JV196749 TQ196749:TR196749 ADM196749:ADN196749 ANI196749:ANJ196749 AXE196749:AXF196749 BHA196749:BHB196749 BQW196749:BQX196749 CAS196749:CAT196749 CKO196749:CKP196749 CUK196749:CUL196749 DEG196749:DEH196749 DOC196749:DOD196749 DXY196749:DXZ196749 EHU196749:EHV196749 ERQ196749:ERR196749 FBM196749:FBN196749 FLI196749:FLJ196749 FVE196749:FVF196749 GFA196749:GFB196749 GOW196749:GOX196749 GYS196749:GYT196749 HIO196749:HIP196749 HSK196749:HSL196749 ICG196749:ICH196749 IMC196749:IMD196749 IVY196749:IVZ196749 JFU196749:JFV196749 JPQ196749:JPR196749 JZM196749:JZN196749 KJI196749:KJJ196749 KTE196749:KTF196749 LDA196749:LDB196749 LMW196749:LMX196749 LWS196749:LWT196749 MGO196749:MGP196749 MQK196749:MQL196749 NAG196749:NAH196749 NKC196749:NKD196749 NTY196749:NTZ196749 ODU196749:ODV196749 ONQ196749:ONR196749 OXM196749:OXN196749 PHI196749:PHJ196749 PRE196749:PRF196749 QBA196749:QBB196749 QKW196749:QKX196749 QUS196749:QUT196749 REO196749:REP196749 ROK196749:ROL196749 RYG196749:RYH196749 SIC196749:SID196749 SRY196749:SRZ196749 TBU196749:TBV196749 TLQ196749:TLR196749 TVM196749:TVN196749 UFI196749:UFJ196749 UPE196749:UPF196749 UZA196749:UZB196749 VIW196749:VIX196749 VSS196749:VST196749 WCO196749:WCP196749 WMK196749:WML196749 WWG196749:WWH196749 W262285:X262285 JU262285:JV262285 TQ262285:TR262285 ADM262285:ADN262285 ANI262285:ANJ262285 AXE262285:AXF262285 BHA262285:BHB262285 BQW262285:BQX262285 CAS262285:CAT262285 CKO262285:CKP262285 CUK262285:CUL262285 DEG262285:DEH262285 DOC262285:DOD262285 DXY262285:DXZ262285 EHU262285:EHV262285 ERQ262285:ERR262285 FBM262285:FBN262285 FLI262285:FLJ262285 FVE262285:FVF262285 GFA262285:GFB262285 GOW262285:GOX262285 GYS262285:GYT262285 HIO262285:HIP262285 HSK262285:HSL262285 ICG262285:ICH262285 IMC262285:IMD262285 IVY262285:IVZ262285 JFU262285:JFV262285 JPQ262285:JPR262285 JZM262285:JZN262285 KJI262285:KJJ262285 KTE262285:KTF262285 LDA262285:LDB262285 LMW262285:LMX262285 LWS262285:LWT262285 MGO262285:MGP262285 MQK262285:MQL262285 NAG262285:NAH262285 NKC262285:NKD262285 NTY262285:NTZ262285 ODU262285:ODV262285 ONQ262285:ONR262285 OXM262285:OXN262285 PHI262285:PHJ262285 PRE262285:PRF262285 QBA262285:QBB262285 QKW262285:QKX262285 QUS262285:QUT262285 REO262285:REP262285 ROK262285:ROL262285 RYG262285:RYH262285 SIC262285:SID262285 SRY262285:SRZ262285 TBU262285:TBV262285 TLQ262285:TLR262285 TVM262285:TVN262285 UFI262285:UFJ262285 UPE262285:UPF262285 UZA262285:UZB262285 VIW262285:VIX262285 VSS262285:VST262285 WCO262285:WCP262285 WMK262285:WML262285 WWG262285:WWH262285 W327821:X327821 JU327821:JV327821 TQ327821:TR327821 ADM327821:ADN327821 ANI327821:ANJ327821 AXE327821:AXF327821 BHA327821:BHB327821 BQW327821:BQX327821 CAS327821:CAT327821 CKO327821:CKP327821 CUK327821:CUL327821 DEG327821:DEH327821 DOC327821:DOD327821 DXY327821:DXZ327821 EHU327821:EHV327821 ERQ327821:ERR327821 FBM327821:FBN327821 FLI327821:FLJ327821 FVE327821:FVF327821 GFA327821:GFB327821 GOW327821:GOX327821 GYS327821:GYT327821 HIO327821:HIP327821 HSK327821:HSL327821 ICG327821:ICH327821 IMC327821:IMD327821 IVY327821:IVZ327821 JFU327821:JFV327821 JPQ327821:JPR327821 JZM327821:JZN327821 KJI327821:KJJ327821 KTE327821:KTF327821 LDA327821:LDB327821 LMW327821:LMX327821 LWS327821:LWT327821 MGO327821:MGP327821 MQK327821:MQL327821 NAG327821:NAH327821 NKC327821:NKD327821 NTY327821:NTZ327821 ODU327821:ODV327821 ONQ327821:ONR327821 OXM327821:OXN327821 PHI327821:PHJ327821 PRE327821:PRF327821 QBA327821:QBB327821 QKW327821:QKX327821 QUS327821:QUT327821 REO327821:REP327821 ROK327821:ROL327821 RYG327821:RYH327821 SIC327821:SID327821 SRY327821:SRZ327821 TBU327821:TBV327821 TLQ327821:TLR327821 TVM327821:TVN327821 UFI327821:UFJ327821 UPE327821:UPF327821 UZA327821:UZB327821 VIW327821:VIX327821 VSS327821:VST327821 WCO327821:WCP327821 WMK327821:WML327821 WWG327821:WWH327821 W393357:X393357 JU393357:JV393357 TQ393357:TR393357 ADM393357:ADN393357 ANI393357:ANJ393357 AXE393357:AXF393357 BHA393357:BHB393357 BQW393357:BQX393357 CAS393357:CAT393357 CKO393357:CKP393357 CUK393357:CUL393357 DEG393357:DEH393357 DOC393357:DOD393357 DXY393357:DXZ393357 EHU393357:EHV393357 ERQ393357:ERR393357 FBM393357:FBN393357 FLI393357:FLJ393357 FVE393357:FVF393357 GFA393357:GFB393357 GOW393357:GOX393357 GYS393357:GYT393357 HIO393357:HIP393357 HSK393357:HSL393357 ICG393357:ICH393357 IMC393357:IMD393357 IVY393357:IVZ393357 JFU393357:JFV393357 JPQ393357:JPR393357 JZM393357:JZN393357 KJI393357:KJJ393357 KTE393357:KTF393357 LDA393357:LDB393357 LMW393357:LMX393357 LWS393357:LWT393357 MGO393357:MGP393357 MQK393357:MQL393357 NAG393357:NAH393357 NKC393357:NKD393357 NTY393357:NTZ393357 ODU393357:ODV393357 ONQ393357:ONR393357 OXM393357:OXN393357 PHI393357:PHJ393357 PRE393357:PRF393357 QBA393357:QBB393357 QKW393357:QKX393357 QUS393357:QUT393357 REO393357:REP393357 ROK393357:ROL393357 RYG393357:RYH393357 SIC393357:SID393357 SRY393357:SRZ393357 TBU393357:TBV393357 TLQ393357:TLR393357 TVM393357:TVN393357 UFI393357:UFJ393357 UPE393357:UPF393357 UZA393357:UZB393357 VIW393357:VIX393357 VSS393357:VST393357 WCO393357:WCP393357 WMK393357:WML393357 WWG393357:WWH393357 W458893:X458893 JU458893:JV458893 TQ458893:TR458893 ADM458893:ADN458893 ANI458893:ANJ458893 AXE458893:AXF458893 BHA458893:BHB458893 BQW458893:BQX458893 CAS458893:CAT458893 CKO458893:CKP458893 CUK458893:CUL458893 DEG458893:DEH458893 DOC458893:DOD458893 DXY458893:DXZ458893 EHU458893:EHV458893 ERQ458893:ERR458893 FBM458893:FBN458893 FLI458893:FLJ458893 FVE458893:FVF458893 GFA458893:GFB458893 GOW458893:GOX458893 GYS458893:GYT458893 HIO458893:HIP458893 HSK458893:HSL458893 ICG458893:ICH458893 IMC458893:IMD458893 IVY458893:IVZ458893 JFU458893:JFV458893 JPQ458893:JPR458893 JZM458893:JZN458893 KJI458893:KJJ458893 KTE458893:KTF458893 LDA458893:LDB458893 LMW458893:LMX458893 LWS458893:LWT458893 MGO458893:MGP458893 MQK458893:MQL458893 NAG458893:NAH458893 NKC458893:NKD458893 NTY458893:NTZ458893 ODU458893:ODV458893 ONQ458893:ONR458893 OXM458893:OXN458893 PHI458893:PHJ458893 PRE458893:PRF458893 QBA458893:QBB458893 QKW458893:QKX458893 QUS458893:QUT458893 REO458893:REP458893 ROK458893:ROL458893 RYG458893:RYH458893 SIC458893:SID458893 SRY458893:SRZ458893 TBU458893:TBV458893 TLQ458893:TLR458893 TVM458893:TVN458893 UFI458893:UFJ458893 UPE458893:UPF458893 UZA458893:UZB458893 VIW458893:VIX458893 VSS458893:VST458893 WCO458893:WCP458893 WMK458893:WML458893 WWG458893:WWH458893 W524429:X524429 JU524429:JV524429 TQ524429:TR524429 ADM524429:ADN524429 ANI524429:ANJ524429 AXE524429:AXF524429 BHA524429:BHB524429 BQW524429:BQX524429 CAS524429:CAT524429 CKO524429:CKP524429 CUK524429:CUL524429 DEG524429:DEH524429 DOC524429:DOD524429 DXY524429:DXZ524429 EHU524429:EHV524429 ERQ524429:ERR524429 FBM524429:FBN524429 FLI524429:FLJ524429 FVE524429:FVF524429 GFA524429:GFB524429 GOW524429:GOX524429 GYS524429:GYT524429 HIO524429:HIP524429 HSK524429:HSL524429 ICG524429:ICH524429 IMC524429:IMD524429 IVY524429:IVZ524429 JFU524429:JFV524429 JPQ524429:JPR524429 JZM524429:JZN524429 KJI524429:KJJ524429 KTE524429:KTF524429 LDA524429:LDB524429 LMW524429:LMX524429 LWS524429:LWT524429 MGO524429:MGP524429 MQK524429:MQL524429 NAG524429:NAH524429 NKC524429:NKD524429 NTY524429:NTZ524429 ODU524429:ODV524429 ONQ524429:ONR524429 OXM524429:OXN524429 PHI524429:PHJ524429 PRE524429:PRF524429 QBA524429:QBB524429 QKW524429:QKX524429 QUS524429:QUT524429 REO524429:REP524429 ROK524429:ROL524429 RYG524429:RYH524429 SIC524429:SID524429 SRY524429:SRZ524429 TBU524429:TBV524429 TLQ524429:TLR524429 TVM524429:TVN524429 UFI524429:UFJ524429 UPE524429:UPF524429 UZA524429:UZB524429 VIW524429:VIX524429 VSS524429:VST524429 WCO524429:WCP524429 WMK524429:WML524429 WWG524429:WWH524429 W589965:X589965 JU589965:JV589965 TQ589965:TR589965 ADM589965:ADN589965 ANI589965:ANJ589965 AXE589965:AXF589965 BHA589965:BHB589965 BQW589965:BQX589965 CAS589965:CAT589965 CKO589965:CKP589965 CUK589965:CUL589965 DEG589965:DEH589965 DOC589965:DOD589965 DXY589965:DXZ589965 EHU589965:EHV589965 ERQ589965:ERR589965 FBM589965:FBN589965 FLI589965:FLJ589965 FVE589965:FVF589965 GFA589965:GFB589965 GOW589965:GOX589965 GYS589965:GYT589965 HIO589965:HIP589965 HSK589965:HSL589965 ICG589965:ICH589965 IMC589965:IMD589965 IVY589965:IVZ589965 JFU589965:JFV589965 JPQ589965:JPR589965 JZM589965:JZN589965 KJI589965:KJJ589965 KTE589965:KTF589965 LDA589965:LDB589965 LMW589965:LMX589965 LWS589965:LWT589965 MGO589965:MGP589965 MQK589965:MQL589965 NAG589965:NAH589965 NKC589965:NKD589965 NTY589965:NTZ589965 ODU589965:ODV589965 ONQ589965:ONR589965 OXM589965:OXN589965 PHI589965:PHJ589965 PRE589965:PRF589965 QBA589965:QBB589965 QKW589965:QKX589965 QUS589965:QUT589965 REO589965:REP589965 ROK589965:ROL589965 RYG589965:RYH589965 SIC589965:SID589965 SRY589965:SRZ589965 TBU589965:TBV589965 TLQ589965:TLR589965 TVM589965:TVN589965 UFI589965:UFJ589965 UPE589965:UPF589965 UZA589965:UZB589965 VIW589965:VIX589965 VSS589965:VST589965 WCO589965:WCP589965 WMK589965:WML589965 WWG589965:WWH589965 W655501:X655501 JU655501:JV655501 TQ655501:TR655501 ADM655501:ADN655501 ANI655501:ANJ655501 AXE655501:AXF655501 BHA655501:BHB655501 BQW655501:BQX655501 CAS655501:CAT655501 CKO655501:CKP655501 CUK655501:CUL655501 DEG655501:DEH655501 DOC655501:DOD655501 DXY655501:DXZ655501 EHU655501:EHV655501 ERQ655501:ERR655501 FBM655501:FBN655501 FLI655501:FLJ655501 FVE655501:FVF655501 GFA655501:GFB655501 GOW655501:GOX655501 GYS655501:GYT655501 HIO655501:HIP655501 HSK655501:HSL655501 ICG655501:ICH655501 IMC655501:IMD655501 IVY655501:IVZ655501 JFU655501:JFV655501 JPQ655501:JPR655501 JZM655501:JZN655501 KJI655501:KJJ655501 KTE655501:KTF655501 LDA655501:LDB655501 LMW655501:LMX655501 LWS655501:LWT655501 MGO655501:MGP655501 MQK655501:MQL655501 NAG655501:NAH655501 NKC655501:NKD655501 NTY655501:NTZ655501 ODU655501:ODV655501 ONQ655501:ONR655501 OXM655501:OXN655501 PHI655501:PHJ655501 PRE655501:PRF655501 QBA655501:QBB655501 QKW655501:QKX655501 QUS655501:QUT655501 REO655501:REP655501 ROK655501:ROL655501 RYG655501:RYH655501 SIC655501:SID655501 SRY655501:SRZ655501 TBU655501:TBV655501 TLQ655501:TLR655501 TVM655501:TVN655501 UFI655501:UFJ655501 UPE655501:UPF655501 UZA655501:UZB655501 VIW655501:VIX655501 VSS655501:VST655501 WCO655501:WCP655501 WMK655501:WML655501 WWG655501:WWH655501 W721037:X721037 JU721037:JV721037 TQ721037:TR721037 ADM721037:ADN721037 ANI721037:ANJ721037 AXE721037:AXF721037 BHA721037:BHB721037 BQW721037:BQX721037 CAS721037:CAT721037 CKO721037:CKP721037 CUK721037:CUL721037 DEG721037:DEH721037 DOC721037:DOD721037 DXY721037:DXZ721037 EHU721037:EHV721037 ERQ721037:ERR721037 FBM721037:FBN721037 FLI721037:FLJ721037 FVE721037:FVF721037 GFA721037:GFB721037 GOW721037:GOX721037 GYS721037:GYT721037 HIO721037:HIP721037 HSK721037:HSL721037 ICG721037:ICH721037 IMC721037:IMD721037 IVY721037:IVZ721037 JFU721037:JFV721037 JPQ721037:JPR721037 JZM721037:JZN721037 KJI721037:KJJ721037 KTE721037:KTF721037 LDA721037:LDB721037 LMW721037:LMX721037 LWS721037:LWT721037 MGO721037:MGP721037 MQK721037:MQL721037 NAG721037:NAH721037 NKC721037:NKD721037 NTY721037:NTZ721037 ODU721037:ODV721037 ONQ721037:ONR721037 OXM721037:OXN721037 PHI721037:PHJ721037 PRE721037:PRF721037 QBA721037:QBB721037 QKW721037:QKX721037 QUS721037:QUT721037 REO721037:REP721037 ROK721037:ROL721037 RYG721037:RYH721037 SIC721037:SID721037 SRY721037:SRZ721037 TBU721037:TBV721037 TLQ721037:TLR721037 TVM721037:TVN721037 UFI721037:UFJ721037 UPE721037:UPF721037 UZA721037:UZB721037 VIW721037:VIX721037 VSS721037:VST721037 WCO721037:WCP721037 WMK721037:WML721037 WWG721037:WWH721037 W786573:X786573 JU786573:JV786573 TQ786573:TR786573 ADM786573:ADN786573 ANI786573:ANJ786573 AXE786573:AXF786573 BHA786573:BHB786573 BQW786573:BQX786573 CAS786573:CAT786573 CKO786573:CKP786573 CUK786573:CUL786573 DEG786573:DEH786573 DOC786573:DOD786573 DXY786573:DXZ786573 EHU786573:EHV786573 ERQ786573:ERR786573 FBM786573:FBN786573 FLI786573:FLJ786573 FVE786573:FVF786573 GFA786573:GFB786573 GOW786573:GOX786573 GYS786573:GYT786573 HIO786573:HIP786573 HSK786573:HSL786573 ICG786573:ICH786573 IMC786573:IMD786573 IVY786573:IVZ786573 JFU786573:JFV786573 JPQ786573:JPR786573 JZM786573:JZN786573 KJI786573:KJJ786573 KTE786573:KTF786573 LDA786573:LDB786573 LMW786573:LMX786573 LWS786573:LWT786573 MGO786573:MGP786573 MQK786573:MQL786573 NAG786573:NAH786573 NKC786573:NKD786573 NTY786573:NTZ786573 ODU786573:ODV786573 ONQ786573:ONR786573 OXM786573:OXN786573 PHI786573:PHJ786573 PRE786573:PRF786573 QBA786573:QBB786573 QKW786573:QKX786573 QUS786573:QUT786573 REO786573:REP786573 ROK786573:ROL786573 RYG786573:RYH786573 SIC786573:SID786573 SRY786573:SRZ786573 TBU786573:TBV786573 TLQ786573:TLR786573 TVM786573:TVN786573 UFI786573:UFJ786573 UPE786573:UPF786573 UZA786573:UZB786573 VIW786573:VIX786573 VSS786573:VST786573 WCO786573:WCP786573 WMK786573:WML786573 WWG786573:WWH786573 W852109:X852109 JU852109:JV852109 TQ852109:TR852109 ADM852109:ADN852109 ANI852109:ANJ852109 AXE852109:AXF852109 BHA852109:BHB852109 BQW852109:BQX852109 CAS852109:CAT852109 CKO852109:CKP852109 CUK852109:CUL852109 DEG852109:DEH852109 DOC852109:DOD852109 DXY852109:DXZ852109 EHU852109:EHV852109 ERQ852109:ERR852109 FBM852109:FBN852109 FLI852109:FLJ852109 FVE852109:FVF852109 GFA852109:GFB852109 GOW852109:GOX852109 GYS852109:GYT852109 HIO852109:HIP852109 HSK852109:HSL852109 ICG852109:ICH852109 IMC852109:IMD852109 IVY852109:IVZ852109 JFU852109:JFV852109 JPQ852109:JPR852109 JZM852109:JZN852109 KJI852109:KJJ852109 KTE852109:KTF852109 LDA852109:LDB852109 LMW852109:LMX852109 LWS852109:LWT852109 MGO852109:MGP852109 MQK852109:MQL852109 NAG852109:NAH852109 NKC852109:NKD852109 NTY852109:NTZ852109 ODU852109:ODV852109 ONQ852109:ONR852109 OXM852109:OXN852109 PHI852109:PHJ852109 PRE852109:PRF852109 QBA852109:QBB852109 QKW852109:QKX852109 QUS852109:QUT852109 REO852109:REP852109 ROK852109:ROL852109 RYG852109:RYH852109 SIC852109:SID852109 SRY852109:SRZ852109 TBU852109:TBV852109 TLQ852109:TLR852109 TVM852109:TVN852109 UFI852109:UFJ852109 UPE852109:UPF852109 UZA852109:UZB852109 VIW852109:VIX852109 VSS852109:VST852109 WCO852109:WCP852109 WMK852109:WML852109 WWG852109:WWH852109 W917645:X917645 JU917645:JV917645 TQ917645:TR917645 ADM917645:ADN917645 ANI917645:ANJ917645 AXE917645:AXF917645 BHA917645:BHB917645 BQW917645:BQX917645 CAS917645:CAT917645 CKO917645:CKP917645 CUK917645:CUL917645 DEG917645:DEH917645 DOC917645:DOD917645 DXY917645:DXZ917645 EHU917645:EHV917645 ERQ917645:ERR917645 FBM917645:FBN917645 FLI917645:FLJ917645 FVE917645:FVF917645 GFA917645:GFB917645 GOW917645:GOX917645 GYS917645:GYT917645 HIO917645:HIP917645 HSK917645:HSL917645 ICG917645:ICH917645 IMC917645:IMD917645 IVY917645:IVZ917645 JFU917645:JFV917645 JPQ917645:JPR917645 JZM917645:JZN917645 KJI917645:KJJ917645 KTE917645:KTF917645 LDA917645:LDB917645 LMW917645:LMX917645 LWS917645:LWT917645 MGO917645:MGP917645 MQK917645:MQL917645 NAG917645:NAH917645 NKC917645:NKD917645 NTY917645:NTZ917645 ODU917645:ODV917645 ONQ917645:ONR917645 OXM917645:OXN917645 PHI917645:PHJ917645 PRE917645:PRF917645 QBA917645:QBB917645 QKW917645:QKX917645 QUS917645:QUT917645 REO917645:REP917645 ROK917645:ROL917645 RYG917645:RYH917645 SIC917645:SID917645 SRY917645:SRZ917645 TBU917645:TBV917645 TLQ917645:TLR917645 TVM917645:TVN917645 UFI917645:UFJ917645 UPE917645:UPF917645 UZA917645:UZB917645 VIW917645:VIX917645 VSS917645:VST917645 WCO917645:WCP917645 WMK917645:WML917645 WWG917645:WWH917645 W983181:X983181 JU983181:JV983181 TQ983181:TR983181 ADM983181:ADN983181 ANI983181:ANJ983181 AXE983181:AXF983181 BHA983181:BHB983181 BQW983181:BQX983181 CAS983181:CAT983181 CKO983181:CKP983181 CUK983181:CUL983181 DEG983181:DEH983181 DOC983181:DOD983181 DXY983181:DXZ983181 EHU983181:EHV983181 ERQ983181:ERR983181 FBM983181:FBN983181 FLI983181:FLJ983181 FVE983181:FVF983181 GFA983181:GFB983181 GOW983181:GOX983181 GYS983181:GYT983181 HIO983181:HIP983181 HSK983181:HSL983181 ICG983181:ICH983181 IMC983181:IMD983181 IVY983181:IVZ983181 JFU983181:JFV983181 JPQ983181:JPR983181 JZM983181:JZN983181 KJI983181:KJJ983181 KTE983181:KTF983181 LDA983181:LDB983181 LMW983181:LMX983181 LWS983181:LWT983181 MGO983181:MGP983181 MQK983181:MQL983181 NAG983181:NAH983181 NKC983181:NKD983181 NTY983181:NTZ983181 ODU983181:ODV983181 ONQ983181:ONR983181 OXM983181:OXN983181 PHI983181:PHJ983181 PRE983181:PRF983181 QBA983181:QBB983181 QKW983181:QKX983181 QUS983181:QUT983181 REO983181:REP983181 ROK983181:ROL983181 RYG983181:RYH983181 SIC983181:SID983181 SRY983181:SRZ983181 TBU983181:TBV983181 TLQ983181:TLR983181 TVM983181:TVN983181 UFI983181:UFJ983181 UPE983181:UPF983181 UZA983181:UZB983181 VIW983181:VIX983181 VSS983181:VST983181 WCO983181:WCP983181 WMK983181:WML983181 WWG983181:WWH983181">
      <formula1>0</formula1>
      <formula2>59</formula2>
    </dataValidation>
    <dataValidation type="whole" allowBlank="1" showInputMessage="1" showErrorMessage="1" error="SOMENTE NÚMEROS INTEIROS ATÉ 7 (SETE) DÍGITOS" sqref="Y65681:AC65681 JW65681:KA65681 TS65681:TW65681 ADO65681:ADS65681 ANK65681:ANO65681 AXG65681:AXK65681 BHC65681:BHG65681 BQY65681:BRC65681 CAU65681:CAY65681 CKQ65681:CKU65681 CUM65681:CUQ65681 DEI65681:DEM65681 DOE65681:DOI65681 DYA65681:DYE65681 EHW65681:EIA65681 ERS65681:ERW65681 FBO65681:FBS65681 FLK65681:FLO65681 FVG65681:FVK65681 GFC65681:GFG65681 GOY65681:GPC65681 GYU65681:GYY65681 HIQ65681:HIU65681 HSM65681:HSQ65681 ICI65681:ICM65681 IME65681:IMI65681 IWA65681:IWE65681 JFW65681:JGA65681 JPS65681:JPW65681 JZO65681:JZS65681 KJK65681:KJO65681 KTG65681:KTK65681 LDC65681:LDG65681 LMY65681:LNC65681 LWU65681:LWY65681 MGQ65681:MGU65681 MQM65681:MQQ65681 NAI65681:NAM65681 NKE65681:NKI65681 NUA65681:NUE65681 ODW65681:OEA65681 ONS65681:ONW65681 OXO65681:OXS65681 PHK65681:PHO65681 PRG65681:PRK65681 QBC65681:QBG65681 QKY65681:QLC65681 QUU65681:QUY65681 REQ65681:REU65681 ROM65681:ROQ65681 RYI65681:RYM65681 SIE65681:SII65681 SSA65681:SSE65681 TBW65681:TCA65681 TLS65681:TLW65681 TVO65681:TVS65681 UFK65681:UFO65681 UPG65681:UPK65681 UZC65681:UZG65681 VIY65681:VJC65681 VSU65681:VSY65681 WCQ65681:WCU65681 WMM65681:WMQ65681 WWI65681:WWM65681 Y131217:AC131217 JW131217:KA131217 TS131217:TW131217 ADO131217:ADS131217 ANK131217:ANO131217 AXG131217:AXK131217 BHC131217:BHG131217 BQY131217:BRC131217 CAU131217:CAY131217 CKQ131217:CKU131217 CUM131217:CUQ131217 DEI131217:DEM131217 DOE131217:DOI131217 DYA131217:DYE131217 EHW131217:EIA131217 ERS131217:ERW131217 FBO131217:FBS131217 FLK131217:FLO131217 FVG131217:FVK131217 GFC131217:GFG131217 GOY131217:GPC131217 GYU131217:GYY131217 HIQ131217:HIU131217 HSM131217:HSQ131217 ICI131217:ICM131217 IME131217:IMI131217 IWA131217:IWE131217 JFW131217:JGA131217 JPS131217:JPW131217 JZO131217:JZS131217 KJK131217:KJO131217 KTG131217:KTK131217 LDC131217:LDG131217 LMY131217:LNC131217 LWU131217:LWY131217 MGQ131217:MGU131217 MQM131217:MQQ131217 NAI131217:NAM131217 NKE131217:NKI131217 NUA131217:NUE131217 ODW131217:OEA131217 ONS131217:ONW131217 OXO131217:OXS131217 PHK131217:PHO131217 PRG131217:PRK131217 QBC131217:QBG131217 QKY131217:QLC131217 QUU131217:QUY131217 REQ131217:REU131217 ROM131217:ROQ131217 RYI131217:RYM131217 SIE131217:SII131217 SSA131217:SSE131217 TBW131217:TCA131217 TLS131217:TLW131217 TVO131217:TVS131217 UFK131217:UFO131217 UPG131217:UPK131217 UZC131217:UZG131217 VIY131217:VJC131217 VSU131217:VSY131217 WCQ131217:WCU131217 WMM131217:WMQ131217 WWI131217:WWM131217 Y196753:AC196753 JW196753:KA196753 TS196753:TW196753 ADO196753:ADS196753 ANK196753:ANO196753 AXG196753:AXK196753 BHC196753:BHG196753 BQY196753:BRC196753 CAU196753:CAY196753 CKQ196753:CKU196753 CUM196753:CUQ196753 DEI196753:DEM196753 DOE196753:DOI196753 DYA196753:DYE196753 EHW196753:EIA196753 ERS196753:ERW196753 FBO196753:FBS196753 FLK196753:FLO196753 FVG196753:FVK196753 GFC196753:GFG196753 GOY196753:GPC196753 GYU196753:GYY196753 HIQ196753:HIU196753 HSM196753:HSQ196753 ICI196753:ICM196753 IME196753:IMI196753 IWA196753:IWE196753 JFW196753:JGA196753 JPS196753:JPW196753 JZO196753:JZS196753 KJK196753:KJO196753 KTG196753:KTK196753 LDC196753:LDG196753 LMY196753:LNC196753 LWU196753:LWY196753 MGQ196753:MGU196753 MQM196753:MQQ196753 NAI196753:NAM196753 NKE196753:NKI196753 NUA196753:NUE196753 ODW196753:OEA196753 ONS196753:ONW196753 OXO196753:OXS196753 PHK196753:PHO196753 PRG196753:PRK196753 QBC196753:QBG196753 QKY196753:QLC196753 QUU196753:QUY196753 REQ196753:REU196753 ROM196753:ROQ196753 RYI196753:RYM196753 SIE196753:SII196753 SSA196753:SSE196753 TBW196753:TCA196753 TLS196753:TLW196753 TVO196753:TVS196753 UFK196753:UFO196753 UPG196753:UPK196753 UZC196753:UZG196753 VIY196753:VJC196753 VSU196753:VSY196753 WCQ196753:WCU196753 WMM196753:WMQ196753 WWI196753:WWM196753 Y262289:AC262289 JW262289:KA262289 TS262289:TW262289 ADO262289:ADS262289 ANK262289:ANO262289 AXG262289:AXK262289 BHC262289:BHG262289 BQY262289:BRC262289 CAU262289:CAY262289 CKQ262289:CKU262289 CUM262289:CUQ262289 DEI262289:DEM262289 DOE262289:DOI262289 DYA262289:DYE262289 EHW262289:EIA262289 ERS262289:ERW262289 FBO262289:FBS262289 FLK262289:FLO262289 FVG262289:FVK262289 GFC262289:GFG262289 GOY262289:GPC262289 GYU262289:GYY262289 HIQ262289:HIU262289 HSM262289:HSQ262289 ICI262289:ICM262289 IME262289:IMI262289 IWA262289:IWE262289 JFW262289:JGA262289 JPS262289:JPW262289 JZO262289:JZS262289 KJK262289:KJO262289 KTG262289:KTK262289 LDC262289:LDG262289 LMY262289:LNC262289 LWU262289:LWY262289 MGQ262289:MGU262289 MQM262289:MQQ262289 NAI262289:NAM262289 NKE262289:NKI262289 NUA262289:NUE262289 ODW262289:OEA262289 ONS262289:ONW262289 OXO262289:OXS262289 PHK262289:PHO262289 PRG262289:PRK262289 QBC262289:QBG262289 QKY262289:QLC262289 QUU262289:QUY262289 REQ262289:REU262289 ROM262289:ROQ262289 RYI262289:RYM262289 SIE262289:SII262289 SSA262289:SSE262289 TBW262289:TCA262289 TLS262289:TLW262289 TVO262289:TVS262289 UFK262289:UFO262289 UPG262289:UPK262289 UZC262289:UZG262289 VIY262289:VJC262289 VSU262289:VSY262289 WCQ262289:WCU262289 WMM262289:WMQ262289 WWI262289:WWM262289 Y327825:AC327825 JW327825:KA327825 TS327825:TW327825 ADO327825:ADS327825 ANK327825:ANO327825 AXG327825:AXK327825 BHC327825:BHG327825 BQY327825:BRC327825 CAU327825:CAY327825 CKQ327825:CKU327825 CUM327825:CUQ327825 DEI327825:DEM327825 DOE327825:DOI327825 DYA327825:DYE327825 EHW327825:EIA327825 ERS327825:ERW327825 FBO327825:FBS327825 FLK327825:FLO327825 FVG327825:FVK327825 GFC327825:GFG327825 GOY327825:GPC327825 GYU327825:GYY327825 HIQ327825:HIU327825 HSM327825:HSQ327825 ICI327825:ICM327825 IME327825:IMI327825 IWA327825:IWE327825 JFW327825:JGA327825 JPS327825:JPW327825 JZO327825:JZS327825 KJK327825:KJO327825 KTG327825:KTK327825 LDC327825:LDG327825 LMY327825:LNC327825 LWU327825:LWY327825 MGQ327825:MGU327825 MQM327825:MQQ327825 NAI327825:NAM327825 NKE327825:NKI327825 NUA327825:NUE327825 ODW327825:OEA327825 ONS327825:ONW327825 OXO327825:OXS327825 PHK327825:PHO327825 PRG327825:PRK327825 QBC327825:QBG327825 QKY327825:QLC327825 QUU327825:QUY327825 REQ327825:REU327825 ROM327825:ROQ327825 RYI327825:RYM327825 SIE327825:SII327825 SSA327825:SSE327825 TBW327825:TCA327825 TLS327825:TLW327825 TVO327825:TVS327825 UFK327825:UFO327825 UPG327825:UPK327825 UZC327825:UZG327825 VIY327825:VJC327825 VSU327825:VSY327825 WCQ327825:WCU327825 WMM327825:WMQ327825 WWI327825:WWM327825 Y393361:AC393361 JW393361:KA393361 TS393361:TW393361 ADO393361:ADS393361 ANK393361:ANO393361 AXG393361:AXK393361 BHC393361:BHG393361 BQY393361:BRC393361 CAU393361:CAY393361 CKQ393361:CKU393361 CUM393361:CUQ393361 DEI393361:DEM393361 DOE393361:DOI393361 DYA393361:DYE393361 EHW393361:EIA393361 ERS393361:ERW393361 FBO393361:FBS393361 FLK393361:FLO393361 FVG393361:FVK393361 GFC393361:GFG393361 GOY393361:GPC393361 GYU393361:GYY393361 HIQ393361:HIU393361 HSM393361:HSQ393361 ICI393361:ICM393361 IME393361:IMI393361 IWA393361:IWE393361 JFW393361:JGA393361 JPS393361:JPW393361 JZO393361:JZS393361 KJK393361:KJO393361 KTG393361:KTK393361 LDC393361:LDG393361 LMY393361:LNC393361 LWU393361:LWY393361 MGQ393361:MGU393361 MQM393361:MQQ393361 NAI393361:NAM393361 NKE393361:NKI393361 NUA393361:NUE393361 ODW393361:OEA393361 ONS393361:ONW393361 OXO393361:OXS393361 PHK393361:PHO393361 PRG393361:PRK393361 QBC393361:QBG393361 QKY393361:QLC393361 QUU393361:QUY393361 REQ393361:REU393361 ROM393361:ROQ393361 RYI393361:RYM393361 SIE393361:SII393361 SSA393361:SSE393361 TBW393361:TCA393361 TLS393361:TLW393361 TVO393361:TVS393361 UFK393361:UFO393361 UPG393361:UPK393361 UZC393361:UZG393361 VIY393361:VJC393361 VSU393361:VSY393361 WCQ393361:WCU393361 WMM393361:WMQ393361 WWI393361:WWM393361 Y458897:AC458897 JW458897:KA458897 TS458897:TW458897 ADO458897:ADS458897 ANK458897:ANO458897 AXG458897:AXK458897 BHC458897:BHG458897 BQY458897:BRC458897 CAU458897:CAY458897 CKQ458897:CKU458897 CUM458897:CUQ458897 DEI458897:DEM458897 DOE458897:DOI458897 DYA458897:DYE458897 EHW458897:EIA458897 ERS458897:ERW458897 FBO458897:FBS458897 FLK458897:FLO458897 FVG458897:FVK458897 GFC458897:GFG458897 GOY458897:GPC458897 GYU458897:GYY458897 HIQ458897:HIU458897 HSM458897:HSQ458897 ICI458897:ICM458897 IME458897:IMI458897 IWA458897:IWE458897 JFW458897:JGA458897 JPS458897:JPW458897 JZO458897:JZS458897 KJK458897:KJO458897 KTG458897:KTK458897 LDC458897:LDG458897 LMY458897:LNC458897 LWU458897:LWY458897 MGQ458897:MGU458897 MQM458897:MQQ458897 NAI458897:NAM458897 NKE458897:NKI458897 NUA458897:NUE458897 ODW458897:OEA458897 ONS458897:ONW458897 OXO458897:OXS458897 PHK458897:PHO458897 PRG458897:PRK458897 QBC458897:QBG458897 QKY458897:QLC458897 QUU458897:QUY458897 REQ458897:REU458897 ROM458897:ROQ458897 RYI458897:RYM458897 SIE458897:SII458897 SSA458897:SSE458897 TBW458897:TCA458897 TLS458897:TLW458897 TVO458897:TVS458897 UFK458897:UFO458897 UPG458897:UPK458897 UZC458897:UZG458897 VIY458897:VJC458897 VSU458897:VSY458897 WCQ458897:WCU458897 WMM458897:WMQ458897 WWI458897:WWM458897 Y524433:AC524433 JW524433:KA524433 TS524433:TW524433 ADO524433:ADS524433 ANK524433:ANO524433 AXG524433:AXK524433 BHC524433:BHG524433 BQY524433:BRC524433 CAU524433:CAY524433 CKQ524433:CKU524433 CUM524433:CUQ524433 DEI524433:DEM524433 DOE524433:DOI524433 DYA524433:DYE524433 EHW524433:EIA524433 ERS524433:ERW524433 FBO524433:FBS524433 FLK524433:FLO524433 FVG524433:FVK524433 GFC524433:GFG524433 GOY524433:GPC524433 GYU524433:GYY524433 HIQ524433:HIU524433 HSM524433:HSQ524433 ICI524433:ICM524433 IME524433:IMI524433 IWA524433:IWE524433 JFW524433:JGA524433 JPS524433:JPW524433 JZO524433:JZS524433 KJK524433:KJO524433 KTG524433:KTK524433 LDC524433:LDG524433 LMY524433:LNC524433 LWU524433:LWY524433 MGQ524433:MGU524433 MQM524433:MQQ524433 NAI524433:NAM524433 NKE524433:NKI524433 NUA524433:NUE524433 ODW524433:OEA524433 ONS524433:ONW524433 OXO524433:OXS524433 PHK524433:PHO524433 PRG524433:PRK524433 QBC524433:QBG524433 QKY524433:QLC524433 QUU524433:QUY524433 REQ524433:REU524433 ROM524433:ROQ524433 RYI524433:RYM524433 SIE524433:SII524433 SSA524433:SSE524433 TBW524433:TCA524433 TLS524433:TLW524433 TVO524433:TVS524433 UFK524433:UFO524433 UPG524433:UPK524433 UZC524433:UZG524433 VIY524433:VJC524433 VSU524433:VSY524433 WCQ524433:WCU524433 WMM524433:WMQ524433 WWI524433:WWM524433 Y589969:AC589969 JW589969:KA589969 TS589969:TW589969 ADO589969:ADS589969 ANK589969:ANO589969 AXG589969:AXK589969 BHC589969:BHG589969 BQY589969:BRC589969 CAU589969:CAY589969 CKQ589969:CKU589969 CUM589969:CUQ589969 DEI589969:DEM589969 DOE589969:DOI589969 DYA589969:DYE589969 EHW589969:EIA589969 ERS589969:ERW589969 FBO589969:FBS589969 FLK589969:FLO589969 FVG589969:FVK589969 GFC589969:GFG589969 GOY589969:GPC589969 GYU589969:GYY589969 HIQ589969:HIU589969 HSM589969:HSQ589969 ICI589969:ICM589969 IME589969:IMI589969 IWA589969:IWE589969 JFW589969:JGA589969 JPS589969:JPW589969 JZO589969:JZS589969 KJK589969:KJO589969 KTG589969:KTK589969 LDC589969:LDG589969 LMY589969:LNC589969 LWU589969:LWY589969 MGQ589969:MGU589969 MQM589969:MQQ589969 NAI589969:NAM589969 NKE589969:NKI589969 NUA589969:NUE589969 ODW589969:OEA589969 ONS589969:ONW589969 OXO589969:OXS589969 PHK589969:PHO589969 PRG589969:PRK589969 QBC589969:QBG589969 QKY589969:QLC589969 QUU589969:QUY589969 REQ589969:REU589969 ROM589969:ROQ589969 RYI589969:RYM589969 SIE589969:SII589969 SSA589969:SSE589969 TBW589969:TCA589969 TLS589969:TLW589969 TVO589969:TVS589969 UFK589969:UFO589969 UPG589969:UPK589969 UZC589969:UZG589969 VIY589969:VJC589969 VSU589969:VSY589969 WCQ589969:WCU589969 WMM589969:WMQ589969 WWI589969:WWM589969 Y655505:AC655505 JW655505:KA655505 TS655505:TW655505 ADO655505:ADS655505 ANK655505:ANO655505 AXG655505:AXK655505 BHC655505:BHG655505 BQY655505:BRC655505 CAU655505:CAY655505 CKQ655505:CKU655505 CUM655505:CUQ655505 DEI655505:DEM655505 DOE655505:DOI655505 DYA655505:DYE655505 EHW655505:EIA655505 ERS655505:ERW655505 FBO655505:FBS655505 FLK655505:FLO655505 FVG655505:FVK655505 GFC655505:GFG655505 GOY655505:GPC655505 GYU655505:GYY655505 HIQ655505:HIU655505 HSM655505:HSQ655505 ICI655505:ICM655505 IME655505:IMI655505 IWA655505:IWE655505 JFW655505:JGA655505 JPS655505:JPW655505 JZO655505:JZS655505 KJK655505:KJO655505 KTG655505:KTK655505 LDC655505:LDG655505 LMY655505:LNC655505 LWU655505:LWY655505 MGQ655505:MGU655505 MQM655505:MQQ655505 NAI655505:NAM655505 NKE655505:NKI655505 NUA655505:NUE655505 ODW655505:OEA655505 ONS655505:ONW655505 OXO655505:OXS655505 PHK655505:PHO655505 PRG655505:PRK655505 QBC655505:QBG655505 QKY655505:QLC655505 QUU655505:QUY655505 REQ655505:REU655505 ROM655505:ROQ655505 RYI655505:RYM655505 SIE655505:SII655505 SSA655505:SSE655505 TBW655505:TCA655505 TLS655505:TLW655505 TVO655505:TVS655505 UFK655505:UFO655505 UPG655505:UPK655505 UZC655505:UZG655505 VIY655505:VJC655505 VSU655505:VSY655505 WCQ655505:WCU655505 WMM655505:WMQ655505 WWI655505:WWM655505 Y721041:AC721041 JW721041:KA721041 TS721041:TW721041 ADO721041:ADS721041 ANK721041:ANO721041 AXG721041:AXK721041 BHC721041:BHG721041 BQY721041:BRC721041 CAU721041:CAY721041 CKQ721041:CKU721041 CUM721041:CUQ721041 DEI721041:DEM721041 DOE721041:DOI721041 DYA721041:DYE721041 EHW721041:EIA721041 ERS721041:ERW721041 FBO721041:FBS721041 FLK721041:FLO721041 FVG721041:FVK721041 GFC721041:GFG721041 GOY721041:GPC721041 GYU721041:GYY721041 HIQ721041:HIU721041 HSM721041:HSQ721041 ICI721041:ICM721041 IME721041:IMI721041 IWA721041:IWE721041 JFW721041:JGA721041 JPS721041:JPW721041 JZO721041:JZS721041 KJK721041:KJO721041 KTG721041:KTK721041 LDC721041:LDG721041 LMY721041:LNC721041 LWU721041:LWY721041 MGQ721041:MGU721041 MQM721041:MQQ721041 NAI721041:NAM721041 NKE721041:NKI721041 NUA721041:NUE721041 ODW721041:OEA721041 ONS721041:ONW721041 OXO721041:OXS721041 PHK721041:PHO721041 PRG721041:PRK721041 QBC721041:QBG721041 QKY721041:QLC721041 QUU721041:QUY721041 REQ721041:REU721041 ROM721041:ROQ721041 RYI721041:RYM721041 SIE721041:SII721041 SSA721041:SSE721041 TBW721041:TCA721041 TLS721041:TLW721041 TVO721041:TVS721041 UFK721041:UFO721041 UPG721041:UPK721041 UZC721041:UZG721041 VIY721041:VJC721041 VSU721041:VSY721041 WCQ721041:WCU721041 WMM721041:WMQ721041 WWI721041:WWM721041 Y786577:AC786577 JW786577:KA786577 TS786577:TW786577 ADO786577:ADS786577 ANK786577:ANO786577 AXG786577:AXK786577 BHC786577:BHG786577 BQY786577:BRC786577 CAU786577:CAY786577 CKQ786577:CKU786577 CUM786577:CUQ786577 DEI786577:DEM786577 DOE786577:DOI786577 DYA786577:DYE786577 EHW786577:EIA786577 ERS786577:ERW786577 FBO786577:FBS786577 FLK786577:FLO786577 FVG786577:FVK786577 GFC786577:GFG786577 GOY786577:GPC786577 GYU786577:GYY786577 HIQ786577:HIU786577 HSM786577:HSQ786577 ICI786577:ICM786577 IME786577:IMI786577 IWA786577:IWE786577 JFW786577:JGA786577 JPS786577:JPW786577 JZO786577:JZS786577 KJK786577:KJO786577 KTG786577:KTK786577 LDC786577:LDG786577 LMY786577:LNC786577 LWU786577:LWY786577 MGQ786577:MGU786577 MQM786577:MQQ786577 NAI786577:NAM786577 NKE786577:NKI786577 NUA786577:NUE786577 ODW786577:OEA786577 ONS786577:ONW786577 OXO786577:OXS786577 PHK786577:PHO786577 PRG786577:PRK786577 QBC786577:QBG786577 QKY786577:QLC786577 QUU786577:QUY786577 REQ786577:REU786577 ROM786577:ROQ786577 RYI786577:RYM786577 SIE786577:SII786577 SSA786577:SSE786577 TBW786577:TCA786577 TLS786577:TLW786577 TVO786577:TVS786577 UFK786577:UFO786577 UPG786577:UPK786577 UZC786577:UZG786577 VIY786577:VJC786577 VSU786577:VSY786577 WCQ786577:WCU786577 WMM786577:WMQ786577 WWI786577:WWM786577 Y852113:AC852113 JW852113:KA852113 TS852113:TW852113 ADO852113:ADS852113 ANK852113:ANO852113 AXG852113:AXK852113 BHC852113:BHG852113 BQY852113:BRC852113 CAU852113:CAY852113 CKQ852113:CKU852113 CUM852113:CUQ852113 DEI852113:DEM852113 DOE852113:DOI852113 DYA852113:DYE852113 EHW852113:EIA852113 ERS852113:ERW852113 FBO852113:FBS852113 FLK852113:FLO852113 FVG852113:FVK852113 GFC852113:GFG852113 GOY852113:GPC852113 GYU852113:GYY852113 HIQ852113:HIU852113 HSM852113:HSQ852113 ICI852113:ICM852113 IME852113:IMI852113 IWA852113:IWE852113 JFW852113:JGA852113 JPS852113:JPW852113 JZO852113:JZS852113 KJK852113:KJO852113 KTG852113:KTK852113 LDC852113:LDG852113 LMY852113:LNC852113 LWU852113:LWY852113 MGQ852113:MGU852113 MQM852113:MQQ852113 NAI852113:NAM852113 NKE852113:NKI852113 NUA852113:NUE852113 ODW852113:OEA852113 ONS852113:ONW852113 OXO852113:OXS852113 PHK852113:PHO852113 PRG852113:PRK852113 QBC852113:QBG852113 QKY852113:QLC852113 QUU852113:QUY852113 REQ852113:REU852113 ROM852113:ROQ852113 RYI852113:RYM852113 SIE852113:SII852113 SSA852113:SSE852113 TBW852113:TCA852113 TLS852113:TLW852113 TVO852113:TVS852113 UFK852113:UFO852113 UPG852113:UPK852113 UZC852113:UZG852113 VIY852113:VJC852113 VSU852113:VSY852113 WCQ852113:WCU852113 WMM852113:WMQ852113 WWI852113:WWM852113 Y917649:AC917649 JW917649:KA917649 TS917649:TW917649 ADO917649:ADS917649 ANK917649:ANO917649 AXG917649:AXK917649 BHC917649:BHG917649 BQY917649:BRC917649 CAU917649:CAY917649 CKQ917649:CKU917649 CUM917649:CUQ917649 DEI917649:DEM917649 DOE917649:DOI917649 DYA917649:DYE917649 EHW917649:EIA917649 ERS917649:ERW917649 FBO917649:FBS917649 FLK917649:FLO917649 FVG917649:FVK917649 GFC917649:GFG917649 GOY917649:GPC917649 GYU917649:GYY917649 HIQ917649:HIU917649 HSM917649:HSQ917649 ICI917649:ICM917649 IME917649:IMI917649 IWA917649:IWE917649 JFW917649:JGA917649 JPS917649:JPW917649 JZO917649:JZS917649 KJK917649:KJO917649 KTG917649:KTK917649 LDC917649:LDG917649 LMY917649:LNC917649 LWU917649:LWY917649 MGQ917649:MGU917649 MQM917649:MQQ917649 NAI917649:NAM917649 NKE917649:NKI917649 NUA917649:NUE917649 ODW917649:OEA917649 ONS917649:ONW917649 OXO917649:OXS917649 PHK917649:PHO917649 PRG917649:PRK917649 QBC917649:QBG917649 QKY917649:QLC917649 QUU917649:QUY917649 REQ917649:REU917649 ROM917649:ROQ917649 RYI917649:RYM917649 SIE917649:SII917649 SSA917649:SSE917649 TBW917649:TCA917649 TLS917649:TLW917649 TVO917649:TVS917649 UFK917649:UFO917649 UPG917649:UPK917649 UZC917649:UZG917649 VIY917649:VJC917649 VSU917649:VSY917649 WCQ917649:WCU917649 WMM917649:WMQ917649 WWI917649:WWM917649 Y983185:AC983185 JW983185:KA983185 TS983185:TW983185 ADO983185:ADS983185 ANK983185:ANO983185 AXG983185:AXK983185 BHC983185:BHG983185 BQY983185:BRC983185 CAU983185:CAY983185 CKQ983185:CKU983185 CUM983185:CUQ983185 DEI983185:DEM983185 DOE983185:DOI983185 DYA983185:DYE983185 EHW983185:EIA983185 ERS983185:ERW983185 FBO983185:FBS983185 FLK983185:FLO983185 FVG983185:FVK983185 GFC983185:GFG983185 GOY983185:GPC983185 GYU983185:GYY983185 HIQ983185:HIU983185 HSM983185:HSQ983185 ICI983185:ICM983185 IME983185:IMI983185 IWA983185:IWE983185 JFW983185:JGA983185 JPS983185:JPW983185 JZO983185:JZS983185 KJK983185:KJO983185 KTG983185:KTK983185 LDC983185:LDG983185 LMY983185:LNC983185 LWU983185:LWY983185 MGQ983185:MGU983185 MQM983185:MQQ983185 NAI983185:NAM983185 NKE983185:NKI983185 NUA983185:NUE983185 ODW983185:OEA983185 ONS983185:ONW983185 OXO983185:OXS983185 PHK983185:PHO983185 PRG983185:PRK983185 QBC983185:QBG983185 QKY983185:QLC983185 QUU983185:QUY983185 REQ983185:REU983185 ROM983185:ROQ983185 RYI983185:RYM983185 SIE983185:SII983185 SSA983185:SSE983185 TBW983185:TCA983185 TLS983185:TLW983185 TVO983185:TVS983185 UFK983185:UFO983185 UPG983185:UPK983185 UZC983185:UZG983185 VIY983185:VJC983185 VSU983185:VSY983185 WCQ983185:WCU983185 WMM983185:WMQ983185 WWI983185:WWM983185">
      <formula1>0</formula1>
      <formula2>9999999</formula2>
    </dataValidation>
    <dataValidation type="list" allowBlank="1" showInputMessage="1" showErrorMessage="1" sqref="WWG983187:WWI983187 V65682:V65683 JT65682:JT65683 TP65682:TP65683 ADL65682:ADL65683 ANH65682:ANH65683 AXD65682:AXD65683 BGZ65682:BGZ65683 BQV65682:BQV65683 CAR65682:CAR65683 CKN65682:CKN65683 CUJ65682:CUJ65683 DEF65682:DEF65683 DOB65682:DOB65683 DXX65682:DXX65683 EHT65682:EHT65683 ERP65682:ERP65683 FBL65682:FBL65683 FLH65682:FLH65683 FVD65682:FVD65683 GEZ65682:GEZ65683 GOV65682:GOV65683 GYR65682:GYR65683 HIN65682:HIN65683 HSJ65682:HSJ65683 ICF65682:ICF65683 IMB65682:IMB65683 IVX65682:IVX65683 JFT65682:JFT65683 JPP65682:JPP65683 JZL65682:JZL65683 KJH65682:KJH65683 KTD65682:KTD65683 LCZ65682:LCZ65683 LMV65682:LMV65683 LWR65682:LWR65683 MGN65682:MGN65683 MQJ65682:MQJ65683 NAF65682:NAF65683 NKB65682:NKB65683 NTX65682:NTX65683 ODT65682:ODT65683 ONP65682:ONP65683 OXL65682:OXL65683 PHH65682:PHH65683 PRD65682:PRD65683 QAZ65682:QAZ65683 QKV65682:QKV65683 QUR65682:QUR65683 REN65682:REN65683 ROJ65682:ROJ65683 RYF65682:RYF65683 SIB65682:SIB65683 SRX65682:SRX65683 TBT65682:TBT65683 TLP65682:TLP65683 TVL65682:TVL65683 UFH65682:UFH65683 UPD65682:UPD65683 UYZ65682:UYZ65683 VIV65682:VIV65683 VSR65682:VSR65683 WCN65682:WCN65683 WMJ65682:WMJ65683 WWF65682:WWF65683 V131218:V131219 JT131218:JT131219 TP131218:TP131219 ADL131218:ADL131219 ANH131218:ANH131219 AXD131218:AXD131219 BGZ131218:BGZ131219 BQV131218:BQV131219 CAR131218:CAR131219 CKN131218:CKN131219 CUJ131218:CUJ131219 DEF131218:DEF131219 DOB131218:DOB131219 DXX131218:DXX131219 EHT131218:EHT131219 ERP131218:ERP131219 FBL131218:FBL131219 FLH131218:FLH131219 FVD131218:FVD131219 GEZ131218:GEZ131219 GOV131218:GOV131219 GYR131218:GYR131219 HIN131218:HIN131219 HSJ131218:HSJ131219 ICF131218:ICF131219 IMB131218:IMB131219 IVX131218:IVX131219 JFT131218:JFT131219 JPP131218:JPP131219 JZL131218:JZL131219 KJH131218:KJH131219 KTD131218:KTD131219 LCZ131218:LCZ131219 LMV131218:LMV131219 LWR131218:LWR131219 MGN131218:MGN131219 MQJ131218:MQJ131219 NAF131218:NAF131219 NKB131218:NKB131219 NTX131218:NTX131219 ODT131218:ODT131219 ONP131218:ONP131219 OXL131218:OXL131219 PHH131218:PHH131219 PRD131218:PRD131219 QAZ131218:QAZ131219 QKV131218:QKV131219 QUR131218:QUR131219 REN131218:REN131219 ROJ131218:ROJ131219 RYF131218:RYF131219 SIB131218:SIB131219 SRX131218:SRX131219 TBT131218:TBT131219 TLP131218:TLP131219 TVL131218:TVL131219 UFH131218:UFH131219 UPD131218:UPD131219 UYZ131218:UYZ131219 VIV131218:VIV131219 VSR131218:VSR131219 WCN131218:WCN131219 WMJ131218:WMJ131219 WWF131218:WWF131219 V196754:V196755 JT196754:JT196755 TP196754:TP196755 ADL196754:ADL196755 ANH196754:ANH196755 AXD196754:AXD196755 BGZ196754:BGZ196755 BQV196754:BQV196755 CAR196754:CAR196755 CKN196754:CKN196755 CUJ196754:CUJ196755 DEF196754:DEF196755 DOB196754:DOB196755 DXX196754:DXX196755 EHT196754:EHT196755 ERP196754:ERP196755 FBL196754:FBL196755 FLH196754:FLH196755 FVD196754:FVD196755 GEZ196754:GEZ196755 GOV196754:GOV196755 GYR196754:GYR196755 HIN196754:HIN196755 HSJ196754:HSJ196755 ICF196754:ICF196755 IMB196754:IMB196755 IVX196754:IVX196755 JFT196754:JFT196755 JPP196754:JPP196755 JZL196754:JZL196755 KJH196754:KJH196755 KTD196754:KTD196755 LCZ196754:LCZ196755 LMV196754:LMV196755 LWR196754:LWR196755 MGN196754:MGN196755 MQJ196754:MQJ196755 NAF196754:NAF196755 NKB196754:NKB196755 NTX196754:NTX196755 ODT196754:ODT196755 ONP196754:ONP196755 OXL196754:OXL196755 PHH196754:PHH196755 PRD196754:PRD196755 QAZ196754:QAZ196755 QKV196754:QKV196755 QUR196754:QUR196755 REN196754:REN196755 ROJ196754:ROJ196755 RYF196754:RYF196755 SIB196754:SIB196755 SRX196754:SRX196755 TBT196754:TBT196755 TLP196754:TLP196755 TVL196754:TVL196755 UFH196754:UFH196755 UPD196754:UPD196755 UYZ196754:UYZ196755 VIV196754:VIV196755 VSR196754:VSR196755 WCN196754:WCN196755 WMJ196754:WMJ196755 WWF196754:WWF196755 V262290:V262291 JT262290:JT262291 TP262290:TP262291 ADL262290:ADL262291 ANH262290:ANH262291 AXD262290:AXD262291 BGZ262290:BGZ262291 BQV262290:BQV262291 CAR262290:CAR262291 CKN262290:CKN262291 CUJ262290:CUJ262291 DEF262290:DEF262291 DOB262290:DOB262291 DXX262290:DXX262291 EHT262290:EHT262291 ERP262290:ERP262291 FBL262290:FBL262291 FLH262290:FLH262291 FVD262290:FVD262291 GEZ262290:GEZ262291 GOV262290:GOV262291 GYR262290:GYR262291 HIN262290:HIN262291 HSJ262290:HSJ262291 ICF262290:ICF262291 IMB262290:IMB262291 IVX262290:IVX262291 JFT262290:JFT262291 JPP262290:JPP262291 JZL262290:JZL262291 KJH262290:KJH262291 KTD262290:KTD262291 LCZ262290:LCZ262291 LMV262290:LMV262291 LWR262290:LWR262291 MGN262290:MGN262291 MQJ262290:MQJ262291 NAF262290:NAF262291 NKB262290:NKB262291 NTX262290:NTX262291 ODT262290:ODT262291 ONP262290:ONP262291 OXL262290:OXL262291 PHH262290:PHH262291 PRD262290:PRD262291 QAZ262290:QAZ262291 QKV262290:QKV262291 QUR262290:QUR262291 REN262290:REN262291 ROJ262290:ROJ262291 RYF262290:RYF262291 SIB262290:SIB262291 SRX262290:SRX262291 TBT262290:TBT262291 TLP262290:TLP262291 TVL262290:TVL262291 UFH262290:UFH262291 UPD262290:UPD262291 UYZ262290:UYZ262291 VIV262290:VIV262291 VSR262290:VSR262291 WCN262290:WCN262291 WMJ262290:WMJ262291 WWF262290:WWF262291 V327826:V327827 JT327826:JT327827 TP327826:TP327827 ADL327826:ADL327827 ANH327826:ANH327827 AXD327826:AXD327827 BGZ327826:BGZ327827 BQV327826:BQV327827 CAR327826:CAR327827 CKN327826:CKN327827 CUJ327826:CUJ327827 DEF327826:DEF327827 DOB327826:DOB327827 DXX327826:DXX327827 EHT327826:EHT327827 ERP327826:ERP327827 FBL327826:FBL327827 FLH327826:FLH327827 FVD327826:FVD327827 GEZ327826:GEZ327827 GOV327826:GOV327827 GYR327826:GYR327827 HIN327826:HIN327827 HSJ327826:HSJ327827 ICF327826:ICF327827 IMB327826:IMB327827 IVX327826:IVX327827 JFT327826:JFT327827 JPP327826:JPP327827 JZL327826:JZL327827 KJH327826:KJH327827 KTD327826:KTD327827 LCZ327826:LCZ327827 LMV327826:LMV327827 LWR327826:LWR327827 MGN327826:MGN327827 MQJ327826:MQJ327827 NAF327826:NAF327827 NKB327826:NKB327827 NTX327826:NTX327827 ODT327826:ODT327827 ONP327826:ONP327827 OXL327826:OXL327827 PHH327826:PHH327827 PRD327826:PRD327827 QAZ327826:QAZ327827 QKV327826:QKV327827 QUR327826:QUR327827 REN327826:REN327827 ROJ327826:ROJ327827 RYF327826:RYF327827 SIB327826:SIB327827 SRX327826:SRX327827 TBT327826:TBT327827 TLP327826:TLP327827 TVL327826:TVL327827 UFH327826:UFH327827 UPD327826:UPD327827 UYZ327826:UYZ327827 VIV327826:VIV327827 VSR327826:VSR327827 WCN327826:WCN327827 WMJ327826:WMJ327827 WWF327826:WWF327827 V393362:V393363 JT393362:JT393363 TP393362:TP393363 ADL393362:ADL393363 ANH393362:ANH393363 AXD393362:AXD393363 BGZ393362:BGZ393363 BQV393362:BQV393363 CAR393362:CAR393363 CKN393362:CKN393363 CUJ393362:CUJ393363 DEF393362:DEF393363 DOB393362:DOB393363 DXX393362:DXX393363 EHT393362:EHT393363 ERP393362:ERP393363 FBL393362:FBL393363 FLH393362:FLH393363 FVD393362:FVD393363 GEZ393362:GEZ393363 GOV393362:GOV393363 GYR393362:GYR393363 HIN393362:HIN393363 HSJ393362:HSJ393363 ICF393362:ICF393363 IMB393362:IMB393363 IVX393362:IVX393363 JFT393362:JFT393363 JPP393362:JPP393363 JZL393362:JZL393363 KJH393362:KJH393363 KTD393362:KTD393363 LCZ393362:LCZ393363 LMV393362:LMV393363 LWR393362:LWR393363 MGN393362:MGN393363 MQJ393362:MQJ393363 NAF393362:NAF393363 NKB393362:NKB393363 NTX393362:NTX393363 ODT393362:ODT393363 ONP393362:ONP393363 OXL393362:OXL393363 PHH393362:PHH393363 PRD393362:PRD393363 QAZ393362:QAZ393363 QKV393362:QKV393363 QUR393362:QUR393363 REN393362:REN393363 ROJ393362:ROJ393363 RYF393362:RYF393363 SIB393362:SIB393363 SRX393362:SRX393363 TBT393362:TBT393363 TLP393362:TLP393363 TVL393362:TVL393363 UFH393362:UFH393363 UPD393362:UPD393363 UYZ393362:UYZ393363 VIV393362:VIV393363 VSR393362:VSR393363 WCN393362:WCN393363 WMJ393362:WMJ393363 WWF393362:WWF393363 V458898:V458899 JT458898:JT458899 TP458898:TP458899 ADL458898:ADL458899 ANH458898:ANH458899 AXD458898:AXD458899 BGZ458898:BGZ458899 BQV458898:BQV458899 CAR458898:CAR458899 CKN458898:CKN458899 CUJ458898:CUJ458899 DEF458898:DEF458899 DOB458898:DOB458899 DXX458898:DXX458899 EHT458898:EHT458899 ERP458898:ERP458899 FBL458898:FBL458899 FLH458898:FLH458899 FVD458898:FVD458899 GEZ458898:GEZ458899 GOV458898:GOV458899 GYR458898:GYR458899 HIN458898:HIN458899 HSJ458898:HSJ458899 ICF458898:ICF458899 IMB458898:IMB458899 IVX458898:IVX458899 JFT458898:JFT458899 JPP458898:JPP458899 JZL458898:JZL458899 KJH458898:KJH458899 KTD458898:KTD458899 LCZ458898:LCZ458899 LMV458898:LMV458899 LWR458898:LWR458899 MGN458898:MGN458899 MQJ458898:MQJ458899 NAF458898:NAF458899 NKB458898:NKB458899 NTX458898:NTX458899 ODT458898:ODT458899 ONP458898:ONP458899 OXL458898:OXL458899 PHH458898:PHH458899 PRD458898:PRD458899 QAZ458898:QAZ458899 QKV458898:QKV458899 QUR458898:QUR458899 REN458898:REN458899 ROJ458898:ROJ458899 RYF458898:RYF458899 SIB458898:SIB458899 SRX458898:SRX458899 TBT458898:TBT458899 TLP458898:TLP458899 TVL458898:TVL458899 UFH458898:UFH458899 UPD458898:UPD458899 UYZ458898:UYZ458899 VIV458898:VIV458899 VSR458898:VSR458899 WCN458898:WCN458899 WMJ458898:WMJ458899 WWF458898:WWF458899 V524434:V524435 JT524434:JT524435 TP524434:TP524435 ADL524434:ADL524435 ANH524434:ANH524435 AXD524434:AXD524435 BGZ524434:BGZ524435 BQV524434:BQV524435 CAR524434:CAR524435 CKN524434:CKN524435 CUJ524434:CUJ524435 DEF524434:DEF524435 DOB524434:DOB524435 DXX524434:DXX524435 EHT524434:EHT524435 ERP524434:ERP524435 FBL524434:FBL524435 FLH524434:FLH524435 FVD524434:FVD524435 GEZ524434:GEZ524435 GOV524434:GOV524435 GYR524434:GYR524435 HIN524434:HIN524435 HSJ524434:HSJ524435 ICF524434:ICF524435 IMB524434:IMB524435 IVX524434:IVX524435 JFT524434:JFT524435 JPP524434:JPP524435 JZL524434:JZL524435 KJH524434:KJH524435 KTD524434:KTD524435 LCZ524434:LCZ524435 LMV524434:LMV524435 LWR524434:LWR524435 MGN524434:MGN524435 MQJ524434:MQJ524435 NAF524434:NAF524435 NKB524434:NKB524435 NTX524434:NTX524435 ODT524434:ODT524435 ONP524434:ONP524435 OXL524434:OXL524435 PHH524434:PHH524435 PRD524434:PRD524435 QAZ524434:QAZ524435 QKV524434:QKV524435 QUR524434:QUR524435 REN524434:REN524435 ROJ524434:ROJ524435 RYF524434:RYF524435 SIB524434:SIB524435 SRX524434:SRX524435 TBT524434:TBT524435 TLP524434:TLP524435 TVL524434:TVL524435 UFH524434:UFH524435 UPD524434:UPD524435 UYZ524434:UYZ524435 VIV524434:VIV524435 VSR524434:VSR524435 WCN524434:WCN524435 WMJ524434:WMJ524435 WWF524434:WWF524435 V589970:V589971 JT589970:JT589971 TP589970:TP589971 ADL589970:ADL589971 ANH589970:ANH589971 AXD589970:AXD589971 BGZ589970:BGZ589971 BQV589970:BQV589971 CAR589970:CAR589971 CKN589970:CKN589971 CUJ589970:CUJ589971 DEF589970:DEF589971 DOB589970:DOB589971 DXX589970:DXX589971 EHT589970:EHT589971 ERP589970:ERP589971 FBL589970:FBL589971 FLH589970:FLH589971 FVD589970:FVD589971 GEZ589970:GEZ589971 GOV589970:GOV589971 GYR589970:GYR589971 HIN589970:HIN589971 HSJ589970:HSJ589971 ICF589970:ICF589971 IMB589970:IMB589971 IVX589970:IVX589971 JFT589970:JFT589971 JPP589970:JPP589971 JZL589970:JZL589971 KJH589970:KJH589971 KTD589970:KTD589971 LCZ589970:LCZ589971 LMV589970:LMV589971 LWR589970:LWR589971 MGN589970:MGN589971 MQJ589970:MQJ589971 NAF589970:NAF589971 NKB589970:NKB589971 NTX589970:NTX589971 ODT589970:ODT589971 ONP589970:ONP589971 OXL589970:OXL589971 PHH589970:PHH589971 PRD589970:PRD589971 QAZ589970:QAZ589971 QKV589970:QKV589971 QUR589970:QUR589971 REN589970:REN589971 ROJ589970:ROJ589971 RYF589970:RYF589971 SIB589970:SIB589971 SRX589970:SRX589971 TBT589970:TBT589971 TLP589970:TLP589971 TVL589970:TVL589971 UFH589970:UFH589971 UPD589970:UPD589971 UYZ589970:UYZ589971 VIV589970:VIV589971 VSR589970:VSR589971 WCN589970:WCN589971 WMJ589970:WMJ589971 WWF589970:WWF589971 V655506:V655507 JT655506:JT655507 TP655506:TP655507 ADL655506:ADL655507 ANH655506:ANH655507 AXD655506:AXD655507 BGZ655506:BGZ655507 BQV655506:BQV655507 CAR655506:CAR655507 CKN655506:CKN655507 CUJ655506:CUJ655507 DEF655506:DEF655507 DOB655506:DOB655507 DXX655506:DXX655507 EHT655506:EHT655507 ERP655506:ERP655507 FBL655506:FBL655507 FLH655506:FLH655507 FVD655506:FVD655507 GEZ655506:GEZ655507 GOV655506:GOV655507 GYR655506:GYR655507 HIN655506:HIN655507 HSJ655506:HSJ655507 ICF655506:ICF655507 IMB655506:IMB655507 IVX655506:IVX655507 JFT655506:JFT655507 JPP655506:JPP655507 JZL655506:JZL655507 KJH655506:KJH655507 KTD655506:KTD655507 LCZ655506:LCZ655507 LMV655506:LMV655507 LWR655506:LWR655507 MGN655506:MGN655507 MQJ655506:MQJ655507 NAF655506:NAF655507 NKB655506:NKB655507 NTX655506:NTX655507 ODT655506:ODT655507 ONP655506:ONP655507 OXL655506:OXL655507 PHH655506:PHH655507 PRD655506:PRD655507 QAZ655506:QAZ655507 QKV655506:QKV655507 QUR655506:QUR655507 REN655506:REN655507 ROJ655506:ROJ655507 RYF655506:RYF655507 SIB655506:SIB655507 SRX655506:SRX655507 TBT655506:TBT655507 TLP655506:TLP655507 TVL655506:TVL655507 UFH655506:UFH655507 UPD655506:UPD655507 UYZ655506:UYZ655507 VIV655506:VIV655507 VSR655506:VSR655507 WCN655506:WCN655507 WMJ655506:WMJ655507 WWF655506:WWF655507 V721042:V721043 JT721042:JT721043 TP721042:TP721043 ADL721042:ADL721043 ANH721042:ANH721043 AXD721042:AXD721043 BGZ721042:BGZ721043 BQV721042:BQV721043 CAR721042:CAR721043 CKN721042:CKN721043 CUJ721042:CUJ721043 DEF721042:DEF721043 DOB721042:DOB721043 DXX721042:DXX721043 EHT721042:EHT721043 ERP721042:ERP721043 FBL721042:FBL721043 FLH721042:FLH721043 FVD721042:FVD721043 GEZ721042:GEZ721043 GOV721042:GOV721043 GYR721042:GYR721043 HIN721042:HIN721043 HSJ721042:HSJ721043 ICF721042:ICF721043 IMB721042:IMB721043 IVX721042:IVX721043 JFT721042:JFT721043 JPP721042:JPP721043 JZL721042:JZL721043 KJH721042:KJH721043 KTD721042:KTD721043 LCZ721042:LCZ721043 LMV721042:LMV721043 LWR721042:LWR721043 MGN721042:MGN721043 MQJ721042:MQJ721043 NAF721042:NAF721043 NKB721042:NKB721043 NTX721042:NTX721043 ODT721042:ODT721043 ONP721042:ONP721043 OXL721042:OXL721043 PHH721042:PHH721043 PRD721042:PRD721043 QAZ721042:QAZ721043 QKV721042:QKV721043 QUR721042:QUR721043 REN721042:REN721043 ROJ721042:ROJ721043 RYF721042:RYF721043 SIB721042:SIB721043 SRX721042:SRX721043 TBT721042:TBT721043 TLP721042:TLP721043 TVL721042:TVL721043 UFH721042:UFH721043 UPD721042:UPD721043 UYZ721042:UYZ721043 VIV721042:VIV721043 VSR721042:VSR721043 WCN721042:WCN721043 WMJ721042:WMJ721043 WWF721042:WWF721043 V786578:V786579 JT786578:JT786579 TP786578:TP786579 ADL786578:ADL786579 ANH786578:ANH786579 AXD786578:AXD786579 BGZ786578:BGZ786579 BQV786578:BQV786579 CAR786578:CAR786579 CKN786578:CKN786579 CUJ786578:CUJ786579 DEF786578:DEF786579 DOB786578:DOB786579 DXX786578:DXX786579 EHT786578:EHT786579 ERP786578:ERP786579 FBL786578:FBL786579 FLH786578:FLH786579 FVD786578:FVD786579 GEZ786578:GEZ786579 GOV786578:GOV786579 GYR786578:GYR786579 HIN786578:HIN786579 HSJ786578:HSJ786579 ICF786578:ICF786579 IMB786578:IMB786579 IVX786578:IVX786579 JFT786578:JFT786579 JPP786578:JPP786579 JZL786578:JZL786579 KJH786578:KJH786579 KTD786578:KTD786579 LCZ786578:LCZ786579 LMV786578:LMV786579 LWR786578:LWR786579 MGN786578:MGN786579 MQJ786578:MQJ786579 NAF786578:NAF786579 NKB786578:NKB786579 NTX786578:NTX786579 ODT786578:ODT786579 ONP786578:ONP786579 OXL786578:OXL786579 PHH786578:PHH786579 PRD786578:PRD786579 QAZ786578:QAZ786579 QKV786578:QKV786579 QUR786578:QUR786579 REN786578:REN786579 ROJ786578:ROJ786579 RYF786578:RYF786579 SIB786578:SIB786579 SRX786578:SRX786579 TBT786578:TBT786579 TLP786578:TLP786579 TVL786578:TVL786579 UFH786578:UFH786579 UPD786578:UPD786579 UYZ786578:UYZ786579 VIV786578:VIV786579 VSR786578:VSR786579 WCN786578:WCN786579 WMJ786578:WMJ786579 WWF786578:WWF786579 V852114:V852115 JT852114:JT852115 TP852114:TP852115 ADL852114:ADL852115 ANH852114:ANH852115 AXD852114:AXD852115 BGZ852114:BGZ852115 BQV852114:BQV852115 CAR852114:CAR852115 CKN852114:CKN852115 CUJ852114:CUJ852115 DEF852114:DEF852115 DOB852114:DOB852115 DXX852114:DXX852115 EHT852114:EHT852115 ERP852114:ERP852115 FBL852114:FBL852115 FLH852114:FLH852115 FVD852114:FVD852115 GEZ852114:GEZ852115 GOV852114:GOV852115 GYR852114:GYR852115 HIN852114:HIN852115 HSJ852114:HSJ852115 ICF852114:ICF852115 IMB852114:IMB852115 IVX852114:IVX852115 JFT852114:JFT852115 JPP852114:JPP852115 JZL852114:JZL852115 KJH852114:KJH852115 KTD852114:KTD852115 LCZ852114:LCZ852115 LMV852114:LMV852115 LWR852114:LWR852115 MGN852114:MGN852115 MQJ852114:MQJ852115 NAF852114:NAF852115 NKB852114:NKB852115 NTX852114:NTX852115 ODT852114:ODT852115 ONP852114:ONP852115 OXL852114:OXL852115 PHH852114:PHH852115 PRD852114:PRD852115 QAZ852114:QAZ852115 QKV852114:QKV852115 QUR852114:QUR852115 REN852114:REN852115 ROJ852114:ROJ852115 RYF852114:RYF852115 SIB852114:SIB852115 SRX852114:SRX852115 TBT852114:TBT852115 TLP852114:TLP852115 TVL852114:TVL852115 UFH852114:UFH852115 UPD852114:UPD852115 UYZ852114:UYZ852115 VIV852114:VIV852115 VSR852114:VSR852115 WCN852114:WCN852115 WMJ852114:WMJ852115 WWF852114:WWF852115 V917650:V917651 JT917650:JT917651 TP917650:TP917651 ADL917650:ADL917651 ANH917650:ANH917651 AXD917650:AXD917651 BGZ917650:BGZ917651 BQV917650:BQV917651 CAR917650:CAR917651 CKN917650:CKN917651 CUJ917650:CUJ917651 DEF917650:DEF917651 DOB917650:DOB917651 DXX917650:DXX917651 EHT917650:EHT917651 ERP917650:ERP917651 FBL917650:FBL917651 FLH917650:FLH917651 FVD917650:FVD917651 GEZ917650:GEZ917651 GOV917650:GOV917651 GYR917650:GYR917651 HIN917650:HIN917651 HSJ917650:HSJ917651 ICF917650:ICF917651 IMB917650:IMB917651 IVX917650:IVX917651 JFT917650:JFT917651 JPP917650:JPP917651 JZL917650:JZL917651 KJH917650:KJH917651 KTD917650:KTD917651 LCZ917650:LCZ917651 LMV917650:LMV917651 LWR917650:LWR917651 MGN917650:MGN917651 MQJ917650:MQJ917651 NAF917650:NAF917651 NKB917650:NKB917651 NTX917650:NTX917651 ODT917650:ODT917651 ONP917650:ONP917651 OXL917650:OXL917651 PHH917650:PHH917651 PRD917650:PRD917651 QAZ917650:QAZ917651 QKV917650:QKV917651 QUR917650:QUR917651 REN917650:REN917651 ROJ917650:ROJ917651 RYF917650:RYF917651 SIB917650:SIB917651 SRX917650:SRX917651 TBT917650:TBT917651 TLP917650:TLP917651 TVL917650:TVL917651 UFH917650:UFH917651 UPD917650:UPD917651 UYZ917650:UYZ917651 VIV917650:VIV917651 VSR917650:VSR917651 WCN917650:WCN917651 WMJ917650:WMJ917651 WWF917650:WWF917651 V983186:V983187 JT983186:JT983187 TP983186:TP983187 ADL983186:ADL983187 ANH983186:ANH983187 AXD983186:AXD983187 BGZ983186:BGZ983187 BQV983186:BQV983187 CAR983186:CAR983187 CKN983186:CKN983187 CUJ983186:CUJ983187 DEF983186:DEF983187 DOB983186:DOB983187 DXX983186:DXX983187 EHT983186:EHT983187 ERP983186:ERP983187 FBL983186:FBL983187 FLH983186:FLH983187 FVD983186:FVD983187 GEZ983186:GEZ983187 GOV983186:GOV983187 GYR983186:GYR983187 HIN983186:HIN983187 HSJ983186:HSJ983187 ICF983186:ICF983187 IMB983186:IMB983187 IVX983186:IVX983187 JFT983186:JFT983187 JPP983186:JPP983187 JZL983186:JZL983187 KJH983186:KJH983187 KTD983186:KTD983187 LCZ983186:LCZ983187 LMV983186:LMV983187 LWR983186:LWR983187 MGN983186:MGN983187 MQJ983186:MQJ983187 NAF983186:NAF983187 NKB983186:NKB983187 NTX983186:NTX983187 ODT983186:ODT983187 ONP983186:ONP983187 OXL983186:OXL983187 PHH983186:PHH983187 PRD983186:PRD983187 QAZ983186:QAZ983187 QKV983186:QKV983187 QUR983186:QUR983187 REN983186:REN983187 ROJ983186:ROJ983187 RYF983186:RYF983187 SIB983186:SIB983187 SRX983186:SRX983187 TBT983186:TBT983187 TLP983186:TLP983187 TVL983186:TVL983187 UFH983186:UFH983187 UPD983186:UPD983187 UYZ983186:UYZ983187 VIV983186:VIV983187 VSR983186:VSR983187 WCN983186:WCN983187 WMJ983186:WMJ983187 WWF983186:WWF983187 W65683:Y65683 JU65683:JW65683 TQ65683:TS65683 ADM65683:ADO65683 ANI65683:ANK65683 AXE65683:AXG65683 BHA65683:BHC65683 BQW65683:BQY65683 CAS65683:CAU65683 CKO65683:CKQ65683 CUK65683:CUM65683 DEG65683:DEI65683 DOC65683:DOE65683 DXY65683:DYA65683 EHU65683:EHW65683 ERQ65683:ERS65683 FBM65683:FBO65683 FLI65683:FLK65683 FVE65683:FVG65683 GFA65683:GFC65683 GOW65683:GOY65683 GYS65683:GYU65683 HIO65683:HIQ65683 HSK65683:HSM65683 ICG65683:ICI65683 IMC65683:IME65683 IVY65683:IWA65683 JFU65683:JFW65683 JPQ65683:JPS65683 JZM65683:JZO65683 KJI65683:KJK65683 KTE65683:KTG65683 LDA65683:LDC65683 LMW65683:LMY65683 LWS65683:LWU65683 MGO65683:MGQ65683 MQK65683:MQM65683 NAG65683:NAI65683 NKC65683:NKE65683 NTY65683:NUA65683 ODU65683:ODW65683 ONQ65683:ONS65683 OXM65683:OXO65683 PHI65683:PHK65683 PRE65683:PRG65683 QBA65683:QBC65683 QKW65683:QKY65683 QUS65683:QUU65683 REO65683:REQ65683 ROK65683:ROM65683 RYG65683:RYI65683 SIC65683:SIE65683 SRY65683:SSA65683 TBU65683:TBW65683 TLQ65683:TLS65683 TVM65683:TVO65683 UFI65683:UFK65683 UPE65683:UPG65683 UZA65683:UZC65683 VIW65683:VIY65683 VSS65683:VSU65683 WCO65683:WCQ65683 WMK65683:WMM65683 WWG65683:WWI65683 W131219:Y131219 JU131219:JW131219 TQ131219:TS131219 ADM131219:ADO131219 ANI131219:ANK131219 AXE131219:AXG131219 BHA131219:BHC131219 BQW131219:BQY131219 CAS131219:CAU131219 CKO131219:CKQ131219 CUK131219:CUM131219 DEG131219:DEI131219 DOC131219:DOE131219 DXY131219:DYA131219 EHU131219:EHW131219 ERQ131219:ERS131219 FBM131219:FBO131219 FLI131219:FLK131219 FVE131219:FVG131219 GFA131219:GFC131219 GOW131219:GOY131219 GYS131219:GYU131219 HIO131219:HIQ131219 HSK131219:HSM131219 ICG131219:ICI131219 IMC131219:IME131219 IVY131219:IWA131219 JFU131219:JFW131219 JPQ131219:JPS131219 JZM131219:JZO131219 KJI131219:KJK131219 KTE131219:KTG131219 LDA131219:LDC131219 LMW131219:LMY131219 LWS131219:LWU131219 MGO131219:MGQ131219 MQK131219:MQM131219 NAG131219:NAI131219 NKC131219:NKE131219 NTY131219:NUA131219 ODU131219:ODW131219 ONQ131219:ONS131219 OXM131219:OXO131219 PHI131219:PHK131219 PRE131219:PRG131219 QBA131219:QBC131219 QKW131219:QKY131219 QUS131219:QUU131219 REO131219:REQ131219 ROK131219:ROM131219 RYG131219:RYI131219 SIC131219:SIE131219 SRY131219:SSA131219 TBU131219:TBW131219 TLQ131219:TLS131219 TVM131219:TVO131219 UFI131219:UFK131219 UPE131219:UPG131219 UZA131219:UZC131219 VIW131219:VIY131219 VSS131219:VSU131219 WCO131219:WCQ131219 WMK131219:WMM131219 WWG131219:WWI131219 W196755:Y196755 JU196755:JW196755 TQ196755:TS196755 ADM196755:ADO196755 ANI196755:ANK196755 AXE196755:AXG196755 BHA196755:BHC196755 BQW196755:BQY196755 CAS196755:CAU196755 CKO196755:CKQ196755 CUK196755:CUM196755 DEG196755:DEI196755 DOC196755:DOE196755 DXY196755:DYA196755 EHU196755:EHW196755 ERQ196755:ERS196755 FBM196755:FBO196755 FLI196755:FLK196755 FVE196755:FVG196755 GFA196755:GFC196755 GOW196755:GOY196755 GYS196755:GYU196755 HIO196755:HIQ196755 HSK196755:HSM196755 ICG196755:ICI196755 IMC196755:IME196755 IVY196755:IWA196755 JFU196755:JFW196755 JPQ196755:JPS196755 JZM196755:JZO196755 KJI196755:KJK196755 KTE196755:KTG196755 LDA196755:LDC196755 LMW196755:LMY196755 LWS196755:LWU196755 MGO196755:MGQ196755 MQK196755:MQM196755 NAG196755:NAI196755 NKC196755:NKE196755 NTY196755:NUA196755 ODU196755:ODW196755 ONQ196755:ONS196755 OXM196755:OXO196755 PHI196755:PHK196755 PRE196755:PRG196755 QBA196755:QBC196755 QKW196755:QKY196755 QUS196755:QUU196755 REO196755:REQ196755 ROK196755:ROM196755 RYG196755:RYI196755 SIC196755:SIE196755 SRY196755:SSA196755 TBU196755:TBW196755 TLQ196755:TLS196755 TVM196755:TVO196755 UFI196755:UFK196755 UPE196755:UPG196755 UZA196755:UZC196755 VIW196755:VIY196755 VSS196755:VSU196755 WCO196755:WCQ196755 WMK196755:WMM196755 WWG196755:WWI196755 W262291:Y262291 JU262291:JW262291 TQ262291:TS262291 ADM262291:ADO262291 ANI262291:ANK262291 AXE262291:AXG262291 BHA262291:BHC262291 BQW262291:BQY262291 CAS262291:CAU262291 CKO262291:CKQ262291 CUK262291:CUM262291 DEG262291:DEI262291 DOC262291:DOE262291 DXY262291:DYA262291 EHU262291:EHW262291 ERQ262291:ERS262291 FBM262291:FBO262291 FLI262291:FLK262291 FVE262291:FVG262291 GFA262291:GFC262291 GOW262291:GOY262291 GYS262291:GYU262291 HIO262291:HIQ262291 HSK262291:HSM262291 ICG262291:ICI262291 IMC262291:IME262291 IVY262291:IWA262291 JFU262291:JFW262291 JPQ262291:JPS262291 JZM262291:JZO262291 KJI262291:KJK262291 KTE262291:KTG262291 LDA262291:LDC262291 LMW262291:LMY262291 LWS262291:LWU262291 MGO262291:MGQ262291 MQK262291:MQM262291 NAG262291:NAI262291 NKC262291:NKE262291 NTY262291:NUA262291 ODU262291:ODW262291 ONQ262291:ONS262291 OXM262291:OXO262291 PHI262291:PHK262291 PRE262291:PRG262291 QBA262291:QBC262291 QKW262291:QKY262291 QUS262291:QUU262291 REO262291:REQ262291 ROK262291:ROM262291 RYG262291:RYI262291 SIC262291:SIE262291 SRY262291:SSA262291 TBU262291:TBW262291 TLQ262291:TLS262291 TVM262291:TVO262291 UFI262291:UFK262291 UPE262291:UPG262291 UZA262291:UZC262291 VIW262291:VIY262291 VSS262291:VSU262291 WCO262291:WCQ262291 WMK262291:WMM262291 WWG262291:WWI262291 W327827:Y327827 JU327827:JW327827 TQ327827:TS327827 ADM327827:ADO327827 ANI327827:ANK327827 AXE327827:AXG327827 BHA327827:BHC327827 BQW327827:BQY327827 CAS327827:CAU327827 CKO327827:CKQ327827 CUK327827:CUM327827 DEG327827:DEI327827 DOC327827:DOE327827 DXY327827:DYA327827 EHU327827:EHW327827 ERQ327827:ERS327827 FBM327827:FBO327827 FLI327827:FLK327827 FVE327827:FVG327827 GFA327827:GFC327827 GOW327827:GOY327827 GYS327827:GYU327827 HIO327827:HIQ327827 HSK327827:HSM327827 ICG327827:ICI327827 IMC327827:IME327827 IVY327827:IWA327827 JFU327827:JFW327827 JPQ327827:JPS327827 JZM327827:JZO327827 KJI327827:KJK327827 KTE327827:KTG327827 LDA327827:LDC327827 LMW327827:LMY327827 LWS327827:LWU327827 MGO327827:MGQ327827 MQK327827:MQM327827 NAG327827:NAI327827 NKC327827:NKE327827 NTY327827:NUA327827 ODU327827:ODW327827 ONQ327827:ONS327827 OXM327827:OXO327827 PHI327827:PHK327827 PRE327827:PRG327827 QBA327827:QBC327827 QKW327827:QKY327827 QUS327827:QUU327827 REO327827:REQ327827 ROK327827:ROM327827 RYG327827:RYI327827 SIC327827:SIE327827 SRY327827:SSA327827 TBU327827:TBW327827 TLQ327827:TLS327827 TVM327827:TVO327827 UFI327827:UFK327827 UPE327827:UPG327827 UZA327827:UZC327827 VIW327827:VIY327827 VSS327827:VSU327827 WCO327827:WCQ327827 WMK327827:WMM327827 WWG327827:WWI327827 W393363:Y393363 JU393363:JW393363 TQ393363:TS393363 ADM393363:ADO393363 ANI393363:ANK393363 AXE393363:AXG393363 BHA393363:BHC393363 BQW393363:BQY393363 CAS393363:CAU393363 CKO393363:CKQ393363 CUK393363:CUM393363 DEG393363:DEI393363 DOC393363:DOE393363 DXY393363:DYA393363 EHU393363:EHW393363 ERQ393363:ERS393363 FBM393363:FBO393363 FLI393363:FLK393363 FVE393363:FVG393363 GFA393363:GFC393363 GOW393363:GOY393363 GYS393363:GYU393363 HIO393363:HIQ393363 HSK393363:HSM393363 ICG393363:ICI393363 IMC393363:IME393363 IVY393363:IWA393363 JFU393363:JFW393363 JPQ393363:JPS393363 JZM393363:JZO393363 KJI393363:KJK393363 KTE393363:KTG393363 LDA393363:LDC393363 LMW393363:LMY393363 LWS393363:LWU393363 MGO393363:MGQ393363 MQK393363:MQM393363 NAG393363:NAI393363 NKC393363:NKE393363 NTY393363:NUA393363 ODU393363:ODW393363 ONQ393363:ONS393363 OXM393363:OXO393363 PHI393363:PHK393363 PRE393363:PRG393363 QBA393363:QBC393363 QKW393363:QKY393363 QUS393363:QUU393363 REO393363:REQ393363 ROK393363:ROM393363 RYG393363:RYI393363 SIC393363:SIE393363 SRY393363:SSA393363 TBU393363:TBW393363 TLQ393363:TLS393363 TVM393363:TVO393363 UFI393363:UFK393363 UPE393363:UPG393363 UZA393363:UZC393363 VIW393363:VIY393363 VSS393363:VSU393363 WCO393363:WCQ393363 WMK393363:WMM393363 WWG393363:WWI393363 W458899:Y458899 JU458899:JW458899 TQ458899:TS458899 ADM458899:ADO458899 ANI458899:ANK458899 AXE458899:AXG458899 BHA458899:BHC458899 BQW458899:BQY458899 CAS458899:CAU458899 CKO458899:CKQ458899 CUK458899:CUM458899 DEG458899:DEI458899 DOC458899:DOE458899 DXY458899:DYA458899 EHU458899:EHW458899 ERQ458899:ERS458899 FBM458899:FBO458899 FLI458899:FLK458899 FVE458899:FVG458899 GFA458899:GFC458899 GOW458899:GOY458899 GYS458899:GYU458899 HIO458899:HIQ458899 HSK458899:HSM458899 ICG458899:ICI458899 IMC458899:IME458899 IVY458899:IWA458899 JFU458899:JFW458899 JPQ458899:JPS458899 JZM458899:JZO458899 KJI458899:KJK458899 KTE458899:KTG458899 LDA458899:LDC458899 LMW458899:LMY458899 LWS458899:LWU458899 MGO458899:MGQ458899 MQK458899:MQM458899 NAG458899:NAI458899 NKC458899:NKE458899 NTY458899:NUA458899 ODU458899:ODW458899 ONQ458899:ONS458899 OXM458899:OXO458899 PHI458899:PHK458899 PRE458899:PRG458899 QBA458899:QBC458899 QKW458899:QKY458899 QUS458899:QUU458899 REO458899:REQ458899 ROK458899:ROM458899 RYG458899:RYI458899 SIC458899:SIE458899 SRY458899:SSA458899 TBU458899:TBW458899 TLQ458899:TLS458899 TVM458899:TVO458899 UFI458899:UFK458899 UPE458899:UPG458899 UZA458899:UZC458899 VIW458899:VIY458899 VSS458899:VSU458899 WCO458899:WCQ458899 WMK458899:WMM458899 WWG458899:WWI458899 W524435:Y524435 JU524435:JW524435 TQ524435:TS524435 ADM524435:ADO524435 ANI524435:ANK524435 AXE524435:AXG524435 BHA524435:BHC524435 BQW524435:BQY524435 CAS524435:CAU524435 CKO524435:CKQ524435 CUK524435:CUM524435 DEG524435:DEI524435 DOC524435:DOE524435 DXY524435:DYA524435 EHU524435:EHW524435 ERQ524435:ERS524435 FBM524435:FBO524435 FLI524435:FLK524435 FVE524435:FVG524435 GFA524435:GFC524435 GOW524435:GOY524435 GYS524435:GYU524435 HIO524435:HIQ524435 HSK524435:HSM524435 ICG524435:ICI524435 IMC524435:IME524435 IVY524435:IWA524435 JFU524435:JFW524435 JPQ524435:JPS524435 JZM524435:JZO524435 KJI524435:KJK524435 KTE524435:KTG524435 LDA524435:LDC524435 LMW524435:LMY524435 LWS524435:LWU524435 MGO524435:MGQ524435 MQK524435:MQM524435 NAG524435:NAI524435 NKC524435:NKE524435 NTY524435:NUA524435 ODU524435:ODW524435 ONQ524435:ONS524435 OXM524435:OXO524435 PHI524435:PHK524435 PRE524435:PRG524435 QBA524435:QBC524435 QKW524435:QKY524435 QUS524435:QUU524435 REO524435:REQ524435 ROK524435:ROM524435 RYG524435:RYI524435 SIC524435:SIE524435 SRY524435:SSA524435 TBU524435:TBW524435 TLQ524435:TLS524435 TVM524435:TVO524435 UFI524435:UFK524435 UPE524435:UPG524435 UZA524435:UZC524435 VIW524435:VIY524435 VSS524435:VSU524435 WCO524435:WCQ524435 WMK524435:WMM524435 WWG524435:WWI524435 W589971:Y589971 JU589971:JW589971 TQ589971:TS589971 ADM589971:ADO589971 ANI589971:ANK589971 AXE589971:AXG589971 BHA589971:BHC589971 BQW589971:BQY589971 CAS589971:CAU589971 CKO589971:CKQ589971 CUK589971:CUM589971 DEG589971:DEI589971 DOC589971:DOE589971 DXY589971:DYA589971 EHU589971:EHW589971 ERQ589971:ERS589971 FBM589971:FBO589971 FLI589971:FLK589971 FVE589971:FVG589971 GFA589971:GFC589971 GOW589971:GOY589971 GYS589971:GYU589971 HIO589971:HIQ589971 HSK589971:HSM589971 ICG589971:ICI589971 IMC589971:IME589971 IVY589971:IWA589971 JFU589971:JFW589971 JPQ589971:JPS589971 JZM589971:JZO589971 KJI589971:KJK589971 KTE589971:KTG589971 LDA589971:LDC589971 LMW589971:LMY589971 LWS589971:LWU589971 MGO589971:MGQ589971 MQK589971:MQM589971 NAG589971:NAI589971 NKC589971:NKE589971 NTY589971:NUA589971 ODU589971:ODW589971 ONQ589971:ONS589971 OXM589971:OXO589971 PHI589971:PHK589971 PRE589971:PRG589971 QBA589971:QBC589971 QKW589971:QKY589971 QUS589971:QUU589971 REO589971:REQ589971 ROK589971:ROM589971 RYG589971:RYI589971 SIC589971:SIE589971 SRY589971:SSA589971 TBU589971:TBW589971 TLQ589971:TLS589971 TVM589971:TVO589971 UFI589971:UFK589971 UPE589971:UPG589971 UZA589971:UZC589971 VIW589971:VIY589971 VSS589971:VSU589971 WCO589971:WCQ589971 WMK589971:WMM589971 WWG589971:WWI589971 W655507:Y655507 JU655507:JW655507 TQ655507:TS655507 ADM655507:ADO655507 ANI655507:ANK655507 AXE655507:AXG655507 BHA655507:BHC655507 BQW655507:BQY655507 CAS655507:CAU655507 CKO655507:CKQ655507 CUK655507:CUM655507 DEG655507:DEI655507 DOC655507:DOE655507 DXY655507:DYA655507 EHU655507:EHW655507 ERQ655507:ERS655507 FBM655507:FBO655507 FLI655507:FLK655507 FVE655507:FVG655507 GFA655507:GFC655507 GOW655507:GOY655507 GYS655507:GYU655507 HIO655507:HIQ655507 HSK655507:HSM655507 ICG655507:ICI655507 IMC655507:IME655507 IVY655507:IWA655507 JFU655507:JFW655507 JPQ655507:JPS655507 JZM655507:JZO655507 KJI655507:KJK655507 KTE655507:KTG655507 LDA655507:LDC655507 LMW655507:LMY655507 LWS655507:LWU655507 MGO655507:MGQ655507 MQK655507:MQM655507 NAG655507:NAI655507 NKC655507:NKE655507 NTY655507:NUA655507 ODU655507:ODW655507 ONQ655507:ONS655507 OXM655507:OXO655507 PHI655507:PHK655507 PRE655507:PRG655507 QBA655507:QBC655507 QKW655507:QKY655507 QUS655507:QUU655507 REO655507:REQ655507 ROK655507:ROM655507 RYG655507:RYI655507 SIC655507:SIE655507 SRY655507:SSA655507 TBU655507:TBW655507 TLQ655507:TLS655507 TVM655507:TVO655507 UFI655507:UFK655507 UPE655507:UPG655507 UZA655507:UZC655507 VIW655507:VIY655507 VSS655507:VSU655507 WCO655507:WCQ655507 WMK655507:WMM655507 WWG655507:WWI655507 W721043:Y721043 JU721043:JW721043 TQ721043:TS721043 ADM721043:ADO721043 ANI721043:ANK721043 AXE721043:AXG721043 BHA721043:BHC721043 BQW721043:BQY721043 CAS721043:CAU721043 CKO721043:CKQ721043 CUK721043:CUM721043 DEG721043:DEI721043 DOC721043:DOE721043 DXY721043:DYA721043 EHU721043:EHW721043 ERQ721043:ERS721043 FBM721043:FBO721043 FLI721043:FLK721043 FVE721043:FVG721043 GFA721043:GFC721043 GOW721043:GOY721043 GYS721043:GYU721043 HIO721043:HIQ721043 HSK721043:HSM721043 ICG721043:ICI721043 IMC721043:IME721043 IVY721043:IWA721043 JFU721043:JFW721043 JPQ721043:JPS721043 JZM721043:JZO721043 KJI721043:KJK721043 KTE721043:KTG721043 LDA721043:LDC721043 LMW721043:LMY721043 LWS721043:LWU721043 MGO721043:MGQ721043 MQK721043:MQM721043 NAG721043:NAI721043 NKC721043:NKE721043 NTY721043:NUA721043 ODU721043:ODW721043 ONQ721043:ONS721043 OXM721043:OXO721043 PHI721043:PHK721043 PRE721043:PRG721043 QBA721043:QBC721043 QKW721043:QKY721043 QUS721043:QUU721043 REO721043:REQ721043 ROK721043:ROM721043 RYG721043:RYI721043 SIC721043:SIE721043 SRY721043:SSA721043 TBU721043:TBW721043 TLQ721043:TLS721043 TVM721043:TVO721043 UFI721043:UFK721043 UPE721043:UPG721043 UZA721043:UZC721043 VIW721043:VIY721043 VSS721043:VSU721043 WCO721043:WCQ721043 WMK721043:WMM721043 WWG721043:WWI721043 W786579:Y786579 JU786579:JW786579 TQ786579:TS786579 ADM786579:ADO786579 ANI786579:ANK786579 AXE786579:AXG786579 BHA786579:BHC786579 BQW786579:BQY786579 CAS786579:CAU786579 CKO786579:CKQ786579 CUK786579:CUM786579 DEG786579:DEI786579 DOC786579:DOE786579 DXY786579:DYA786579 EHU786579:EHW786579 ERQ786579:ERS786579 FBM786579:FBO786579 FLI786579:FLK786579 FVE786579:FVG786579 GFA786579:GFC786579 GOW786579:GOY786579 GYS786579:GYU786579 HIO786579:HIQ786579 HSK786579:HSM786579 ICG786579:ICI786579 IMC786579:IME786579 IVY786579:IWA786579 JFU786579:JFW786579 JPQ786579:JPS786579 JZM786579:JZO786579 KJI786579:KJK786579 KTE786579:KTG786579 LDA786579:LDC786579 LMW786579:LMY786579 LWS786579:LWU786579 MGO786579:MGQ786579 MQK786579:MQM786579 NAG786579:NAI786579 NKC786579:NKE786579 NTY786579:NUA786579 ODU786579:ODW786579 ONQ786579:ONS786579 OXM786579:OXO786579 PHI786579:PHK786579 PRE786579:PRG786579 QBA786579:QBC786579 QKW786579:QKY786579 QUS786579:QUU786579 REO786579:REQ786579 ROK786579:ROM786579 RYG786579:RYI786579 SIC786579:SIE786579 SRY786579:SSA786579 TBU786579:TBW786579 TLQ786579:TLS786579 TVM786579:TVO786579 UFI786579:UFK786579 UPE786579:UPG786579 UZA786579:UZC786579 VIW786579:VIY786579 VSS786579:VSU786579 WCO786579:WCQ786579 WMK786579:WMM786579 WWG786579:WWI786579 W852115:Y852115 JU852115:JW852115 TQ852115:TS852115 ADM852115:ADO852115 ANI852115:ANK852115 AXE852115:AXG852115 BHA852115:BHC852115 BQW852115:BQY852115 CAS852115:CAU852115 CKO852115:CKQ852115 CUK852115:CUM852115 DEG852115:DEI852115 DOC852115:DOE852115 DXY852115:DYA852115 EHU852115:EHW852115 ERQ852115:ERS852115 FBM852115:FBO852115 FLI852115:FLK852115 FVE852115:FVG852115 GFA852115:GFC852115 GOW852115:GOY852115 GYS852115:GYU852115 HIO852115:HIQ852115 HSK852115:HSM852115 ICG852115:ICI852115 IMC852115:IME852115 IVY852115:IWA852115 JFU852115:JFW852115 JPQ852115:JPS852115 JZM852115:JZO852115 KJI852115:KJK852115 KTE852115:KTG852115 LDA852115:LDC852115 LMW852115:LMY852115 LWS852115:LWU852115 MGO852115:MGQ852115 MQK852115:MQM852115 NAG852115:NAI852115 NKC852115:NKE852115 NTY852115:NUA852115 ODU852115:ODW852115 ONQ852115:ONS852115 OXM852115:OXO852115 PHI852115:PHK852115 PRE852115:PRG852115 QBA852115:QBC852115 QKW852115:QKY852115 QUS852115:QUU852115 REO852115:REQ852115 ROK852115:ROM852115 RYG852115:RYI852115 SIC852115:SIE852115 SRY852115:SSA852115 TBU852115:TBW852115 TLQ852115:TLS852115 TVM852115:TVO852115 UFI852115:UFK852115 UPE852115:UPG852115 UZA852115:UZC852115 VIW852115:VIY852115 VSS852115:VSU852115 WCO852115:WCQ852115 WMK852115:WMM852115 WWG852115:WWI852115 W917651:Y917651 JU917651:JW917651 TQ917651:TS917651 ADM917651:ADO917651 ANI917651:ANK917651 AXE917651:AXG917651 BHA917651:BHC917651 BQW917651:BQY917651 CAS917651:CAU917651 CKO917651:CKQ917651 CUK917651:CUM917651 DEG917651:DEI917651 DOC917651:DOE917651 DXY917651:DYA917651 EHU917651:EHW917651 ERQ917651:ERS917651 FBM917651:FBO917651 FLI917651:FLK917651 FVE917651:FVG917651 GFA917651:GFC917651 GOW917651:GOY917651 GYS917651:GYU917651 HIO917651:HIQ917651 HSK917651:HSM917651 ICG917651:ICI917651 IMC917651:IME917651 IVY917651:IWA917651 JFU917651:JFW917651 JPQ917651:JPS917651 JZM917651:JZO917651 KJI917651:KJK917651 KTE917651:KTG917651 LDA917651:LDC917651 LMW917651:LMY917651 LWS917651:LWU917651 MGO917651:MGQ917651 MQK917651:MQM917651 NAG917651:NAI917651 NKC917651:NKE917651 NTY917651:NUA917651 ODU917651:ODW917651 ONQ917651:ONS917651 OXM917651:OXO917651 PHI917651:PHK917651 PRE917651:PRG917651 QBA917651:QBC917651 QKW917651:QKY917651 QUS917651:QUU917651 REO917651:REQ917651 ROK917651:ROM917651 RYG917651:RYI917651 SIC917651:SIE917651 SRY917651:SSA917651 TBU917651:TBW917651 TLQ917651:TLS917651 TVM917651:TVO917651 UFI917651:UFK917651 UPE917651:UPG917651 UZA917651:UZC917651 VIW917651:VIY917651 VSS917651:VSU917651 WCO917651:WCQ917651 WMK917651:WMM917651 WWG917651:WWI917651 W983187:Y983187 JU983187:JW983187 TQ983187:TS983187 ADM983187:ADO983187 ANI983187:ANK983187 AXE983187:AXG983187 BHA983187:BHC983187 BQW983187:BQY983187 CAS983187:CAU983187 CKO983187:CKQ983187 CUK983187:CUM983187 DEG983187:DEI983187 DOC983187:DOE983187 DXY983187:DYA983187 EHU983187:EHW983187 ERQ983187:ERS983187 FBM983187:FBO983187 FLI983187:FLK983187 FVE983187:FVG983187 GFA983187:GFC983187 GOW983187:GOY983187 GYS983187:GYU983187 HIO983187:HIQ983187 HSK983187:HSM983187 ICG983187:ICI983187 IMC983187:IME983187 IVY983187:IWA983187 JFU983187:JFW983187 JPQ983187:JPS983187 JZM983187:JZO983187 KJI983187:KJK983187 KTE983187:KTG983187 LDA983187:LDC983187 LMW983187:LMY983187 LWS983187:LWU983187 MGO983187:MGQ983187 MQK983187:MQM983187 NAG983187:NAI983187 NKC983187:NKE983187 NTY983187:NUA983187 ODU983187:ODW983187 ONQ983187:ONS983187 OXM983187:OXO983187 PHI983187:PHK983187 PRE983187:PRG983187 QBA983187:QBC983187 QKW983187:QKY983187 QUS983187:QUU983187 REO983187:REQ983187 ROK983187:ROM983187 RYG983187:RYI983187 SIC983187:SIE983187 SRY983187:SSA983187 TBU983187:TBW983187 TLQ983187:TLS983187 TVM983187:TVO983187 UFI983187:UFK983187 UPE983187:UPG983187 UZA983187:UZC983187 VIW983187:VIY983187 VSS983187:VSU983187 WCO983187:WCQ983187 WMK983187:WMM983187">
      <formula1>$M$183:$M$186</formula1>
    </dataValidation>
    <dataValidation type="list" allowBlank="1" showInputMessage="1" showErrorMessage="1" prompt="Escolher município com maior percentual da área do empreendimento" sqref="X74:AI74">
      <formula1>$U$178:$U$1031</formula1>
    </dataValidation>
    <dataValidation type="list" allowBlank="1" showInputMessage="1" showErrorMessage="1" sqref="H103:K104">
      <formula1>$I$189:$I$192</formula1>
    </dataValidation>
  </dataValidations>
  <hyperlinks>
    <hyperlink ref="C172:AI172" location="'Tela 9 - Documentos'!Area_de_impressao" display="Os documentos listados na Tela 9 tem caráter orientativo e a listagem definitiva será encaminhada pela Supram responsável para o e-mail informado no sistema de requerimento."/>
    <hyperlink ref="AA55" location="'Tela 10 - Adicionais'!A1" display="Sim. Utilizar quadro na Tela 1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3.xml><?xml version="1.0" encoding="utf-8"?>
<worksheet xmlns="http://schemas.openxmlformats.org/spreadsheetml/2006/main" xmlns:r="http://schemas.openxmlformats.org/officeDocument/2006/relationships">
  <sheetPr codeName="Planilha13"/>
  <dimension ref="A1:HF1627"/>
  <sheetViews>
    <sheetView showGridLines="0" topLeftCell="C27" zoomScaleNormal="100" zoomScaleSheetLayoutView="110" workbookViewId="0">
      <selection activeCell="AG12" sqref="AG12:AI12"/>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06" t="s">
        <v>2088</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57" t="s">
        <v>1958</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9"/>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c r="B5" s="463"/>
      <c r="C5" s="958" t="s">
        <v>2264</v>
      </c>
      <c r="D5" s="958"/>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464"/>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c r="B7" s="237"/>
      <c r="C7" s="896" t="s">
        <v>2221</v>
      </c>
      <c r="D7" s="897"/>
      <c r="E7" s="897"/>
      <c r="F7" s="897"/>
      <c r="G7" s="897"/>
      <c r="H7" s="897"/>
      <c r="I7" s="897"/>
      <c r="J7" s="897"/>
      <c r="K7" s="897"/>
      <c r="L7" s="897"/>
      <c r="M7" s="897"/>
      <c r="N7" s="897"/>
      <c r="O7" s="897"/>
      <c r="P7" s="897"/>
      <c r="Q7" s="897"/>
      <c r="R7" s="897"/>
      <c r="S7" s="897"/>
      <c r="T7" s="897"/>
      <c r="U7" s="897"/>
      <c r="V7" s="897"/>
      <c r="W7" s="897"/>
      <c r="X7" s="897"/>
      <c r="Y7" s="897"/>
      <c r="Z7" s="897"/>
      <c r="AA7" s="897"/>
      <c r="AB7" s="897"/>
      <c r="AC7" s="897"/>
      <c r="AD7" s="897"/>
      <c r="AE7" s="897"/>
      <c r="AF7" s="897"/>
      <c r="AG7" s="897"/>
      <c r="AH7" s="897"/>
      <c r="AI7" s="898"/>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2222</v>
      </c>
      <c r="D8" s="305"/>
      <c r="E8" s="305"/>
      <c r="F8" s="305"/>
      <c r="G8" s="305"/>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J8" s="242"/>
      <c r="AK8" s="239"/>
      <c r="AL8" s="240"/>
      <c r="AM8" s="241"/>
      <c r="AN8" s="241"/>
      <c r="AO8" s="241"/>
      <c r="AP8" s="243"/>
      <c r="AQ8" s="243"/>
      <c r="AR8" s="243"/>
      <c r="AS8" s="243"/>
      <c r="AT8" s="244"/>
      <c r="AU8" s="26"/>
      <c r="AV8" s="159"/>
      <c r="AW8" s="26"/>
      <c r="AX8" s="26"/>
      <c r="AY8" s="26"/>
      <c r="AZ8" s="26"/>
      <c r="BA8" s="918"/>
      <c r="BB8" s="918"/>
      <c r="BC8" s="918"/>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2223</v>
      </c>
      <c r="D9" s="160"/>
      <c r="E9" s="160"/>
      <c r="F9" s="892"/>
      <c r="G9" s="892"/>
      <c r="H9" s="892"/>
      <c r="I9" s="892"/>
      <c r="J9" s="892"/>
      <c r="K9" s="892"/>
      <c r="L9" s="892"/>
      <c r="M9" s="892"/>
      <c r="N9" s="892"/>
      <c r="O9" s="892"/>
      <c r="P9" s="892"/>
      <c r="Q9" s="892"/>
      <c r="R9" s="892"/>
      <c r="S9" s="1093" t="s">
        <v>2224</v>
      </c>
      <c r="T9" s="1093"/>
      <c r="U9" s="1093"/>
      <c r="V9" s="1093"/>
      <c r="W9" s="1093"/>
      <c r="X9" s="1093"/>
      <c r="Y9" s="1093"/>
      <c r="Z9" s="1089"/>
      <c r="AA9" s="1089"/>
      <c r="AB9" s="1089"/>
      <c r="AC9" s="1089"/>
      <c r="AD9" s="1089"/>
      <c r="AE9" s="1089"/>
      <c r="AF9" s="1089"/>
      <c r="AG9" s="1089"/>
      <c r="AH9" s="1089"/>
      <c r="AI9" s="1089"/>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2225</v>
      </c>
      <c r="D10" s="160"/>
      <c r="E10" s="160"/>
      <c r="F10" s="160"/>
      <c r="G10" s="961"/>
      <c r="H10" s="961"/>
      <c r="I10" s="961"/>
      <c r="J10" s="961"/>
      <c r="K10" s="961"/>
      <c r="L10" s="961"/>
      <c r="M10" s="961"/>
      <c r="N10" s="961"/>
      <c r="O10" s="961"/>
      <c r="P10" s="961"/>
      <c r="Q10" s="961"/>
      <c r="R10" s="961"/>
      <c r="S10" s="961"/>
      <c r="T10" s="961"/>
      <c r="U10" s="961"/>
      <c r="V10" s="961"/>
      <c r="W10" s="961"/>
      <c r="X10" s="961"/>
      <c r="Y10" s="961"/>
      <c r="Z10" s="900"/>
      <c r="AA10" s="900"/>
      <c r="AB10" s="900"/>
      <c r="AC10" s="247" t="s">
        <v>2226</v>
      </c>
      <c r="AD10" s="313"/>
      <c r="AE10" s="900"/>
      <c r="AF10" s="900"/>
      <c r="AG10" s="900"/>
      <c r="AH10" s="900"/>
      <c r="AI10" s="90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2227</v>
      </c>
      <c r="D11" s="160"/>
      <c r="E11" s="160"/>
      <c r="F11" s="160"/>
      <c r="G11" s="306"/>
      <c r="H11" s="900"/>
      <c r="I11" s="900"/>
      <c r="J11" s="900"/>
      <c r="K11" s="900"/>
      <c r="L11" s="900"/>
      <c r="M11" s="900"/>
      <c r="N11" s="900"/>
      <c r="O11" s="900"/>
      <c r="P11" s="900"/>
      <c r="Q11" s="900"/>
      <c r="R11" s="900"/>
      <c r="S11" s="900"/>
      <c r="T11" s="160"/>
      <c r="U11" s="247"/>
      <c r="V11" s="249" t="s">
        <v>2228</v>
      </c>
      <c r="W11" s="961"/>
      <c r="X11" s="961"/>
      <c r="Y11" s="961"/>
      <c r="Z11" s="961"/>
      <c r="AA11" s="961"/>
      <c r="AB11" s="961"/>
      <c r="AC11" s="961"/>
      <c r="AD11" s="961"/>
      <c r="AE11" s="961"/>
      <c r="AF11" s="961"/>
      <c r="AG11" s="961"/>
      <c r="AH11" s="961"/>
      <c r="AI11" s="961"/>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2015</v>
      </c>
      <c r="D12" s="127"/>
      <c r="E12" s="160"/>
      <c r="F12" s="961"/>
      <c r="G12" s="1091"/>
      <c r="H12" s="1091"/>
      <c r="I12" s="1091"/>
      <c r="J12" s="1091"/>
      <c r="K12" s="1091"/>
      <c r="L12" s="1091"/>
      <c r="M12" s="1091"/>
      <c r="N12" s="1092" t="s">
        <v>2016</v>
      </c>
      <c r="O12" s="1092"/>
      <c r="P12" s="1092"/>
      <c r="Q12" s="1092"/>
      <c r="R12" s="1092"/>
      <c r="S12" s="882"/>
      <c r="T12" s="882"/>
      <c r="U12" s="882"/>
      <c r="V12" s="882"/>
      <c r="W12" s="882"/>
      <c r="X12" s="882"/>
      <c r="Y12" s="882"/>
      <c r="Z12" s="882"/>
      <c r="AA12" s="882"/>
      <c r="AB12" s="882"/>
      <c r="AC12" s="882"/>
      <c r="AD12" s="247" t="s">
        <v>2017</v>
      </c>
      <c r="AE12" s="313"/>
      <c r="AF12" s="313"/>
      <c r="AG12" s="911"/>
      <c r="AH12" s="911"/>
      <c r="AI12" s="911"/>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2018</v>
      </c>
      <c r="D13" s="160"/>
      <c r="E13" s="160"/>
      <c r="F13" s="127"/>
      <c r="G13" s="961"/>
      <c r="H13" s="961"/>
      <c r="I13" s="961"/>
      <c r="J13" s="961"/>
      <c r="K13" s="961"/>
      <c r="L13" s="961"/>
      <c r="M13" s="961"/>
      <c r="N13" s="160" t="s">
        <v>2019</v>
      </c>
      <c r="O13" s="160"/>
      <c r="P13" s="253"/>
      <c r="Q13" s="339"/>
      <c r="R13" s="1090"/>
      <c r="S13" s="1090"/>
      <c r="T13" s="1090"/>
      <c r="U13" s="1090"/>
      <c r="V13" s="1090"/>
      <c r="W13" s="1090"/>
      <c r="X13" s="1090"/>
      <c r="Y13" s="1090"/>
      <c r="Z13" s="1090"/>
      <c r="AA13" s="1090"/>
      <c r="AB13" s="1090"/>
      <c r="AC13" s="1090"/>
      <c r="AD13" s="1090"/>
      <c r="AE13" s="1090"/>
      <c r="AF13" s="1090"/>
      <c r="AG13" s="1090"/>
      <c r="AH13" s="1090"/>
      <c r="AI13" s="1090"/>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t="s">
        <v>2312</v>
      </c>
      <c r="D14" s="160"/>
      <c r="E14" s="160"/>
      <c r="F14" s="160"/>
      <c r="G14" s="160"/>
      <c r="H14" s="160"/>
      <c r="I14" s="257"/>
      <c r="J14" s="257"/>
      <c r="K14" s="257"/>
      <c r="L14" s="257"/>
      <c r="M14" s="257"/>
      <c r="N14" s="257"/>
      <c r="O14" s="257"/>
      <c r="P14" s="257"/>
      <c r="Q14" s="257"/>
      <c r="R14" s="257"/>
      <c r="S14" s="127"/>
      <c r="T14" s="127"/>
      <c r="U14" s="127"/>
      <c r="V14" s="127"/>
      <c r="W14" s="438"/>
      <c r="X14" s="247" t="s">
        <v>197</v>
      </c>
      <c r="Y14" s="247"/>
      <c r="Z14" s="438"/>
      <c r="AA14" s="247" t="s">
        <v>196</v>
      </c>
      <c r="AB14" s="127"/>
      <c r="AC14" s="257"/>
      <c r="AD14" s="467"/>
      <c r="AE14" s="467"/>
      <c r="AF14" s="467"/>
      <c r="AG14" s="467"/>
      <c r="AH14" s="467"/>
      <c r="AI14" s="467"/>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t="s">
        <v>2359</v>
      </c>
      <c r="D15" s="160"/>
      <c r="E15" s="160"/>
      <c r="F15" s="160"/>
      <c r="G15" s="160"/>
      <c r="H15" s="160"/>
      <c r="I15" s="257"/>
      <c r="J15" s="257"/>
      <c r="K15" s="257"/>
      <c r="L15" s="257"/>
      <c r="M15" s="257"/>
      <c r="N15" s="257"/>
      <c r="O15" s="257"/>
      <c r="P15" s="257"/>
      <c r="Q15" s="257"/>
      <c r="R15" s="257"/>
      <c r="S15" s="127"/>
      <c r="T15" s="127"/>
      <c r="U15" s="127"/>
      <c r="V15" s="127"/>
      <c r="W15" s="438"/>
      <c r="X15" s="247" t="s">
        <v>1684</v>
      </c>
      <c r="Y15" s="254"/>
      <c r="Z15" s="254"/>
      <c r="AA15" s="254"/>
      <c r="AB15" s="254"/>
      <c r="AC15" s="254"/>
      <c r="AD15" s="438"/>
      <c r="AE15" s="247" t="s">
        <v>1685</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6" t="s">
        <v>2229</v>
      </c>
      <c r="D17" s="897"/>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8"/>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27" t="s">
        <v>2230</v>
      </c>
      <c r="D18" s="127"/>
      <c r="E18" s="127"/>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60" t="s">
        <v>2231</v>
      </c>
      <c r="D19" s="160"/>
      <c r="E19" s="160"/>
      <c r="F19" s="160"/>
      <c r="G19" s="919"/>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9"/>
      <c r="AF19" s="919"/>
      <c r="AG19" s="919"/>
      <c r="AH19" s="919"/>
      <c r="AI19" s="919"/>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912" t="s">
        <v>2232</v>
      </c>
      <c r="D20" s="912"/>
      <c r="E20" s="912"/>
      <c r="F20" s="912"/>
      <c r="G20" s="912"/>
      <c r="H20" s="912"/>
      <c r="I20" s="912"/>
      <c r="J20" s="912"/>
      <c r="K20" s="911"/>
      <c r="L20" s="911"/>
      <c r="M20" s="911"/>
      <c r="N20" s="911"/>
      <c r="O20" s="911"/>
      <c r="P20" s="911"/>
      <c r="Q20" s="911"/>
      <c r="R20" s="911"/>
      <c r="S20" s="911"/>
      <c r="T20" s="911"/>
      <c r="U20" s="911"/>
      <c r="V20" s="1093" t="s">
        <v>2233</v>
      </c>
      <c r="W20" s="1093"/>
      <c r="X20" s="1093"/>
      <c r="Y20" s="1093"/>
      <c r="Z20" s="1093"/>
      <c r="AA20" s="1093"/>
      <c r="AB20" s="1093"/>
      <c r="AC20" s="1094"/>
      <c r="AD20" s="1094"/>
      <c r="AE20" s="1094"/>
      <c r="AF20" s="1094"/>
      <c r="AG20" s="1094"/>
      <c r="AH20" s="1094"/>
      <c r="AI20" s="1094"/>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160" t="s">
        <v>1915</v>
      </c>
      <c r="D21" s="160"/>
      <c r="E21" s="160"/>
      <c r="F21" s="160"/>
      <c r="G21" s="882"/>
      <c r="H21" s="882"/>
      <c r="I21" s="882"/>
      <c r="J21" s="882"/>
      <c r="K21" s="882"/>
      <c r="L21" s="882"/>
      <c r="M21" s="882"/>
      <c r="N21" s="882"/>
      <c r="O21" s="882"/>
      <c r="P21" s="882"/>
      <c r="Q21" s="882"/>
      <c r="R21" s="882"/>
      <c r="S21" s="882"/>
      <c r="T21" s="882"/>
      <c r="U21" s="882"/>
      <c r="V21" s="882"/>
      <c r="W21" s="882"/>
      <c r="X21" s="882"/>
      <c r="Y21" s="882"/>
      <c r="Z21" s="882"/>
      <c r="AA21" s="882"/>
      <c r="AB21" s="882"/>
      <c r="AC21" s="247" t="s">
        <v>2020</v>
      </c>
      <c r="AD21" s="313"/>
      <c r="AE21" s="882"/>
      <c r="AF21" s="882"/>
      <c r="AG21" s="882"/>
      <c r="AH21" s="882"/>
      <c r="AI21" s="882"/>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2021</v>
      </c>
      <c r="D22" s="160"/>
      <c r="E22" s="160"/>
      <c r="F22" s="160"/>
      <c r="G22" s="306"/>
      <c r="H22" s="911"/>
      <c r="I22" s="911"/>
      <c r="J22" s="911"/>
      <c r="K22" s="911"/>
      <c r="L22" s="911"/>
      <c r="M22" s="911"/>
      <c r="N22" s="911"/>
      <c r="O22" s="911"/>
      <c r="P22" s="911"/>
      <c r="Q22" s="911"/>
      <c r="R22" s="911"/>
      <c r="S22" s="911"/>
      <c r="T22" s="160"/>
      <c r="U22" s="247"/>
      <c r="V22" s="249" t="s">
        <v>2022</v>
      </c>
      <c r="W22" s="882"/>
      <c r="X22" s="882"/>
      <c r="Y22" s="882"/>
      <c r="Z22" s="882"/>
      <c r="AA22" s="882"/>
      <c r="AB22" s="882"/>
      <c r="AC22" s="882"/>
      <c r="AD22" s="882"/>
      <c r="AE22" s="882"/>
      <c r="AF22" s="882"/>
      <c r="AG22" s="882"/>
      <c r="AH22" s="882"/>
      <c r="AI22" s="882"/>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2023</v>
      </c>
      <c r="D23" s="160"/>
      <c r="E23" s="160"/>
      <c r="F23" s="160"/>
      <c r="G23" s="306"/>
      <c r="H23" s="1095"/>
      <c r="I23" s="1095"/>
      <c r="J23" s="309"/>
      <c r="K23" s="309"/>
      <c r="L23" s="251" t="s">
        <v>2024</v>
      </c>
      <c r="M23" s="1006"/>
      <c r="N23" s="1006"/>
      <c r="O23" s="1006"/>
      <c r="P23" s="1006"/>
      <c r="Q23" s="509"/>
      <c r="R23" s="252"/>
      <c r="S23" s="160"/>
      <c r="T23" s="160"/>
      <c r="U23" s="249" t="s">
        <v>2025</v>
      </c>
      <c r="V23" s="882"/>
      <c r="W23" s="882"/>
      <c r="X23" s="882"/>
      <c r="Y23" s="882"/>
      <c r="Z23" s="882"/>
      <c r="AA23" s="882"/>
      <c r="AB23" s="882"/>
      <c r="AC23" s="882"/>
      <c r="AD23" s="247" t="s">
        <v>2026</v>
      </c>
      <c r="AE23" s="313"/>
      <c r="AF23" s="313"/>
      <c r="AG23" s="911"/>
      <c r="AH23" s="911"/>
      <c r="AI23" s="911"/>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2027</v>
      </c>
      <c r="D24" s="160"/>
      <c r="E24" s="160"/>
      <c r="F24" s="127"/>
      <c r="G24" s="882"/>
      <c r="H24" s="882"/>
      <c r="I24" s="882"/>
      <c r="J24" s="882"/>
      <c r="K24" s="882"/>
      <c r="L24" s="882"/>
      <c r="M24" s="882"/>
      <c r="N24" s="160" t="s">
        <v>2028</v>
      </c>
      <c r="O24" s="160"/>
      <c r="P24" s="253"/>
      <c r="Q24" s="307"/>
      <c r="R24" s="931"/>
      <c r="S24" s="931"/>
      <c r="T24" s="931"/>
      <c r="U24" s="931"/>
      <c r="V24" s="931"/>
      <c r="W24" s="931"/>
      <c r="X24" s="931"/>
      <c r="Y24" s="931"/>
      <c r="Z24" s="931"/>
      <c r="AA24" s="931"/>
      <c r="AB24" s="931"/>
      <c r="AC24" s="931"/>
      <c r="AD24" s="931"/>
      <c r="AE24" s="931"/>
      <c r="AF24" s="931"/>
      <c r="AG24" s="931"/>
      <c r="AH24" s="931"/>
      <c r="AI24" s="931"/>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896" t="s">
        <v>1741</v>
      </c>
      <c r="D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897"/>
      <c r="AD27" s="897"/>
      <c r="AE27" s="897"/>
      <c r="AF27" s="897"/>
      <c r="AG27" s="897"/>
      <c r="AH27" s="897"/>
      <c r="AI27" s="898"/>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304</v>
      </c>
      <c r="D28" s="160"/>
      <c r="E28" s="160"/>
      <c r="F28" s="160"/>
      <c r="G28" s="251"/>
      <c r="H28" s="127"/>
      <c r="I28" s="438"/>
      <c r="J28" s="247" t="s">
        <v>305</v>
      </c>
      <c r="K28" s="132"/>
      <c r="L28" s="247"/>
      <c r="M28" s="247"/>
      <c r="N28" s="127"/>
      <c r="O28" s="258" t="s">
        <v>306</v>
      </c>
      <c r="P28" s="127"/>
      <c r="Q28" s="438"/>
      <c r="R28" s="247" t="s">
        <v>2234</v>
      </c>
      <c r="S28" s="247"/>
      <c r="T28" s="247"/>
      <c r="U28" s="127"/>
      <c r="V28" s="127"/>
      <c r="W28" s="127"/>
      <c r="X28" s="438"/>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1914</v>
      </c>
      <c r="D29" s="160"/>
      <c r="E29" s="160"/>
      <c r="F29" s="160"/>
      <c r="G29" s="882"/>
      <c r="H29" s="882"/>
      <c r="I29" s="882"/>
      <c r="J29" s="882"/>
      <c r="K29" s="882"/>
      <c r="L29" s="882"/>
      <c r="M29" s="882"/>
      <c r="N29" s="882"/>
      <c r="O29" s="882"/>
      <c r="P29" s="882"/>
      <c r="Q29" s="882"/>
      <c r="R29" s="882"/>
      <c r="S29" s="882"/>
      <c r="T29" s="882"/>
      <c r="U29" s="882"/>
      <c r="V29" s="882"/>
      <c r="W29" s="882"/>
      <c r="X29" s="882"/>
      <c r="Y29" s="882"/>
      <c r="Z29" s="882"/>
      <c r="AA29" s="882"/>
      <c r="AB29" s="882"/>
      <c r="AC29" s="247" t="s">
        <v>297</v>
      </c>
      <c r="AD29" s="882"/>
      <c r="AE29" s="882"/>
      <c r="AF29" s="882"/>
      <c r="AG29" s="882"/>
      <c r="AH29" s="882"/>
      <c r="AI29" s="882"/>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1912</v>
      </c>
      <c r="D30" s="160"/>
      <c r="E30" s="160"/>
      <c r="F30" s="160"/>
      <c r="G30" s="900"/>
      <c r="H30" s="900"/>
      <c r="I30" s="900"/>
      <c r="J30" s="900"/>
      <c r="K30" s="900"/>
      <c r="L30" s="900"/>
      <c r="M30" s="900"/>
      <c r="N30" s="900"/>
      <c r="O30" s="900"/>
      <c r="P30" s="900"/>
      <c r="Q30" s="900"/>
      <c r="R30" s="900"/>
      <c r="S30" s="900"/>
      <c r="T30" s="160"/>
      <c r="U30" s="247"/>
      <c r="V30" s="249" t="s">
        <v>298</v>
      </c>
      <c r="W30" s="882"/>
      <c r="X30" s="882"/>
      <c r="Y30" s="882"/>
      <c r="Z30" s="882"/>
      <c r="AA30" s="882"/>
      <c r="AB30" s="882"/>
      <c r="AC30" s="882"/>
      <c r="AD30" s="882"/>
      <c r="AE30" s="882"/>
      <c r="AF30" s="882"/>
      <c r="AG30" s="882"/>
      <c r="AH30" s="882"/>
      <c r="AI30" s="882"/>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299</v>
      </c>
      <c r="D31" s="160"/>
      <c r="E31" s="160"/>
      <c r="F31" s="160"/>
      <c r="G31" s="882"/>
      <c r="H31" s="882"/>
      <c r="I31" s="882"/>
      <c r="J31" s="882"/>
      <c r="K31" s="250"/>
      <c r="L31" s="251" t="s">
        <v>300</v>
      </c>
      <c r="M31" s="883"/>
      <c r="N31" s="883"/>
      <c r="O31" s="883"/>
      <c r="P31" s="883"/>
      <c r="Q31" s="883"/>
      <c r="R31" s="252"/>
      <c r="S31" s="160"/>
      <c r="T31" s="160"/>
      <c r="U31" s="249" t="s">
        <v>1743</v>
      </c>
      <c r="V31" s="882"/>
      <c r="W31" s="882"/>
      <c r="X31" s="882"/>
      <c r="Y31" s="882"/>
      <c r="Z31" s="882"/>
      <c r="AA31" s="882"/>
      <c r="AB31" s="882"/>
      <c r="AC31" s="882"/>
      <c r="AD31" s="247" t="s">
        <v>301</v>
      </c>
      <c r="AE31" s="911"/>
      <c r="AF31" s="911"/>
      <c r="AG31" s="911"/>
      <c r="AH31" s="911"/>
      <c r="AI31" s="911"/>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c r="B32" s="237"/>
      <c r="C32" s="912" t="s">
        <v>1744</v>
      </c>
      <c r="D32" s="912"/>
      <c r="E32" s="912"/>
      <c r="F32" s="912"/>
      <c r="G32" s="882"/>
      <c r="H32" s="882"/>
      <c r="I32" s="882"/>
      <c r="J32" s="882"/>
      <c r="K32" s="882"/>
      <c r="L32" s="882"/>
      <c r="M32" s="882"/>
      <c r="N32" s="882"/>
      <c r="O32" s="930" t="s">
        <v>1745</v>
      </c>
      <c r="P32" s="930"/>
      <c r="Q32" s="930"/>
      <c r="R32" s="931"/>
      <c r="S32" s="931"/>
      <c r="T32" s="931"/>
      <c r="U32" s="931"/>
      <c r="V32" s="931"/>
      <c r="W32" s="931"/>
      <c r="X32" s="931"/>
      <c r="Y32" s="931"/>
      <c r="Z32" s="931"/>
      <c r="AA32" s="931"/>
      <c r="AB32" s="931"/>
      <c r="AC32" s="931"/>
      <c r="AD32" s="931"/>
      <c r="AE32" s="931"/>
      <c r="AF32" s="931"/>
      <c r="AG32" s="931"/>
      <c r="AH32" s="931"/>
      <c r="AI32" s="931"/>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896" t="s">
        <v>2235</v>
      </c>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8"/>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834" t="s">
        <v>2237</v>
      </c>
      <c r="D36" s="834"/>
      <c r="E36" s="834"/>
      <c r="F36" s="834"/>
      <c r="G36" s="834"/>
      <c r="H36" s="834"/>
      <c r="I36" s="834"/>
      <c r="J36" s="834"/>
      <c r="K36" s="1097"/>
      <c r="L36" s="1097"/>
      <c r="M36" s="1097"/>
      <c r="N36" s="1097"/>
      <c r="O36" s="1097"/>
      <c r="P36" s="1097"/>
      <c r="Q36" s="1097"/>
      <c r="R36" s="1097"/>
      <c r="S36" s="1097"/>
      <c r="T36" s="1098" t="s">
        <v>2236</v>
      </c>
      <c r="U36" s="1098"/>
      <c r="V36" s="1098"/>
      <c r="W36" s="1098"/>
      <c r="X36" s="1098"/>
      <c r="Y36" s="1098"/>
      <c r="Z36" s="1097"/>
      <c r="AA36" s="1097"/>
      <c r="AB36" s="1097"/>
      <c r="AC36" s="1097"/>
      <c r="AD36" s="1097"/>
      <c r="AE36" s="1097"/>
      <c r="AF36" s="1097"/>
      <c r="AG36" s="1097"/>
      <c r="AH36" s="1097"/>
      <c r="AI36" s="1097"/>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c r="B37" s="237"/>
      <c r="C37" s="225"/>
      <c r="D37" s="225"/>
      <c r="E37" s="225"/>
      <c r="F37" s="225"/>
      <c r="G37" s="225"/>
      <c r="H37" s="225"/>
      <c r="I37" s="225"/>
      <c r="J37" s="225"/>
      <c r="K37" s="475"/>
      <c r="L37" s="475"/>
      <c r="M37" s="475"/>
      <c r="N37" s="225"/>
      <c r="O37" s="476"/>
      <c r="P37" s="475"/>
      <c r="Q37" s="475"/>
      <c r="R37" s="475"/>
      <c r="S37" s="475"/>
      <c r="T37" s="475"/>
      <c r="U37" s="418"/>
      <c r="V37" s="477"/>
      <c r="W37" s="477"/>
      <c r="X37" s="418"/>
      <c r="Y37" s="418"/>
      <c r="Z37" s="478"/>
      <c r="AA37" s="477"/>
      <c r="AB37" s="477"/>
      <c r="AC37" s="477"/>
      <c r="AD37" s="477"/>
      <c r="AE37" s="477"/>
      <c r="AF37" s="477"/>
      <c r="AG37" s="477"/>
      <c r="AH37" s="477"/>
      <c r="AI37" s="477"/>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586" t="s">
        <v>2407</v>
      </c>
      <c r="D38" s="586"/>
      <c r="E38" s="586"/>
      <c r="F38" s="586"/>
      <c r="G38" s="586"/>
      <c r="H38" s="586"/>
      <c r="I38" s="586"/>
      <c r="J38" s="586"/>
      <c r="K38" s="587"/>
      <c r="L38" s="587"/>
      <c r="M38" s="587"/>
      <c r="N38" s="586"/>
      <c r="O38" s="588"/>
      <c r="P38" s="587"/>
      <c r="Q38" s="587"/>
      <c r="R38" s="587"/>
      <c r="S38" s="587"/>
      <c r="T38" s="587"/>
      <c r="U38" s="589"/>
      <c r="V38" s="590"/>
      <c r="W38" s="590"/>
      <c r="X38" s="589"/>
      <c r="Y38" s="589"/>
      <c r="Z38" s="591"/>
      <c r="AA38" s="590"/>
      <c r="AB38" s="590"/>
      <c r="AC38" s="590"/>
      <c r="AD38" s="590"/>
      <c r="AE38" s="590"/>
      <c r="AF38" s="590"/>
      <c r="AG38" s="590"/>
      <c r="AH38" s="590"/>
      <c r="AI38" s="590"/>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c r="B39" s="237"/>
      <c r="C39" s="717" t="s">
        <v>2397</v>
      </c>
      <c r="D39" s="717"/>
      <c r="E39" s="717"/>
      <c r="F39" s="717"/>
      <c r="G39" s="717"/>
      <c r="H39" s="717"/>
      <c r="I39" s="71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1099" t="s">
        <v>2238</v>
      </c>
      <c r="D40" s="1099"/>
      <c r="E40" s="1099"/>
      <c r="F40" s="1099"/>
      <c r="G40" s="1099"/>
      <c r="H40" s="1099"/>
      <c r="I40" s="1099" t="s">
        <v>2239</v>
      </c>
      <c r="J40" s="1099"/>
      <c r="K40" s="1099"/>
      <c r="L40" s="1099"/>
      <c r="M40" s="1099"/>
      <c r="N40" s="1099"/>
      <c r="O40" s="1099" t="s">
        <v>2240</v>
      </c>
      <c r="P40" s="1099"/>
      <c r="Q40" s="1099"/>
      <c r="R40" s="1099"/>
      <c r="S40" s="1099"/>
      <c r="T40" s="1099"/>
      <c r="U40" s="960" t="s">
        <v>2241</v>
      </c>
      <c r="V40" s="960"/>
      <c r="W40" s="960"/>
      <c r="X40" s="960" t="s">
        <v>2242</v>
      </c>
      <c r="Y40" s="960"/>
      <c r="Z40" s="960"/>
      <c r="AA40" s="960"/>
      <c r="AB40" s="960"/>
      <c r="AC40" s="960"/>
      <c r="AD40" s="960"/>
      <c r="AE40" s="960"/>
      <c r="AF40" s="960"/>
      <c r="AG40" s="960"/>
      <c r="AH40" s="960"/>
      <c r="AI40" s="960"/>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099"/>
      <c r="D41" s="1099"/>
      <c r="E41" s="1099"/>
      <c r="F41" s="1099"/>
      <c r="G41" s="1099"/>
      <c r="H41" s="1099"/>
      <c r="I41" s="1099"/>
      <c r="J41" s="1099"/>
      <c r="K41" s="1099"/>
      <c r="L41" s="1099"/>
      <c r="M41" s="1099"/>
      <c r="N41" s="1099"/>
      <c r="O41" s="1099"/>
      <c r="P41" s="1099"/>
      <c r="Q41" s="1099"/>
      <c r="R41" s="1099"/>
      <c r="S41" s="1099"/>
      <c r="T41" s="1099"/>
      <c r="U41" s="960"/>
      <c r="V41" s="960"/>
      <c r="W41" s="960"/>
      <c r="X41" s="960" t="s">
        <v>2243</v>
      </c>
      <c r="Y41" s="960"/>
      <c r="Z41" s="960"/>
      <c r="AA41" s="960"/>
      <c r="AB41" s="960"/>
      <c r="AC41" s="960"/>
      <c r="AD41" s="960" t="s">
        <v>2244</v>
      </c>
      <c r="AE41" s="960"/>
      <c r="AF41" s="960"/>
      <c r="AG41" s="960"/>
      <c r="AH41" s="960"/>
      <c r="AI41" s="960"/>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c r="B42" s="237"/>
      <c r="C42" s="1111"/>
      <c r="D42" s="1112"/>
      <c r="E42" s="1112"/>
      <c r="F42" s="1112"/>
      <c r="G42" s="1112"/>
      <c r="H42" s="1113"/>
      <c r="I42" s="1111"/>
      <c r="J42" s="1112"/>
      <c r="K42" s="1112"/>
      <c r="L42" s="1112"/>
      <c r="M42" s="1112"/>
      <c r="N42" s="1113"/>
      <c r="O42" s="1111"/>
      <c r="P42" s="1112"/>
      <c r="Q42" s="1112"/>
      <c r="R42" s="1112"/>
      <c r="S42" s="1112"/>
      <c r="T42" s="1113"/>
      <c r="U42" s="1114"/>
      <c r="V42" s="1115"/>
      <c r="W42" s="1116"/>
      <c r="X42" s="1114"/>
      <c r="Y42" s="1115"/>
      <c r="Z42" s="1115"/>
      <c r="AA42" s="1115"/>
      <c r="AB42" s="1115"/>
      <c r="AC42" s="1116"/>
      <c r="AD42" s="1114"/>
      <c r="AE42" s="1115"/>
      <c r="AF42" s="1115"/>
      <c r="AG42" s="1115"/>
      <c r="AH42" s="1115"/>
      <c r="AI42" s="1116"/>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c r="B43" s="237"/>
      <c r="C43" s="1111"/>
      <c r="D43" s="1112"/>
      <c r="E43" s="1112"/>
      <c r="F43" s="1112"/>
      <c r="G43" s="1112"/>
      <c r="H43" s="1113"/>
      <c r="I43" s="1111"/>
      <c r="J43" s="1112"/>
      <c r="K43" s="1112"/>
      <c r="L43" s="1112"/>
      <c r="M43" s="1112"/>
      <c r="N43" s="1113"/>
      <c r="O43" s="1111"/>
      <c r="P43" s="1112"/>
      <c r="Q43" s="1112"/>
      <c r="R43" s="1112"/>
      <c r="S43" s="1112"/>
      <c r="T43" s="1113"/>
      <c r="U43" s="1114"/>
      <c r="V43" s="1115"/>
      <c r="W43" s="1116"/>
      <c r="X43" s="1114"/>
      <c r="Y43" s="1115"/>
      <c r="Z43" s="1115"/>
      <c r="AA43" s="1115"/>
      <c r="AB43" s="1115"/>
      <c r="AC43" s="1116"/>
      <c r="AD43" s="1114"/>
      <c r="AE43" s="1115"/>
      <c r="AF43" s="1115"/>
      <c r="AG43" s="1115"/>
      <c r="AH43" s="1115"/>
      <c r="AI43" s="1116"/>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c r="B44" s="237"/>
      <c r="C44" s="1111"/>
      <c r="D44" s="1112"/>
      <c r="E44" s="1112"/>
      <c r="F44" s="1112"/>
      <c r="G44" s="1112"/>
      <c r="H44" s="1113"/>
      <c r="I44" s="1111"/>
      <c r="J44" s="1112"/>
      <c r="K44" s="1112"/>
      <c r="L44" s="1112"/>
      <c r="M44" s="1112"/>
      <c r="N44" s="1113"/>
      <c r="O44" s="1111"/>
      <c r="P44" s="1112"/>
      <c r="Q44" s="1112"/>
      <c r="R44" s="1112"/>
      <c r="S44" s="1112"/>
      <c r="T44" s="1113"/>
      <c r="U44" s="1114"/>
      <c r="V44" s="1115"/>
      <c r="W44" s="1116"/>
      <c r="X44" s="1114"/>
      <c r="Y44" s="1115"/>
      <c r="Z44" s="1115"/>
      <c r="AA44" s="1115"/>
      <c r="AB44" s="1115"/>
      <c r="AC44" s="1116"/>
      <c r="AD44" s="1114"/>
      <c r="AE44" s="1115"/>
      <c r="AF44" s="1115"/>
      <c r="AG44" s="1115"/>
      <c r="AH44" s="1115"/>
      <c r="AI44" s="1116"/>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c r="B45" s="237"/>
      <c r="C45" s="1111"/>
      <c r="D45" s="1112"/>
      <c r="E45" s="1112"/>
      <c r="F45" s="1112"/>
      <c r="G45" s="1112"/>
      <c r="H45" s="1113"/>
      <c r="I45" s="1111"/>
      <c r="J45" s="1112"/>
      <c r="K45" s="1112"/>
      <c r="L45" s="1112"/>
      <c r="M45" s="1112"/>
      <c r="N45" s="1113"/>
      <c r="O45" s="1111"/>
      <c r="P45" s="1112"/>
      <c r="Q45" s="1112"/>
      <c r="R45" s="1112"/>
      <c r="S45" s="1112"/>
      <c r="T45" s="1113"/>
      <c r="U45" s="1114"/>
      <c r="V45" s="1115"/>
      <c r="W45" s="1116"/>
      <c r="X45" s="1114"/>
      <c r="Y45" s="1115"/>
      <c r="Z45" s="1115"/>
      <c r="AA45" s="1115"/>
      <c r="AB45" s="1115"/>
      <c r="AC45" s="1116"/>
      <c r="AD45" s="1114"/>
      <c r="AE45" s="1115"/>
      <c r="AF45" s="1115"/>
      <c r="AG45" s="1115"/>
      <c r="AH45" s="1115"/>
      <c r="AI45" s="1116"/>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c r="B46" s="237"/>
      <c r="C46" s="1111"/>
      <c r="D46" s="1112"/>
      <c r="E46" s="1112"/>
      <c r="F46" s="1112"/>
      <c r="G46" s="1112"/>
      <c r="H46" s="1113"/>
      <c r="I46" s="1111"/>
      <c r="J46" s="1112"/>
      <c r="K46" s="1112"/>
      <c r="L46" s="1112"/>
      <c r="M46" s="1112"/>
      <c r="N46" s="1113"/>
      <c r="O46" s="1111"/>
      <c r="P46" s="1112"/>
      <c r="Q46" s="1112"/>
      <c r="R46" s="1112"/>
      <c r="S46" s="1112"/>
      <c r="T46" s="1113"/>
      <c r="U46" s="1114"/>
      <c r="V46" s="1115"/>
      <c r="W46" s="1116"/>
      <c r="X46" s="1114"/>
      <c r="Y46" s="1115"/>
      <c r="Z46" s="1115"/>
      <c r="AA46" s="1115"/>
      <c r="AB46" s="1115"/>
      <c r="AC46" s="1116"/>
      <c r="AD46" s="1114"/>
      <c r="AE46" s="1115"/>
      <c r="AF46" s="1115"/>
      <c r="AG46" s="1115"/>
      <c r="AH46" s="1115"/>
      <c r="AI46" s="1116"/>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c r="B47" s="237"/>
      <c r="C47" s="468"/>
      <c r="D47" s="469"/>
      <c r="E47" s="469"/>
      <c r="F47" s="469"/>
      <c r="G47" s="469"/>
      <c r="H47" s="469"/>
      <c r="I47" s="469"/>
      <c r="J47" s="469"/>
      <c r="K47" s="469"/>
      <c r="L47" s="469"/>
      <c r="M47" s="469"/>
      <c r="N47" s="469"/>
      <c r="O47" s="469"/>
      <c r="P47" s="469"/>
      <c r="Q47" s="469"/>
      <c r="R47" s="469"/>
      <c r="S47" s="469"/>
      <c r="T47" s="469"/>
      <c r="U47" s="470"/>
      <c r="V47" s="470"/>
      <c r="W47" s="470"/>
      <c r="X47" s="470"/>
      <c r="Y47" s="470"/>
      <c r="Z47" s="470"/>
      <c r="AA47" s="470"/>
      <c r="AB47" s="470"/>
      <c r="AC47" s="470"/>
      <c r="AD47" s="470"/>
      <c r="AE47" s="470"/>
      <c r="AF47" s="470"/>
      <c r="AG47" s="470"/>
      <c r="AH47" s="470"/>
      <c r="AI47" s="470"/>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c r="B48" s="237"/>
      <c r="C48" s="1100" t="s">
        <v>2370</v>
      </c>
      <c r="D48" s="1100"/>
      <c r="E48" s="1100"/>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c r="B49" s="237"/>
      <c r="C49" s="945" t="s">
        <v>2245</v>
      </c>
      <c r="D49" s="945"/>
      <c r="E49" s="945"/>
      <c r="F49" s="945"/>
      <c r="G49" s="945"/>
      <c r="H49" s="945"/>
      <c r="I49" s="945"/>
      <c r="J49" s="945"/>
      <c r="K49" s="945"/>
      <c r="L49" s="945" t="s">
        <v>2249</v>
      </c>
      <c r="M49" s="945"/>
      <c r="N49" s="945"/>
      <c r="O49" s="945"/>
      <c r="P49" s="945"/>
      <c r="Q49" s="945"/>
      <c r="R49" s="945"/>
      <c r="S49" s="945"/>
      <c r="T49" s="945"/>
      <c r="U49" s="1101" t="s">
        <v>2246</v>
      </c>
      <c r="V49" s="1101"/>
      <c r="W49" s="1101"/>
      <c r="X49" s="1101"/>
      <c r="Y49" s="1101"/>
      <c r="Z49" s="1082" t="s">
        <v>2292</v>
      </c>
      <c r="AA49" s="1083"/>
      <c r="AB49" s="1083"/>
      <c r="AC49" s="1084"/>
      <c r="AD49" s="1079" t="s">
        <v>2250</v>
      </c>
      <c r="AE49" s="1080"/>
      <c r="AF49" s="1080"/>
      <c r="AG49" s="1080"/>
      <c r="AH49" s="1080"/>
      <c r="AI49" s="1081"/>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c r="B50" s="237"/>
      <c r="C50" s="1088"/>
      <c r="D50" s="1088"/>
      <c r="E50" s="1088"/>
      <c r="F50" s="1088"/>
      <c r="G50" s="1088"/>
      <c r="H50" s="1088"/>
      <c r="I50" s="1088"/>
      <c r="J50" s="1088"/>
      <c r="K50" s="1088"/>
      <c r="L50" s="1088"/>
      <c r="M50" s="1088"/>
      <c r="N50" s="1088"/>
      <c r="O50" s="1088"/>
      <c r="P50" s="1088"/>
      <c r="Q50" s="1088"/>
      <c r="R50" s="1088"/>
      <c r="S50" s="1088"/>
      <c r="T50" s="1088"/>
      <c r="U50" s="1088"/>
      <c r="V50" s="1088"/>
      <c r="W50" s="1088"/>
      <c r="X50" s="1088"/>
      <c r="Y50" s="1088"/>
      <c r="Z50" s="1082"/>
      <c r="AA50" s="1083"/>
      <c r="AB50" s="1083"/>
      <c r="AC50" s="1084"/>
      <c r="AD50" s="1085"/>
      <c r="AE50" s="1086"/>
      <c r="AF50" s="1086"/>
      <c r="AG50" s="1086"/>
      <c r="AH50" s="1086"/>
      <c r="AI50" s="1087"/>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c r="B51" s="237"/>
      <c r="C51" s="1088"/>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088"/>
      <c r="Z51" s="1082"/>
      <c r="AA51" s="1083"/>
      <c r="AB51" s="1083"/>
      <c r="AC51" s="1084"/>
      <c r="AD51" s="1085"/>
      <c r="AE51" s="1086"/>
      <c r="AF51" s="1086"/>
      <c r="AG51" s="1086"/>
      <c r="AH51" s="1086"/>
      <c r="AI51" s="1087"/>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c r="B52" s="237"/>
      <c r="C52" s="1088"/>
      <c r="D52" s="1088"/>
      <c r="E52" s="1088"/>
      <c r="F52" s="1088"/>
      <c r="G52" s="1088"/>
      <c r="H52" s="1088"/>
      <c r="I52" s="1088"/>
      <c r="J52" s="1088"/>
      <c r="K52" s="1088"/>
      <c r="L52" s="1088"/>
      <c r="M52" s="1088"/>
      <c r="N52" s="1088"/>
      <c r="O52" s="1088"/>
      <c r="P52" s="1088"/>
      <c r="Q52" s="1088"/>
      <c r="R52" s="1088"/>
      <c r="S52" s="1088"/>
      <c r="T52" s="1088"/>
      <c r="U52" s="1088"/>
      <c r="V52" s="1088"/>
      <c r="W52" s="1088"/>
      <c r="X52" s="1088"/>
      <c r="Y52" s="1088"/>
      <c r="Z52" s="1082"/>
      <c r="AA52" s="1083"/>
      <c r="AB52" s="1083"/>
      <c r="AC52" s="1084"/>
      <c r="AD52" s="1085"/>
      <c r="AE52" s="1086"/>
      <c r="AF52" s="1086"/>
      <c r="AG52" s="1086"/>
      <c r="AH52" s="1086"/>
      <c r="AI52" s="1087"/>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c r="B53" s="237"/>
      <c r="C53" s="1088"/>
      <c r="D53" s="1088"/>
      <c r="E53" s="1088"/>
      <c r="F53" s="1088"/>
      <c r="G53" s="1088"/>
      <c r="H53" s="1088"/>
      <c r="I53" s="1088"/>
      <c r="J53" s="1088"/>
      <c r="K53" s="1088"/>
      <c r="L53" s="1088"/>
      <c r="M53" s="1088"/>
      <c r="N53" s="1088"/>
      <c r="O53" s="1088"/>
      <c r="P53" s="1088"/>
      <c r="Q53" s="1088"/>
      <c r="R53" s="1088"/>
      <c r="S53" s="1088"/>
      <c r="T53" s="1088"/>
      <c r="U53" s="1088"/>
      <c r="V53" s="1088"/>
      <c r="W53" s="1088"/>
      <c r="X53" s="1088"/>
      <c r="Y53" s="1088"/>
      <c r="Z53" s="1082"/>
      <c r="AA53" s="1083"/>
      <c r="AB53" s="1083"/>
      <c r="AC53" s="1084"/>
      <c r="AD53" s="1085"/>
      <c r="AE53" s="1086"/>
      <c r="AF53" s="1086"/>
      <c r="AG53" s="1086"/>
      <c r="AH53" s="1086"/>
      <c r="AI53" s="1087"/>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c r="B54" s="237"/>
      <c r="C54" s="1088"/>
      <c r="D54" s="1088"/>
      <c r="E54" s="1088"/>
      <c r="F54" s="1088"/>
      <c r="G54" s="1088"/>
      <c r="H54" s="1088"/>
      <c r="I54" s="1088"/>
      <c r="J54" s="1088"/>
      <c r="K54" s="1088"/>
      <c r="L54" s="1088"/>
      <c r="M54" s="1088"/>
      <c r="N54" s="1088"/>
      <c r="O54" s="1088"/>
      <c r="P54" s="1088"/>
      <c r="Q54" s="1088"/>
      <c r="R54" s="1088"/>
      <c r="S54" s="1088"/>
      <c r="T54" s="1088"/>
      <c r="U54" s="1088"/>
      <c r="V54" s="1088"/>
      <c r="W54" s="1088"/>
      <c r="X54" s="1088"/>
      <c r="Y54" s="1088"/>
      <c r="Z54" s="1082"/>
      <c r="AA54" s="1083"/>
      <c r="AB54" s="1083"/>
      <c r="AC54" s="1084"/>
      <c r="AD54" s="1085"/>
      <c r="AE54" s="1086"/>
      <c r="AF54" s="1086"/>
      <c r="AG54" s="1086"/>
      <c r="AH54" s="1086"/>
      <c r="AI54" s="1087"/>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c r="B55" s="237"/>
      <c r="C55" s="1088"/>
      <c r="D55" s="1088"/>
      <c r="E55" s="1088"/>
      <c r="F55" s="1088"/>
      <c r="G55" s="1088"/>
      <c r="H55" s="1088"/>
      <c r="I55" s="1088"/>
      <c r="J55" s="1088"/>
      <c r="K55" s="1088"/>
      <c r="L55" s="1088"/>
      <c r="M55" s="1088"/>
      <c r="N55" s="1088"/>
      <c r="O55" s="1088"/>
      <c r="P55" s="1088"/>
      <c r="Q55" s="1088"/>
      <c r="R55" s="1088"/>
      <c r="S55" s="1088"/>
      <c r="T55" s="1088"/>
      <c r="U55" s="1088"/>
      <c r="V55" s="1088"/>
      <c r="W55" s="1088"/>
      <c r="X55" s="1088"/>
      <c r="Y55" s="1088"/>
      <c r="Z55" s="1082"/>
      <c r="AA55" s="1083"/>
      <c r="AB55" s="1083"/>
      <c r="AC55" s="1084"/>
      <c r="AD55" s="1085"/>
      <c r="AE55" s="1086"/>
      <c r="AF55" s="1086"/>
      <c r="AG55" s="1086"/>
      <c r="AH55" s="1086"/>
      <c r="AI55" s="1087"/>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c r="B56" s="237"/>
      <c r="C56" s="1088"/>
      <c r="D56" s="1088"/>
      <c r="E56" s="1088"/>
      <c r="F56" s="1088"/>
      <c r="G56" s="1088"/>
      <c r="H56" s="1088"/>
      <c r="I56" s="1088"/>
      <c r="J56" s="1088"/>
      <c r="K56" s="1088"/>
      <c r="L56" s="1088"/>
      <c r="M56" s="1088"/>
      <c r="N56" s="1088"/>
      <c r="O56" s="1088"/>
      <c r="P56" s="1088"/>
      <c r="Q56" s="1088"/>
      <c r="R56" s="1088"/>
      <c r="S56" s="1088"/>
      <c r="T56" s="1088"/>
      <c r="U56" s="1088"/>
      <c r="V56" s="1088"/>
      <c r="W56" s="1088"/>
      <c r="X56" s="1088"/>
      <c r="Y56" s="1088"/>
      <c r="Z56" s="1082"/>
      <c r="AA56" s="1083"/>
      <c r="AB56" s="1083"/>
      <c r="AC56" s="1084"/>
      <c r="AD56" s="1085"/>
      <c r="AE56" s="1086"/>
      <c r="AF56" s="1086"/>
      <c r="AG56" s="1086"/>
      <c r="AH56" s="1086"/>
      <c r="AI56" s="1087"/>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c r="B57" s="237"/>
      <c r="C57" s="473"/>
      <c r="D57" s="473"/>
      <c r="E57" s="473"/>
      <c r="F57" s="473"/>
      <c r="G57" s="473"/>
      <c r="H57" s="473"/>
      <c r="I57" s="473"/>
      <c r="J57" s="473"/>
      <c r="K57" s="473"/>
      <c r="L57" s="473"/>
      <c r="M57" s="473"/>
      <c r="N57" s="473"/>
      <c r="O57" s="473"/>
      <c r="P57" s="473"/>
      <c r="Q57" s="473"/>
      <c r="R57" s="473"/>
      <c r="S57" s="473"/>
      <c r="T57" s="473"/>
      <c r="U57" s="474"/>
      <c r="V57" s="474"/>
      <c r="W57" s="474"/>
      <c r="X57" s="474"/>
      <c r="Y57" s="474"/>
      <c r="Z57" s="474"/>
      <c r="AA57" s="474"/>
      <c r="AB57" s="474"/>
      <c r="AC57" s="474"/>
      <c r="AD57" s="474"/>
      <c r="AE57" s="474"/>
      <c r="AF57" s="474"/>
      <c r="AG57" s="474"/>
      <c r="AH57" s="474"/>
      <c r="AI57" s="474"/>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c r="B58" s="237"/>
      <c r="C58" s="1100" t="s">
        <v>2251</v>
      </c>
      <c r="D58" s="1100"/>
      <c r="E58" s="1100"/>
      <c r="F58" s="1100"/>
      <c r="G58" s="1100"/>
      <c r="H58" s="1100"/>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s="1100"/>
      <c r="AG58" s="1100"/>
      <c r="AH58" s="1100"/>
      <c r="AI58" s="1100"/>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c r="B59" s="237"/>
      <c r="C59" s="1105" t="s">
        <v>2252</v>
      </c>
      <c r="D59" s="1106"/>
      <c r="E59" s="1106"/>
      <c r="F59" s="1106"/>
      <c r="G59" s="1106"/>
      <c r="H59" s="1106"/>
      <c r="I59" s="1106"/>
      <c r="J59" s="1106"/>
      <c r="K59" s="1107"/>
      <c r="L59" s="960" t="s">
        <v>2253</v>
      </c>
      <c r="M59" s="960"/>
      <c r="N59" s="960"/>
      <c r="O59" s="960"/>
      <c r="P59" s="960"/>
      <c r="Q59" s="960"/>
      <c r="R59" s="960"/>
      <c r="S59" s="960"/>
      <c r="T59" s="960"/>
      <c r="U59" s="960"/>
      <c r="V59" s="960"/>
      <c r="W59" s="960"/>
      <c r="X59" s="960" t="s">
        <v>2256</v>
      </c>
      <c r="Y59" s="960"/>
      <c r="Z59" s="960"/>
      <c r="AA59" s="960"/>
      <c r="AB59" s="960"/>
      <c r="AC59" s="960"/>
      <c r="AD59" s="960"/>
      <c r="AE59" s="960"/>
      <c r="AF59" s="960"/>
      <c r="AG59" s="960"/>
      <c r="AH59" s="960"/>
      <c r="AI59" s="960"/>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c r="B60" s="237"/>
      <c r="C60" s="1108"/>
      <c r="D60" s="1109"/>
      <c r="E60" s="1109"/>
      <c r="F60" s="1109"/>
      <c r="G60" s="1109"/>
      <c r="H60" s="1109"/>
      <c r="I60" s="1109"/>
      <c r="J60" s="1109"/>
      <c r="K60" s="1110"/>
      <c r="L60" s="960" t="s">
        <v>2254</v>
      </c>
      <c r="M60" s="960"/>
      <c r="N60" s="960"/>
      <c r="O60" s="960"/>
      <c r="P60" s="960"/>
      <c r="Q60" s="960"/>
      <c r="R60" s="960" t="s">
        <v>2255</v>
      </c>
      <c r="S60" s="960"/>
      <c r="T60" s="960"/>
      <c r="U60" s="960"/>
      <c r="V60" s="960"/>
      <c r="W60" s="960"/>
      <c r="X60" s="960" t="s">
        <v>2254</v>
      </c>
      <c r="Y60" s="960"/>
      <c r="Z60" s="960"/>
      <c r="AA60" s="960"/>
      <c r="AB60" s="960"/>
      <c r="AC60" s="960"/>
      <c r="AD60" s="960" t="s">
        <v>2255</v>
      </c>
      <c r="AE60" s="960"/>
      <c r="AF60" s="960"/>
      <c r="AG60" s="960"/>
      <c r="AH60" s="960"/>
      <c r="AI60" s="960"/>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c r="B61" s="237"/>
      <c r="C61" s="1118"/>
      <c r="D61" s="1008"/>
      <c r="E61" s="1008"/>
      <c r="F61" s="1008"/>
      <c r="G61" s="1008"/>
      <c r="H61" s="1008"/>
      <c r="I61" s="1008"/>
      <c r="J61" s="1008"/>
      <c r="K61" s="1119"/>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4"/>
      <c r="AI61" s="1104"/>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c r="B62" s="237"/>
      <c r="C62" s="1118"/>
      <c r="D62" s="1008"/>
      <c r="E62" s="1008"/>
      <c r="F62" s="1008"/>
      <c r="G62" s="1008"/>
      <c r="H62" s="1008"/>
      <c r="I62" s="1008"/>
      <c r="J62" s="1008"/>
      <c r="K62" s="1119"/>
      <c r="L62" s="1104"/>
      <c r="M62" s="1104"/>
      <c r="N62" s="1104"/>
      <c r="O62" s="1104"/>
      <c r="P62" s="1104"/>
      <c r="Q62" s="1104"/>
      <c r="R62" s="1104"/>
      <c r="S62" s="1104"/>
      <c r="T62" s="1104"/>
      <c r="U62" s="1104"/>
      <c r="V62" s="1104"/>
      <c r="W62" s="1104"/>
      <c r="X62" s="1104"/>
      <c r="Y62" s="1104"/>
      <c r="Z62" s="1104"/>
      <c r="AA62" s="1104"/>
      <c r="AB62" s="1104"/>
      <c r="AC62" s="1104"/>
      <c r="AD62" s="1104"/>
      <c r="AE62" s="1104"/>
      <c r="AF62" s="1104"/>
      <c r="AG62" s="1104"/>
      <c r="AH62" s="1104"/>
      <c r="AI62" s="1104"/>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c r="B63" s="237"/>
      <c r="C63" s="1118"/>
      <c r="D63" s="1008"/>
      <c r="E63" s="1008"/>
      <c r="F63" s="1008"/>
      <c r="G63" s="1008"/>
      <c r="H63" s="1008"/>
      <c r="I63" s="1008"/>
      <c r="J63" s="1008"/>
      <c r="K63" s="1119"/>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4"/>
      <c r="AI63" s="1104"/>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c r="B64" s="237"/>
      <c r="C64" s="1118"/>
      <c r="D64" s="1008"/>
      <c r="E64" s="1008"/>
      <c r="F64" s="1008"/>
      <c r="G64" s="1008"/>
      <c r="H64" s="1008"/>
      <c r="I64" s="1008"/>
      <c r="J64" s="1008"/>
      <c r="K64" s="1119"/>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c r="B65" s="237"/>
      <c r="C65" s="1118"/>
      <c r="D65" s="1008"/>
      <c r="E65" s="1008"/>
      <c r="F65" s="1008"/>
      <c r="G65" s="1008"/>
      <c r="H65" s="1008"/>
      <c r="I65" s="1008"/>
      <c r="J65" s="1008"/>
      <c r="K65" s="1119"/>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c r="B66" s="237"/>
      <c r="C66" s="1117"/>
      <c r="D66" s="1117"/>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c r="B67" s="237"/>
      <c r="C67" s="1105" t="s">
        <v>2257</v>
      </c>
      <c r="D67" s="1106"/>
      <c r="E67" s="1106"/>
      <c r="F67" s="1106"/>
      <c r="G67" s="1106"/>
      <c r="H67" s="1106"/>
      <c r="I67" s="1106"/>
      <c r="J67" s="1106"/>
      <c r="K67" s="1107"/>
      <c r="L67" s="960" t="s">
        <v>2253</v>
      </c>
      <c r="M67" s="960"/>
      <c r="N67" s="960"/>
      <c r="O67" s="960"/>
      <c r="P67" s="960"/>
      <c r="Q67" s="960"/>
      <c r="R67" s="960"/>
      <c r="S67" s="960"/>
      <c r="T67" s="960"/>
      <c r="U67" s="960"/>
      <c r="V67" s="960"/>
      <c r="W67" s="960"/>
      <c r="X67" s="960" t="s">
        <v>2256</v>
      </c>
      <c r="Y67" s="960"/>
      <c r="Z67" s="960"/>
      <c r="AA67" s="960"/>
      <c r="AB67" s="960"/>
      <c r="AC67" s="960"/>
      <c r="AD67" s="960"/>
      <c r="AE67" s="960"/>
      <c r="AF67" s="960"/>
      <c r="AG67" s="960"/>
      <c r="AH67" s="960"/>
      <c r="AI67" s="960"/>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c r="B68" s="237"/>
      <c r="C68" s="1108"/>
      <c r="D68" s="1109"/>
      <c r="E68" s="1109"/>
      <c r="F68" s="1109"/>
      <c r="G68" s="1109"/>
      <c r="H68" s="1109"/>
      <c r="I68" s="1109"/>
      <c r="J68" s="1109"/>
      <c r="K68" s="1110"/>
      <c r="L68" s="960" t="s">
        <v>2254</v>
      </c>
      <c r="M68" s="960"/>
      <c r="N68" s="960"/>
      <c r="O68" s="960"/>
      <c r="P68" s="960"/>
      <c r="Q68" s="960"/>
      <c r="R68" s="960" t="s">
        <v>2255</v>
      </c>
      <c r="S68" s="960"/>
      <c r="T68" s="960"/>
      <c r="U68" s="960"/>
      <c r="V68" s="960"/>
      <c r="W68" s="960"/>
      <c r="X68" s="960" t="s">
        <v>2254</v>
      </c>
      <c r="Y68" s="960"/>
      <c r="Z68" s="960"/>
      <c r="AA68" s="960"/>
      <c r="AB68" s="960"/>
      <c r="AC68" s="960"/>
      <c r="AD68" s="960" t="s">
        <v>2255</v>
      </c>
      <c r="AE68" s="960"/>
      <c r="AF68" s="960"/>
      <c r="AG68" s="960"/>
      <c r="AH68" s="960"/>
      <c r="AI68" s="960"/>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c r="B69" s="237"/>
      <c r="C69" s="1118"/>
      <c r="D69" s="1008"/>
      <c r="E69" s="1008"/>
      <c r="F69" s="1008"/>
      <c r="G69" s="1008"/>
      <c r="H69" s="1008"/>
      <c r="I69" s="1008"/>
      <c r="J69" s="1008"/>
      <c r="K69" s="1119"/>
      <c r="L69" s="1104"/>
      <c r="M69" s="1104"/>
      <c r="N69" s="1104"/>
      <c r="O69" s="1104"/>
      <c r="P69" s="1104"/>
      <c r="Q69" s="1104"/>
      <c r="R69" s="1104"/>
      <c r="S69" s="1104"/>
      <c r="T69" s="1104"/>
      <c r="U69" s="1104"/>
      <c r="V69" s="1104"/>
      <c r="W69" s="1104"/>
      <c r="X69" s="1104"/>
      <c r="Y69" s="1104"/>
      <c r="Z69" s="1104"/>
      <c r="AA69" s="1104"/>
      <c r="AB69" s="1104"/>
      <c r="AC69" s="1104"/>
      <c r="AD69" s="1104"/>
      <c r="AE69" s="1104"/>
      <c r="AF69" s="1104"/>
      <c r="AG69" s="1104"/>
      <c r="AH69" s="1104"/>
      <c r="AI69" s="1104"/>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c r="B70" s="237"/>
      <c r="C70" s="1118"/>
      <c r="D70" s="1008"/>
      <c r="E70" s="1008"/>
      <c r="F70" s="1008"/>
      <c r="G70" s="1008"/>
      <c r="H70" s="1008"/>
      <c r="I70" s="1008"/>
      <c r="J70" s="1008"/>
      <c r="K70" s="1119"/>
      <c r="L70" s="1104"/>
      <c r="M70" s="1104"/>
      <c r="N70" s="1104"/>
      <c r="O70" s="1104"/>
      <c r="P70" s="1104"/>
      <c r="Q70" s="1104"/>
      <c r="R70" s="1104"/>
      <c r="S70" s="1104"/>
      <c r="T70" s="1104"/>
      <c r="U70" s="1104"/>
      <c r="V70" s="1104"/>
      <c r="W70" s="1104"/>
      <c r="X70" s="1104"/>
      <c r="Y70" s="1104"/>
      <c r="Z70" s="1104"/>
      <c r="AA70" s="1104"/>
      <c r="AB70" s="1104"/>
      <c r="AC70" s="1104"/>
      <c r="AD70" s="1104"/>
      <c r="AE70" s="1104"/>
      <c r="AF70" s="1104"/>
      <c r="AG70" s="1104"/>
      <c r="AH70" s="1104"/>
      <c r="AI70" s="1104"/>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c r="B71" s="237"/>
      <c r="C71" s="1118"/>
      <c r="D71" s="1008"/>
      <c r="E71" s="1008"/>
      <c r="F71" s="1008"/>
      <c r="G71" s="1008"/>
      <c r="H71" s="1008"/>
      <c r="I71" s="1008"/>
      <c r="J71" s="1008"/>
      <c r="K71" s="1119"/>
      <c r="L71" s="1104"/>
      <c r="M71" s="1104"/>
      <c r="N71" s="1104"/>
      <c r="O71" s="1104"/>
      <c r="P71" s="1104"/>
      <c r="Q71" s="1104"/>
      <c r="R71" s="1104"/>
      <c r="S71" s="1104"/>
      <c r="T71" s="1104"/>
      <c r="U71" s="1104"/>
      <c r="V71" s="1104"/>
      <c r="W71" s="1104"/>
      <c r="X71" s="1104"/>
      <c r="Y71" s="1104"/>
      <c r="Z71" s="1104"/>
      <c r="AA71" s="1104"/>
      <c r="AB71" s="1104"/>
      <c r="AC71" s="1104"/>
      <c r="AD71" s="1104"/>
      <c r="AE71" s="1104"/>
      <c r="AF71" s="1104"/>
      <c r="AG71" s="1104"/>
      <c r="AH71" s="1104"/>
      <c r="AI71" s="1104"/>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c r="B72" s="237"/>
      <c r="C72" s="1118"/>
      <c r="D72" s="1008"/>
      <c r="E72" s="1008"/>
      <c r="F72" s="1008"/>
      <c r="G72" s="1008"/>
      <c r="H72" s="1008"/>
      <c r="I72" s="1008"/>
      <c r="J72" s="1008"/>
      <c r="K72" s="1119"/>
      <c r="L72" s="1104"/>
      <c r="M72" s="1104"/>
      <c r="N72" s="1104"/>
      <c r="O72" s="1104"/>
      <c r="P72" s="1104"/>
      <c r="Q72" s="1104"/>
      <c r="R72" s="1104"/>
      <c r="S72" s="1104"/>
      <c r="T72" s="1104"/>
      <c r="U72" s="1104"/>
      <c r="V72" s="1104"/>
      <c r="W72" s="1104"/>
      <c r="X72" s="1104"/>
      <c r="Y72" s="1104"/>
      <c r="Z72" s="1104"/>
      <c r="AA72" s="1104"/>
      <c r="AB72" s="1104"/>
      <c r="AC72" s="1104"/>
      <c r="AD72" s="1104"/>
      <c r="AE72" s="1104"/>
      <c r="AF72" s="1104"/>
      <c r="AG72" s="1104"/>
      <c r="AH72" s="1104"/>
      <c r="AI72" s="1104"/>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c r="B73" s="237"/>
      <c r="C73" s="1118"/>
      <c r="D73" s="1008"/>
      <c r="E73" s="1008"/>
      <c r="F73" s="1008"/>
      <c r="G73" s="1008"/>
      <c r="H73" s="1008"/>
      <c r="I73" s="1008"/>
      <c r="J73" s="1008"/>
      <c r="K73" s="1119"/>
      <c r="L73" s="1104"/>
      <c r="M73" s="1104"/>
      <c r="N73" s="1104"/>
      <c r="O73" s="1104"/>
      <c r="P73" s="1104"/>
      <c r="Q73" s="1104"/>
      <c r="R73" s="1104"/>
      <c r="S73" s="1104"/>
      <c r="T73" s="1104"/>
      <c r="U73" s="1104"/>
      <c r="V73" s="1104"/>
      <c r="W73" s="1104"/>
      <c r="X73" s="1104"/>
      <c r="Y73" s="1104"/>
      <c r="Z73" s="1104"/>
      <c r="AA73" s="1104"/>
      <c r="AB73" s="1104"/>
      <c r="AC73" s="1104"/>
      <c r="AD73" s="1104"/>
      <c r="AE73" s="1104"/>
      <c r="AF73" s="1104"/>
      <c r="AG73" s="1104"/>
      <c r="AH73" s="1104"/>
      <c r="AI73" s="1104"/>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c r="B74" s="263"/>
      <c r="C74" s="1096"/>
      <c r="D74" s="1096"/>
      <c r="E74" s="1096"/>
      <c r="F74" s="1096"/>
      <c r="G74" s="1096"/>
      <c r="H74" s="1096"/>
      <c r="I74" s="1096"/>
      <c r="J74" s="1096"/>
      <c r="K74" s="1096"/>
      <c r="L74" s="1096"/>
      <c r="M74" s="1096"/>
      <c r="N74" s="1096"/>
      <c r="O74" s="1096"/>
      <c r="P74" s="1096"/>
      <c r="Q74" s="1096"/>
      <c r="R74" s="1096"/>
      <c r="S74" s="1096"/>
      <c r="T74" s="1096"/>
      <c r="U74" s="1096"/>
      <c r="V74" s="1096"/>
      <c r="W74" s="1096"/>
      <c r="X74" s="1096"/>
      <c r="Y74" s="1096"/>
      <c r="Z74" s="1096"/>
      <c r="AA74" s="1096"/>
      <c r="AB74" s="1096"/>
      <c r="AC74" s="1096"/>
      <c r="AD74" s="1096"/>
      <c r="AE74" s="1096"/>
      <c r="AF74" s="1096"/>
      <c r="AG74" s="1096"/>
      <c r="AH74" s="1096"/>
      <c r="AI74" s="1096"/>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c r="B75" s="263"/>
      <c r="C75" s="1120" t="s">
        <v>2320</v>
      </c>
      <c r="D75" s="1120"/>
      <c r="E75" s="1120"/>
      <c r="F75" s="1120"/>
      <c r="G75" s="1120"/>
      <c r="H75" s="1120"/>
      <c r="I75" s="1120"/>
      <c r="J75" s="1120"/>
      <c r="K75" s="1120"/>
      <c r="L75" s="1120"/>
      <c r="M75" s="1120"/>
      <c r="N75" s="1120"/>
      <c r="O75" s="1120"/>
      <c r="P75" s="1120"/>
      <c r="Q75" s="1120"/>
      <c r="R75" s="1120"/>
      <c r="S75" s="1120"/>
      <c r="T75" s="1120"/>
      <c r="U75" s="1120"/>
      <c r="V75" s="1120"/>
      <c r="W75" s="1120"/>
      <c r="X75" s="1120"/>
      <c r="Y75" s="1120"/>
      <c r="Z75" s="1120"/>
      <c r="AA75" s="1120"/>
      <c r="AB75" s="1120"/>
      <c r="AC75" s="1120"/>
      <c r="AD75" s="1120"/>
      <c r="AE75" s="1120"/>
      <c r="AF75" s="1120"/>
      <c r="AG75" s="1120"/>
      <c r="AH75" s="1120"/>
      <c r="AI75" s="1120"/>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c r="B76" s="263"/>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c r="AA76" s="479"/>
      <c r="AB76" s="479"/>
      <c r="AC76" s="479"/>
      <c r="AD76" s="479"/>
      <c r="AE76" s="479"/>
      <c r="AF76" s="479"/>
      <c r="AG76" s="479"/>
      <c r="AH76" s="479"/>
      <c r="AI76" s="479"/>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c r="B77" s="263"/>
      <c r="C77" s="896" t="s">
        <v>2259</v>
      </c>
      <c r="D77" s="897"/>
      <c r="E77" s="897"/>
      <c r="F77" s="897"/>
      <c r="G77" s="897"/>
      <c r="H77" s="897"/>
      <c r="I77" s="897"/>
      <c r="J77" s="897"/>
      <c r="K77" s="897"/>
      <c r="L77" s="897"/>
      <c r="M77" s="897"/>
      <c r="N77" s="897"/>
      <c r="O77" s="897"/>
      <c r="P77" s="897"/>
      <c r="Q77" s="897"/>
      <c r="R77" s="897"/>
      <c r="S77" s="897"/>
      <c r="T77" s="897"/>
      <c r="U77" s="897"/>
      <c r="V77" s="897"/>
      <c r="W77" s="897"/>
      <c r="X77" s="897"/>
      <c r="Y77" s="897"/>
      <c r="Z77" s="897"/>
      <c r="AA77" s="897"/>
      <c r="AB77" s="897"/>
      <c r="AC77" s="897"/>
      <c r="AD77" s="897"/>
      <c r="AE77" s="897"/>
      <c r="AF77" s="897"/>
      <c r="AG77" s="897"/>
      <c r="AH77" s="897"/>
      <c r="AI77" s="898"/>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c r="B78" s="263"/>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c r="AA78" s="479"/>
      <c r="AB78" s="479"/>
      <c r="AC78" s="479"/>
      <c r="AD78" s="479"/>
      <c r="AE78" s="479"/>
      <c r="AF78" s="479"/>
      <c r="AG78" s="479"/>
      <c r="AH78" s="479"/>
      <c r="AI78" s="479"/>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c r="B79" s="263"/>
      <c r="C79" s="160" t="s">
        <v>2260</v>
      </c>
      <c r="D79" s="160"/>
      <c r="E79" s="160"/>
      <c r="F79" s="160"/>
      <c r="G79" s="160"/>
      <c r="H79" s="160"/>
      <c r="I79" s="257"/>
      <c r="J79" s="257"/>
      <c r="K79" s="257"/>
      <c r="L79" s="257"/>
      <c r="M79" s="257"/>
      <c r="N79" s="257"/>
      <c r="O79" s="257"/>
      <c r="P79" s="257"/>
      <c r="Q79" s="257"/>
      <c r="R79" s="257"/>
      <c r="S79" s="438"/>
      <c r="T79" s="247" t="s">
        <v>196</v>
      </c>
      <c r="U79" s="247"/>
      <c r="V79" s="438"/>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c r="B80" s="263"/>
      <c r="C80" s="160" t="s">
        <v>2258</v>
      </c>
      <c r="D80" s="160"/>
      <c r="E80" s="160"/>
      <c r="F80" s="160"/>
      <c r="G80" s="160"/>
      <c r="H80" s="160"/>
      <c r="I80" s="257"/>
      <c r="J80" s="257"/>
      <c r="K80" s="257"/>
      <c r="L80" s="257"/>
      <c r="M80" s="257"/>
      <c r="N80" s="458" t="s">
        <v>2195</v>
      </c>
      <c r="O80" s="257"/>
      <c r="P80" s="257"/>
      <c r="Q80" s="257"/>
      <c r="R80" s="257"/>
      <c r="S80" s="127"/>
      <c r="T80" s="127"/>
      <c r="U80" s="921"/>
      <c r="V80" s="921"/>
      <c r="W80" s="921"/>
      <c r="X80" s="921"/>
      <c r="Y80" s="458" t="s">
        <v>2196</v>
      </c>
      <c r="Z80" s="128"/>
      <c r="AA80" s="128"/>
      <c r="AB80" s="128"/>
      <c r="AC80" s="128"/>
      <c r="AD80" s="128"/>
      <c r="AE80" s="128"/>
      <c r="AF80" s="962"/>
      <c r="AG80" s="962"/>
      <c r="AH80" s="962"/>
      <c r="AI80" s="962"/>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c r="B81" s="263"/>
      <c r="C81" s="160" t="s">
        <v>2389</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39"/>
      <c r="AC81" s="247" t="s">
        <v>196</v>
      </c>
      <c r="AD81" s="247"/>
      <c r="AE81" s="439"/>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c r="B82" s="263"/>
      <c r="C82" s="906" t="s">
        <v>1916</v>
      </c>
      <c r="D82" s="906"/>
      <c r="E82" s="906"/>
      <c r="F82" s="906"/>
      <c r="G82" s="906"/>
      <c r="H82" s="906"/>
      <c r="I82" s="906"/>
      <c r="J82" s="906"/>
      <c r="K82" s="906"/>
      <c r="L82" s="906"/>
      <c r="M82" s="906"/>
      <c r="N82" s="906"/>
      <c r="O82" s="906"/>
      <c r="P82" s="906"/>
      <c r="Q82" s="906"/>
      <c r="R82" s="906"/>
      <c r="S82" s="906"/>
      <c r="T82" s="906"/>
      <c r="U82" s="906"/>
      <c r="V82" s="906"/>
      <c r="W82" s="906"/>
      <c r="X82" s="906"/>
      <c r="Y82" s="906"/>
      <c r="Z82" s="906"/>
      <c r="AA82" s="906"/>
      <c r="AB82" s="906"/>
      <c r="AC82" s="906"/>
      <c r="AD82" s="906"/>
      <c r="AE82" s="906"/>
      <c r="AF82" s="906"/>
      <c r="AG82" s="906"/>
      <c r="AH82" s="906"/>
      <c r="AI82" s="906"/>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c r="B84" s="263"/>
      <c r="C84" s="945" t="s">
        <v>2261</v>
      </c>
      <c r="D84" s="945"/>
      <c r="E84" s="945"/>
      <c r="F84" s="945"/>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264"/>
      <c r="AP84" s="248"/>
      <c r="AT84" s="248"/>
      <c r="AU84" s="23"/>
      <c r="AV84" s="23"/>
      <c r="AW84" s="23"/>
      <c r="AX84" s="23"/>
      <c r="AY84" s="23"/>
      <c r="AZ84" s="23"/>
      <c r="BA84" s="23"/>
      <c r="BB84" s="23"/>
      <c r="BC84" s="23"/>
    </row>
    <row r="85" spans="2:71" s="240" customFormat="1" ht="15" customHeight="1">
      <c r="B85" s="263"/>
      <c r="C85" s="925" t="s">
        <v>1150</v>
      </c>
      <c r="D85" s="925"/>
      <c r="E85" s="925"/>
      <c r="F85" s="925"/>
      <c r="G85" s="925"/>
      <c r="H85" s="925"/>
      <c r="I85" s="925"/>
      <c r="J85" s="908" t="s">
        <v>1169</v>
      </c>
      <c r="K85" s="908"/>
      <c r="L85" s="908"/>
      <c r="M85" s="908"/>
      <c r="N85" s="908"/>
      <c r="O85" s="908"/>
      <c r="P85" s="908" t="s">
        <v>1151</v>
      </c>
      <c r="Q85" s="908"/>
      <c r="R85" s="908"/>
      <c r="S85" s="908"/>
      <c r="T85" s="908"/>
      <c r="U85" s="908"/>
      <c r="V85" s="908"/>
      <c r="W85" s="908"/>
      <c r="X85" s="908"/>
      <c r="Y85" s="908" t="s">
        <v>1152</v>
      </c>
      <c r="Z85" s="908"/>
      <c r="AA85" s="908"/>
      <c r="AB85" s="908"/>
      <c r="AC85" s="908"/>
      <c r="AD85" s="908"/>
      <c r="AE85" s="909" t="s">
        <v>1153</v>
      </c>
      <c r="AF85" s="909"/>
      <c r="AG85" s="909"/>
      <c r="AH85" s="909"/>
      <c r="AI85" s="909"/>
      <c r="AJ85" s="264"/>
      <c r="AP85" s="248"/>
      <c r="AT85" s="248"/>
      <c r="AV85" s="23"/>
      <c r="AW85" s="23"/>
      <c r="AX85" s="23"/>
      <c r="AY85" s="23"/>
      <c r="AZ85" s="23"/>
      <c r="BA85" s="23"/>
      <c r="BB85" s="23"/>
      <c r="BC85" s="23"/>
    </row>
    <row r="86" spans="2:71" s="240" customFormat="1" ht="15" customHeight="1">
      <c r="B86" s="263"/>
      <c r="C86" s="891"/>
      <c r="D86" s="891"/>
      <c r="E86" s="891"/>
      <c r="F86" s="891"/>
      <c r="G86" s="891"/>
      <c r="H86" s="891"/>
      <c r="I86" s="891"/>
      <c r="J86" s="884"/>
      <c r="K86" s="884"/>
      <c r="L86" s="884"/>
      <c r="M86" s="884"/>
      <c r="N86" s="884"/>
      <c r="O86" s="884"/>
      <c r="P86" s="884"/>
      <c r="Q86" s="884"/>
      <c r="R86" s="884"/>
      <c r="S86" s="884"/>
      <c r="T86" s="884"/>
      <c r="U86" s="884"/>
      <c r="V86" s="884"/>
      <c r="W86" s="884"/>
      <c r="X86" s="884"/>
      <c r="Y86" s="884"/>
      <c r="Z86" s="884"/>
      <c r="AA86" s="884"/>
      <c r="AB86" s="884"/>
      <c r="AC86" s="884"/>
      <c r="AD86" s="884"/>
      <c r="AE86" s="895"/>
      <c r="AF86" s="895"/>
      <c r="AG86" s="895"/>
      <c r="AH86" s="895"/>
      <c r="AI86" s="895"/>
      <c r="AJ86" s="264"/>
      <c r="AP86" s="248"/>
      <c r="AT86" s="248"/>
      <c r="AV86" s="23"/>
      <c r="AW86" s="23"/>
      <c r="AX86" s="23"/>
      <c r="AY86" s="23"/>
      <c r="AZ86" s="23"/>
      <c r="BA86" s="23"/>
      <c r="BB86" s="23"/>
      <c r="BC86" s="23"/>
    </row>
    <row r="87" spans="2:71" s="240" customFormat="1" ht="15" customHeight="1">
      <c r="B87" s="263"/>
      <c r="C87" s="891"/>
      <c r="D87" s="891"/>
      <c r="E87" s="891"/>
      <c r="F87" s="891"/>
      <c r="G87" s="891"/>
      <c r="H87" s="891"/>
      <c r="I87" s="891"/>
      <c r="J87" s="884"/>
      <c r="K87" s="884"/>
      <c r="L87" s="884"/>
      <c r="M87" s="884"/>
      <c r="N87" s="884"/>
      <c r="O87" s="884"/>
      <c r="P87" s="884"/>
      <c r="Q87" s="884"/>
      <c r="R87" s="884"/>
      <c r="S87" s="884"/>
      <c r="T87" s="884"/>
      <c r="U87" s="884"/>
      <c r="V87" s="884"/>
      <c r="W87" s="884"/>
      <c r="X87" s="884"/>
      <c r="Y87" s="884"/>
      <c r="Z87" s="884"/>
      <c r="AA87" s="884"/>
      <c r="AB87" s="884"/>
      <c r="AC87" s="884"/>
      <c r="AD87" s="884"/>
      <c r="AE87" s="895"/>
      <c r="AF87" s="895"/>
      <c r="AG87" s="895"/>
      <c r="AH87" s="895"/>
      <c r="AI87" s="895"/>
      <c r="AJ87" s="264"/>
      <c r="AP87" s="248"/>
      <c r="AT87" s="248"/>
      <c r="AV87" s="23"/>
      <c r="AW87" s="23"/>
      <c r="AX87" s="23"/>
      <c r="AY87" s="23"/>
      <c r="AZ87" s="23"/>
      <c r="BA87" s="23"/>
      <c r="BB87" s="23"/>
      <c r="BC87" s="23"/>
    </row>
    <row r="88" spans="2:71" s="240" customFormat="1" ht="15" customHeight="1">
      <c r="B88" s="263"/>
      <c r="C88" s="891"/>
      <c r="D88" s="891"/>
      <c r="E88" s="891"/>
      <c r="F88" s="891"/>
      <c r="G88" s="891"/>
      <c r="H88" s="891"/>
      <c r="I88" s="891"/>
      <c r="J88" s="884"/>
      <c r="K88" s="884"/>
      <c r="L88" s="884"/>
      <c r="M88" s="884"/>
      <c r="N88" s="884"/>
      <c r="O88" s="884"/>
      <c r="P88" s="884"/>
      <c r="Q88" s="884"/>
      <c r="R88" s="884"/>
      <c r="S88" s="884"/>
      <c r="T88" s="884"/>
      <c r="U88" s="884"/>
      <c r="V88" s="884"/>
      <c r="W88" s="884"/>
      <c r="X88" s="884"/>
      <c r="Y88" s="884"/>
      <c r="Z88" s="884"/>
      <c r="AA88" s="884"/>
      <c r="AB88" s="884"/>
      <c r="AC88" s="884"/>
      <c r="AD88" s="884"/>
      <c r="AE88" s="895"/>
      <c r="AF88" s="895"/>
      <c r="AG88" s="895"/>
      <c r="AH88" s="895"/>
      <c r="AI88" s="895"/>
      <c r="AJ88" s="264"/>
      <c r="AP88" s="248"/>
      <c r="AT88" s="248"/>
      <c r="AV88" s="23"/>
      <c r="AW88" s="23"/>
      <c r="AX88" s="23"/>
      <c r="AY88" s="23"/>
      <c r="AZ88" s="23"/>
      <c r="BA88" s="23"/>
      <c r="BB88" s="23"/>
      <c r="BC88" s="23"/>
    </row>
    <row r="89" spans="2:71" s="240" customFormat="1" ht="15" customHeight="1">
      <c r="B89" s="263"/>
      <c r="C89" s="891"/>
      <c r="D89" s="891"/>
      <c r="E89" s="891"/>
      <c r="F89" s="891"/>
      <c r="G89" s="891"/>
      <c r="H89" s="891"/>
      <c r="I89" s="891"/>
      <c r="J89" s="884"/>
      <c r="K89" s="884"/>
      <c r="L89" s="884"/>
      <c r="M89" s="884"/>
      <c r="N89" s="884"/>
      <c r="O89" s="884"/>
      <c r="P89" s="884"/>
      <c r="Q89" s="884"/>
      <c r="R89" s="884"/>
      <c r="S89" s="884"/>
      <c r="T89" s="884"/>
      <c r="U89" s="884"/>
      <c r="V89" s="884"/>
      <c r="W89" s="884"/>
      <c r="X89" s="884"/>
      <c r="Y89" s="884"/>
      <c r="Z89" s="884"/>
      <c r="AA89" s="884"/>
      <c r="AB89" s="884"/>
      <c r="AC89" s="884"/>
      <c r="AD89" s="884"/>
      <c r="AE89" s="895"/>
      <c r="AF89" s="895"/>
      <c r="AG89" s="895"/>
      <c r="AH89" s="895"/>
      <c r="AI89" s="895"/>
      <c r="AJ89" s="264"/>
      <c r="AP89" s="248"/>
      <c r="AT89" s="248"/>
      <c r="AV89" s="23"/>
      <c r="AW89" s="23"/>
      <c r="AX89" s="23"/>
      <c r="AY89" s="23"/>
      <c r="AZ89" s="23"/>
      <c r="BA89" s="23"/>
      <c r="BB89" s="23"/>
      <c r="BC89" s="23"/>
    </row>
    <row r="90" spans="2:71" s="240" customFormat="1" ht="15" customHeight="1">
      <c r="B90" s="263"/>
      <c r="C90" s="891"/>
      <c r="D90" s="891"/>
      <c r="E90" s="891"/>
      <c r="F90" s="891"/>
      <c r="G90" s="891"/>
      <c r="H90" s="891"/>
      <c r="I90" s="891"/>
      <c r="J90" s="884"/>
      <c r="K90" s="884"/>
      <c r="L90" s="884"/>
      <c r="M90" s="884"/>
      <c r="N90" s="884"/>
      <c r="O90" s="884"/>
      <c r="P90" s="884"/>
      <c r="Q90" s="884"/>
      <c r="R90" s="884"/>
      <c r="S90" s="884"/>
      <c r="T90" s="884"/>
      <c r="U90" s="884"/>
      <c r="V90" s="884"/>
      <c r="W90" s="884"/>
      <c r="X90" s="884"/>
      <c r="Y90" s="884"/>
      <c r="Z90" s="884"/>
      <c r="AA90" s="884"/>
      <c r="AB90" s="884"/>
      <c r="AC90" s="884"/>
      <c r="AD90" s="884"/>
      <c r="AE90" s="895"/>
      <c r="AF90" s="895"/>
      <c r="AG90" s="895"/>
      <c r="AH90" s="895"/>
      <c r="AI90" s="895"/>
      <c r="AJ90" s="264"/>
      <c r="AP90" s="248"/>
      <c r="AT90" s="248"/>
      <c r="AV90" s="23"/>
      <c r="AW90" s="23"/>
      <c r="AX90" s="23"/>
      <c r="AY90" s="23"/>
      <c r="AZ90" s="23"/>
      <c r="BA90" s="23"/>
      <c r="BB90" s="23"/>
      <c r="BC90" s="23"/>
    </row>
    <row r="91" spans="2:71" s="240" customFormat="1" ht="5.0999999999999996" customHeight="1">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c r="B92" s="263"/>
      <c r="C92" s="963" t="s">
        <v>2321</v>
      </c>
      <c r="D92" s="963"/>
      <c r="E92" s="963"/>
      <c r="F92" s="963"/>
      <c r="G92" s="963"/>
      <c r="H92" s="963"/>
      <c r="I92" s="438"/>
      <c r="J92" s="278" t="s">
        <v>2213</v>
      </c>
      <c r="K92" s="128"/>
      <c r="L92" s="292"/>
      <c r="M92" s="293"/>
      <c r="N92" s="438"/>
      <c r="O92" s="278" t="s">
        <v>1155</v>
      </c>
      <c r="P92" s="128"/>
      <c r="Q92" s="128"/>
      <c r="R92" s="128"/>
      <c r="S92" s="128"/>
      <c r="T92" s="128"/>
      <c r="U92" s="438"/>
      <c r="V92" s="278" t="s">
        <v>1156</v>
      </c>
      <c r="W92" s="128"/>
      <c r="X92" s="128"/>
      <c r="Y92" s="438"/>
      <c r="Z92" s="127" t="s">
        <v>1905</v>
      </c>
      <c r="AA92" s="257"/>
      <c r="AB92" s="257"/>
      <c r="AC92" s="128"/>
      <c r="AD92" s="892"/>
      <c r="AE92" s="892"/>
      <c r="AF92" s="892"/>
      <c r="AG92" s="892"/>
      <c r="AH92" s="892"/>
      <c r="AI92" s="892"/>
      <c r="AJ92" s="264"/>
      <c r="AP92" s="248"/>
      <c r="AT92" s="248"/>
      <c r="AV92" s="23"/>
      <c r="AW92" s="23"/>
      <c r="AX92" s="23"/>
      <c r="AY92" s="23"/>
      <c r="AZ92" s="23"/>
      <c r="BA92" s="23"/>
      <c r="BB92" s="23"/>
      <c r="BC92" s="23"/>
    </row>
    <row r="93" spans="2:71" s="240" customFormat="1" ht="15" customHeight="1">
      <c r="B93" s="263"/>
      <c r="C93" s="963"/>
      <c r="D93" s="963"/>
      <c r="E93" s="963"/>
      <c r="F93" s="963"/>
      <c r="G93" s="963"/>
      <c r="H93" s="963"/>
      <c r="I93" s="292"/>
      <c r="J93" s="292"/>
      <c r="K93" s="292"/>
      <c r="L93" s="292"/>
      <c r="M93" s="293"/>
      <c r="N93" s="438"/>
      <c r="O93" s="278" t="s">
        <v>1157</v>
      </c>
      <c r="P93" s="128"/>
      <c r="Q93" s="128"/>
      <c r="R93" s="128"/>
      <c r="S93" s="128"/>
      <c r="T93" s="128"/>
      <c r="U93" s="438"/>
      <c r="V93" s="278" t="s">
        <v>1156</v>
      </c>
      <c r="W93" s="128"/>
      <c r="X93" s="128"/>
      <c r="Y93" s="438"/>
      <c r="Z93" s="127" t="s">
        <v>1905</v>
      </c>
      <c r="AA93" s="257"/>
      <c r="AB93" s="257"/>
      <c r="AC93" s="128"/>
      <c r="AD93" s="892"/>
      <c r="AE93" s="892"/>
      <c r="AF93" s="892"/>
      <c r="AG93" s="892"/>
      <c r="AH93" s="892"/>
      <c r="AI93" s="892"/>
      <c r="AJ93" s="264"/>
      <c r="AP93" s="248"/>
      <c r="AT93" s="248"/>
      <c r="AV93" s="23"/>
      <c r="AW93" s="23"/>
      <c r="AX93" s="23"/>
      <c r="AY93" s="23"/>
      <c r="AZ93" s="23"/>
      <c r="BA93" s="23"/>
      <c r="BB93" s="23"/>
      <c r="BC93" s="23"/>
    </row>
    <row r="94" spans="2:71" s="240" customFormat="1" ht="15" customHeight="1">
      <c r="B94" s="263"/>
      <c r="C94" s="963"/>
      <c r="D94" s="963"/>
      <c r="E94" s="963"/>
      <c r="F94" s="963"/>
      <c r="G94" s="963"/>
      <c r="H94" s="963"/>
      <c r="I94" s="438"/>
      <c r="J94" s="278" t="s">
        <v>1939</v>
      </c>
      <c r="K94" s="128"/>
      <c r="L94" s="292"/>
      <c r="M94" s="292"/>
      <c r="N94" s="511" t="s">
        <v>2296</v>
      </c>
      <c r="O94" s="128"/>
      <c r="P94" s="128"/>
      <c r="Q94" s="128"/>
      <c r="R94" s="128"/>
      <c r="S94" s="892"/>
      <c r="T94" s="892"/>
      <c r="U94" s="892"/>
      <c r="V94" s="892"/>
      <c r="W94" s="892"/>
      <c r="X94" s="892"/>
      <c r="Y94" s="892"/>
      <c r="Z94" s="892"/>
      <c r="AA94" s="892"/>
      <c r="AB94" s="892"/>
      <c r="AC94" s="892"/>
      <c r="AD94" s="892"/>
      <c r="AE94" s="892"/>
      <c r="AF94" s="892"/>
      <c r="AG94" s="892"/>
      <c r="AH94" s="892"/>
      <c r="AI94" s="892"/>
      <c r="AJ94" s="264"/>
      <c r="AP94" s="248"/>
      <c r="AT94" s="248"/>
      <c r="AV94" s="23"/>
      <c r="AW94" s="23"/>
      <c r="AX94" s="23"/>
      <c r="AY94" s="23"/>
      <c r="AZ94" s="23"/>
      <c r="BA94" s="23"/>
      <c r="BB94" s="23"/>
      <c r="BC94" s="23"/>
    </row>
    <row r="95" spans="2:71" s="240" customFormat="1" ht="15" customHeight="1">
      <c r="B95" s="263"/>
      <c r="C95" s="630" t="s">
        <v>2322</v>
      </c>
      <c r="D95" s="604"/>
      <c r="E95" s="627"/>
      <c r="F95" s="631"/>
      <c r="G95" s="604"/>
      <c r="H95" s="647"/>
      <c r="I95" s="610"/>
      <c r="J95" s="610"/>
      <c r="K95" s="610"/>
      <c r="L95" s="610"/>
      <c r="M95" s="610"/>
      <c r="N95" s="610"/>
      <c r="O95" s="610"/>
      <c r="P95" s="648"/>
      <c r="Q95" s="1057"/>
      <c r="R95" s="1057"/>
      <c r="S95" s="1057"/>
      <c r="T95" s="1057"/>
      <c r="U95" s="1057"/>
      <c r="V95" s="1057"/>
      <c r="W95" s="1057"/>
      <c r="X95" s="1057"/>
      <c r="Y95" s="1057"/>
      <c r="Z95" s="1057"/>
      <c r="AA95" s="1057"/>
      <c r="AB95" s="1057"/>
      <c r="AC95" s="1057"/>
      <c r="AD95" s="1057"/>
      <c r="AE95" s="1057"/>
      <c r="AF95" s="1057"/>
      <c r="AG95" s="1057"/>
      <c r="AH95" s="1057"/>
      <c r="AI95" s="1057"/>
      <c r="AJ95" s="264"/>
      <c r="AP95" s="248"/>
      <c r="AT95" s="248"/>
      <c r="AV95" s="23"/>
      <c r="AW95" s="23"/>
      <c r="AX95" s="23"/>
      <c r="AY95" s="23"/>
      <c r="AZ95" s="23"/>
      <c r="BA95" s="23"/>
      <c r="BB95" s="23"/>
      <c r="BC95" s="23"/>
    </row>
    <row r="96" spans="2:71" s="240" customFormat="1" ht="15" customHeight="1">
      <c r="B96" s="263"/>
      <c r="C96" s="132" t="s">
        <v>2323</v>
      </c>
      <c r="D96" s="20"/>
      <c r="E96" s="128"/>
      <c r="F96" s="512"/>
      <c r="G96" s="20"/>
      <c r="H96" s="282"/>
      <c r="I96" s="247"/>
      <c r="J96" s="247"/>
      <c r="K96" s="247"/>
      <c r="L96" s="247"/>
      <c r="M96" s="247"/>
      <c r="N96" s="247"/>
      <c r="O96" s="247"/>
      <c r="P96" s="518"/>
      <c r="Q96" s="518"/>
      <c r="R96" s="518"/>
      <c r="S96" s="518"/>
      <c r="T96" s="518"/>
      <c r="U96" s="518"/>
      <c r="V96" s="518"/>
      <c r="W96" s="518"/>
      <c r="X96" s="992"/>
      <c r="Y96" s="992"/>
      <c r="Z96" s="992"/>
      <c r="AA96" s="992"/>
      <c r="AB96" s="992"/>
      <c r="AC96" s="992"/>
      <c r="AD96" s="992"/>
      <c r="AE96" s="992"/>
      <c r="AF96" s="992"/>
      <c r="AG96" s="992"/>
      <c r="AH96" s="992"/>
      <c r="AI96" s="992"/>
      <c r="AJ96" s="264"/>
      <c r="AP96" s="248"/>
      <c r="AT96" s="248"/>
      <c r="AV96" s="23"/>
      <c r="AW96" s="23"/>
      <c r="AX96" s="23"/>
      <c r="AY96" s="23"/>
      <c r="AZ96" s="23"/>
      <c r="BA96" s="23"/>
      <c r="BB96" s="23"/>
      <c r="BC96" s="23"/>
    </row>
    <row r="97" spans="2:55" s="240" customFormat="1" ht="5.0999999999999996" customHeight="1">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c r="B98" s="263"/>
      <c r="C98" s="896" t="s">
        <v>2262</v>
      </c>
      <c r="D98" s="897"/>
      <c r="E98" s="897"/>
      <c r="F98" s="897"/>
      <c r="G98" s="897"/>
      <c r="H98" s="897"/>
      <c r="I98" s="897"/>
      <c r="J98" s="897"/>
      <c r="K98" s="897"/>
      <c r="L98" s="897"/>
      <c r="M98" s="897"/>
      <c r="N98" s="897"/>
      <c r="O98" s="897"/>
      <c r="P98" s="897"/>
      <c r="Q98" s="897"/>
      <c r="R98" s="897"/>
      <c r="S98" s="897"/>
      <c r="T98" s="897"/>
      <c r="U98" s="897"/>
      <c r="V98" s="897"/>
      <c r="W98" s="897"/>
      <c r="X98" s="897"/>
      <c r="Y98" s="897"/>
      <c r="Z98" s="897"/>
      <c r="AA98" s="897"/>
      <c r="AB98" s="897"/>
      <c r="AC98" s="897"/>
      <c r="AD98" s="897"/>
      <c r="AE98" s="897"/>
      <c r="AF98" s="897"/>
      <c r="AG98" s="897"/>
      <c r="AH98" s="897"/>
      <c r="AI98" s="898"/>
      <c r="AJ98" s="264"/>
      <c r="AP98" s="248"/>
      <c r="AT98" s="248"/>
      <c r="AV98" s="23"/>
      <c r="AW98" s="23"/>
      <c r="AX98" s="23"/>
      <c r="AY98" s="23"/>
      <c r="AZ98" s="23"/>
      <c r="BA98" s="23"/>
      <c r="BB98" s="23"/>
      <c r="BC98" s="23"/>
    </row>
    <row r="99" spans="2:55" s="240" customFormat="1" ht="5.0999999999999996" customHeight="1">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c r="B100" s="263"/>
      <c r="C100" s="480"/>
      <c r="D100" s="466"/>
      <c r="E100" s="481"/>
      <c r="F100" s="481"/>
      <c r="G100" s="482"/>
      <c r="H100" s="482"/>
      <c r="I100" s="482"/>
      <c r="J100" s="482"/>
      <c r="K100" s="482"/>
      <c r="L100" s="482"/>
      <c r="M100" s="482"/>
      <c r="N100" s="482"/>
      <c r="O100" s="482"/>
      <c r="P100" s="482"/>
      <c r="Q100" s="482"/>
      <c r="R100" s="483"/>
      <c r="S100" s="465"/>
      <c r="T100" s="481"/>
      <c r="U100" s="483"/>
      <c r="V100" s="483"/>
      <c r="W100" s="483"/>
      <c r="X100" s="481"/>
      <c r="Y100" s="482"/>
      <c r="Z100" s="482"/>
      <c r="AA100" s="482"/>
      <c r="AB100" s="482"/>
      <c r="AC100" s="482"/>
      <c r="AD100" s="482"/>
      <c r="AE100" s="482"/>
      <c r="AF100" s="482"/>
      <c r="AG100" s="482"/>
      <c r="AH100" s="482"/>
      <c r="AI100" s="484"/>
      <c r="AJ100" s="264"/>
      <c r="AP100" s="248"/>
      <c r="AT100" s="248"/>
      <c r="AV100" s="23"/>
      <c r="AW100" s="23"/>
      <c r="AX100" s="23"/>
      <c r="AY100" s="23"/>
      <c r="AZ100" s="23"/>
      <c r="BA100" s="23"/>
      <c r="BB100" s="23"/>
      <c r="BC100" s="23"/>
    </row>
    <row r="101" spans="2:55" s="240" customFormat="1" ht="39.950000000000003" customHeight="1">
      <c r="B101" s="263"/>
      <c r="C101" s="93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936"/>
      <c r="E101" s="936"/>
      <c r="F101" s="936"/>
      <c r="G101" s="936"/>
      <c r="H101" s="936"/>
      <c r="I101" s="936"/>
      <c r="J101" s="936"/>
      <c r="K101" s="936"/>
      <c r="L101" s="936"/>
      <c r="M101" s="936"/>
      <c r="N101" s="936"/>
      <c r="O101" s="936"/>
      <c r="P101" s="936"/>
      <c r="Q101" s="936"/>
      <c r="R101" s="936"/>
      <c r="S101" s="936"/>
      <c r="T101" s="936"/>
      <c r="U101" s="936"/>
      <c r="V101" s="936"/>
      <c r="W101" s="936"/>
      <c r="X101" s="936"/>
      <c r="Y101" s="936"/>
      <c r="Z101" s="936"/>
      <c r="AA101" s="936"/>
      <c r="AB101" s="936"/>
      <c r="AC101" s="936"/>
      <c r="AD101" s="936"/>
      <c r="AE101" s="936"/>
      <c r="AF101" s="936"/>
      <c r="AG101" s="936"/>
      <c r="AH101" s="936"/>
      <c r="AI101" s="937"/>
      <c r="AJ101" s="264"/>
      <c r="AP101" s="248"/>
      <c r="AT101" s="248"/>
      <c r="AV101" s="23"/>
      <c r="AW101" s="23"/>
      <c r="AX101" s="23"/>
      <c r="AY101" s="23"/>
      <c r="AZ101" s="23"/>
      <c r="BA101" s="23"/>
      <c r="BB101" s="23"/>
      <c r="BC101" s="23"/>
    </row>
    <row r="102" spans="2:55" s="240" customFormat="1" ht="5.0999999999999996" customHeight="1">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c r="B103" s="263"/>
      <c r="C103" s="93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936"/>
      <c r="E103" s="936"/>
      <c r="F103" s="936"/>
      <c r="G103" s="936"/>
      <c r="H103" s="936"/>
      <c r="I103" s="936"/>
      <c r="J103" s="936"/>
      <c r="K103" s="936"/>
      <c r="L103" s="936"/>
      <c r="M103" s="936"/>
      <c r="N103" s="936"/>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7"/>
      <c r="AJ103" s="264"/>
      <c r="AP103" s="248"/>
      <c r="AT103" s="248"/>
      <c r="AV103" s="23"/>
      <c r="AW103" s="23"/>
      <c r="AX103" s="23"/>
      <c r="AY103" s="23"/>
      <c r="AZ103" s="23"/>
      <c r="BA103" s="23"/>
      <c r="BB103" s="23"/>
      <c r="BC103" s="23"/>
    </row>
    <row r="104" spans="2:55" s="240" customFormat="1" ht="15" customHeight="1">
      <c r="B104" s="263"/>
      <c r="C104" s="935"/>
      <c r="D104" s="936"/>
      <c r="E104" s="936"/>
      <c r="F104" s="936"/>
      <c r="G104" s="936"/>
      <c r="H104" s="936"/>
      <c r="I104" s="936"/>
      <c r="J104" s="936"/>
      <c r="K104" s="936"/>
      <c r="L104" s="936"/>
      <c r="M104" s="936"/>
      <c r="N104" s="936"/>
      <c r="O104" s="936"/>
      <c r="P104" s="936"/>
      <c r="Q104" s="936"/>
      <c r="R104" s="936"/>
      <c r="S104" s="936"/>
      <c r="T104" s="936"/>
      <c r="U104" s="936"/>
      <c r="V104" s="936"/>
      <c r="W104" s="936"/>
      <c r="X104" s="936"/>
      <c r="Y104" s="936"/>
      <c r="Z104" s="936"/>
      <c r="AA104" s="936"/>
      <c r="AB104" s="936"/>
      <c r="AC104" s="936"/>
      <c r="AD104" s="936"/>
      <c r="AE104" s="936"/>
      <c r="AF104" s="936"/>
      <c r="AG104" s="936"/>
      <c r="AH104" s="936"/>
      <c r="AI104" s="937"/>
      <c r="AJ104" s="264"/>
      <c r="AP104" s="248"/>
      <c r="AT104" s="248"/>
      <c r="AV104" s="23"/>
      <c r="AW104" s="23"/>
      <c r="AX104" s="23"/>
      <c r="AY104" s="23"/>
      <c r="AZ104" s="23"/>
      <c r="BA104" s="23"/>
      <c r="BB104" s="23"/>
      <c r="BC104" s="23"/>
    </row>
    <row r="105" spans="2:55" s="240" customFormat="1" ht="15" customHeight="1">
      <c r="B105" s="263"/>
      <c r="C105" s="935"/>
      <c r="D105" s="936"/>
      <c r="E105" s="936"/>
      <c r="F105" s="936"/>
      <c r="G105" s="936"/>
      <c r="H105" s="936"/>
      <c r="I105" s="936"/>
      <c r="J105" s="936"/>
      <c r="K105" s="936"/>
      <c r="L105" s="936"/>
      <c r="M105" s="936"/>
      <c r="N105" s="936"/>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7"/>
      <c r="AJ105" s="264"/>
      <c r="AP105" s="248"/>
      <c r="AT105" s="248"/>
      <c r="AV105" s="23"/>
      <c r="AW105" s="23"/>
      <c r="AX105" s="23"/>
      <c r="AY105" s="23"/>
      <c r="AZ105" s="23"/>
      <c r="BA105" s="23"/>
      <c r="BB105" s="23"/>
      <c r="BC105" s="23"/>
    </row>
    <row r="106" spans="2:55" s="240" customFormat="1" ht="15" customHeight="1">
      <c r="B106" s="263"/>
      <c r="C106" s="982"/>
      <c r="D106" s="983"/>
      <c r="E106" s="983"/>
      <c r="F106" s="983"/>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4"/>
      <c r="AJ106" s="264"/>
      <c r="AP106" s="248"/>
      <c r="AT106" s="248"/>
      <c r="AV106" s="23"/>
      <c r="AW106" s="23"/>
      <c r="AX106" s="23"/>
      <c r="AY106" s="23"/>
      <c r="AZ106" s="23"/>
      <c r="BA106" s="23"/>
      <c r="BB106" s="23"/>
      <c r="BC106" s="23"/>
    </row>
    <row r="107" spans="2:55" s="240" customFormat="1" ht="5.0999999999999996" customHeight="1">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c r="B109" s="263"/>
      <c r="C109" s="980"/>
      <c r="D109" s="980"/>
      <c r="E109" s="980"/>
      <c r="F109" s="980"/>
      <c r="G109" s="980"/>
      <c r="H109" s="980"/>
      <c r="I109" s="980"/>
      <c r="J109" s="980"/>
      <c r="K109" s="126"/>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264"/>
      <c r="AP109" s="248"/>
      <c r="AT109" s="248"/>
      <c r="AV109" s="23"/>
      <c r="AW109" s="23"/>
      <c r="AX109" s="23"/>
      <c r="AY109" s="23"/>
      <c r="AZ109" s="23"/>
      <c r="BA109" s="23"/>
      <c r="BB109" s="23"/>
      <c r="BC109" s="23"/>
    </row>
    <row r="110" spans="2:55" s="240" customFormat="1" ht="15" customHeight="1">
      <c r="B110" s="263"/>
      <c r="C110" s="939" t="s">
        <v>1775</v>
      </c>
      <c r="D110" s="939"/>
      <c r="E110" s="939"/>
      <c r="F110" s="939"/>
      <c r="G110" s="939"/>
      <c r="H110" s="939"/>
      <c r="I110" s="939"/>
      <c r="J110" s="939"/>
      <c r="K110" s="131"/>
      <c r="L110" s="939" t="s">
        <v>1965</v>
      </c>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264"/>
      <c r="AP110" s="248"/>
      <c r="AT110" s="248"/>
      <c r="AV110" s="23"/>
      <c r="AW110" s="23"/>
      <c r="AX110" s="23"/>
      <c r="AY110" s="23"/>
      <c r="AZ110" s="23"/>
      <c r="BA110" s="23"/>
      <c r="BB110" s="23"/>
      <c r="BC110" s="23"/>
    </row>
    <row r="111" spans="2:55" s="240" customFormat="1" ht="5.0999999999999996" customHeight="1">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c r="B112" s="263"/>
      <c r="C112" s="896" t="s">
        <v>2263</v>
      </c>
      <c r="D112" s="897"/>
      <c r="E112" s="897"/>
      <c r="F112" s="897"/>
      <c r="G112" s="897"/>
      <c r="H112" s="897"/>
      <c r="I112" s="897"/>
      <c r="J112" s="897"/>
      <c r="K112" s="897"/>
      <c r="L112" s="897"/>
      <c r="M112" s="897"/>
      <c r="N112" s="897"/>
      <c r="O112" s="897"/>
      <c r="P112" s="897"/>
      <c r="Q112" s="897"/>
      <c r="R112" s="897"/>
      <c r="S112" s="897"/>
      <c r="T112" s="897"/>
      <c r="U112" s="897"/>
      <c r="V112" s="897"/>
      <c r="W112" s="897"/>
      <c r="X112" s="897"/>
      <c r="Y112" s="897"/>
      <c r="Z112" s="897"/>
      <c r="AA112" s="897"/>
      <c r="AB112" s="897"/>
      <c r="AC112" s="897"/>
      <c r="AD112" s="897"/>
      <c r="AE112" s="897"/>
      <c r="AF112" s="897"/>
      <c r="AG112" s="897"/>
      <c r="AH112" s="897"/>
      <c r="AI112" s="898"/>
      <c r="AJ112" s="264"/>
      <c r="AP112" s="248"/>
      <c r="AT112" s="248"/>
      <c r="AV112" s="23"/>
      <c r="AW112" s="23"/>
      <c r="AX112" s="23"/>
      <c r="AY112" s="23"/>
      <c r="AZ112" s="23"/>
      <c r="BA112" s="23"/>
      <c r="BB112" s="23"/>
      <c r="BC112" s="23"/>
    </row>
    <row r="113" spans="1:214" s="240" customFormat="1" ht="15" customHeight="1">
      <c r="B113" s="263"/>
      <c r="C113" s="991" t="s">
        <v>2265</v>
      </c>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264"/>
      <c r="AP113" s="248"/>
      <c r="AT113" s="248"/>
      <c r="AV113" s="23"/>
      <c r="AW113" s="23"/>
      <c r="AX113" s="23"/>
      <c r="AY113" s="23"/>
      <c r="AZ113" s="23"/>
      <c r="BA113" s="23"/>
      <c r="BB113" s="23"/>
      <c r="BC113" s="23"/>
    </row>
    <row r="114" spans="1:214" s="240" customFormat="1" ht="5.0999999999999996" customHeight="1" thickBot="1">
      <c r="B114" s="268"/>
      <c r="C114" s="985"/>
      <c r="D114" s="985"/>
      <c r="E114" s="985"/>
      <c r="F114" s="985"/>
      <c r="G114" s="985"/>
      <c r="H114" s="985"/>
      <c r="I114" s="985"/>
      <c r="J114" s="985"/>
      <c r="K114" s="985"/>
      <c r="L114" s="985"/>
      <c r="M114" s="985"/>
      <c r="N114" s="985"/>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5"/>
      <c r="AJ114" s="271"/>
      <c r="AP114" s="248"/>
      <c r="AT114" s="248"/>
      <c r="AV114" s="23"/>
      <c r="AW114" s="23"/>
      <c r="AX114" s="23"/>
      <c r="AY114" s="23"/>
      <c r="AZ114" s="23"/>
      <c r="BA114" s="23"/>
      <c r="BB114" s="23"/>
      <c r="BC114" s="23"/>
    </row>
    <row r="115" spans="1:214" s="240" customFormat="1" ht="15" customHeight="1">
      <c r="A115" s="284"/>
      <c r="B115" s="284"/>
      <c r="C115" s="453"/>
      <c r="D115" s="454"/>
      <c r="E115" s="454"/>
      <c r="F115" s="455"/>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71"/>
      <c r="AM119" s="471"/>
      <c r="AN119" s="471"/>
      <c r="AO119" s="471"/>
      <c r="AP119" s="472"/>
      <c r="AQ119" s="471"/>
      <c r="AR119" s="471"/>
      <c r="AS119" s="471"/>
      <c r="AT119" s="300"/>
    </row>
    <row r="120" spans="1:214" s="299" customFormat="1" ht="15" customHeight="1">
      <c r="A120" s="284"/>
      <c r="B120" s="27"/>
      <c r="C120" s="241"/>
      <c r="D120" s="241"/>
      <c r="E120" s="241"/>
      <c r="F120" s="241"/>
      <c r="G120" s="241" t="s">
        <v>1929</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71"/>
      <c r="AM120" s="471"/>
      <c r="AN120" s="471"/>
      <c r="AO120" s="471"/>
      <c r="AP120" s="472"/>
      <c r="AQ120" s="471"/>
      <c r="AR120" s="471"/>
      <c r="AS120" s="471"/>
      <c r="AT120" s="300"/>
    </row>
    <row r="121" spans="1:214" s="299" customFormat="1" ht="15" customHeight="1">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71"/>
      <c r="AM121" s="471"/>
      <c r="AN121" s="471"/>
      <c r="AO121" s="471"/>
      <c r="AP121" s="472"/>
      <c r="AQ121" s="471"/>
      <c r="AR121" s="471"/>
      <c r="AS121" s="471"/>
      <c r="AT121" s="300"/>
    </row>
    <row r="122" spans="1:214" s="299" customFormat="1" ht="15" customHeight="1">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71"/>
      <c r="AM122" s="471"/>
      <c r="AN122" s="471"/>
      <c r="AO122" s="471"/>
      <c r="AP122" s="472"/>
      <c r="AQ122" s="471"/>
      <c r="AR122" s="471"/>
      <c r="AS122" s="471"/>
      <c r="AT122" s="300"/>
    </row>
    <row r="123" spans="1:214" s="299" customFormat="1" ht="15" customHeight="1">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71"/>
      <c r="AM123" s="471"/>
      <c r="AN123" s="471"/>
      <c r="AO123" s="471"/>
      <c r="AP123" s="472"/>
      <c r="AQ123" s="471"/>
      <c r="AR123" s="471"/>
      <c r="AS123" s="471"/>
      <c r="AT123" s="300"/>
    </row>
    <row r="124" spans="1:214" s="299" customFormat="1" ht="15" customHeight="1">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c r="A125" s="284"/>
      <c r="B125" s="27"/>
      <c r="C125" s="241"/>
      <c r="D125" s="241"/>
      <c r="E125" s="241"/>
      <c r="F125" s="241"/>
      <c r="G125" s="241" t="s">
        <v>2247</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c r="A126" s="284"/>
      <c r="B126" s="27"/>
      <c r="C126" s="241"/>
      <c r="D126" s="241"/>
      <c r="E126" s="241"/>
      <c r="F126" s="241"/>
      <c r="G126" s="241" t="s">
        <v>2248</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c r="AQ1031" s="241"/>
      <c r="AR1031" s="241"/>
      <c r="AS1031" s="241"/>
      <c r="AT1031" s="241"/>
    </row>
    <row r="1032" spans="5:214" s="240" customFormat="1" ht="15" customHeight="1">
      <c r="AQ1032" s="241"/>
      <c r="AR1032" s="241"/>
      <c r="AS1032" s="241"/>
      <c r="AT1032" s="241"/>
    </row>
    <row r="1033" spans="5:214" s="240" customFormat="1" ht="15" customHeight="1">
      <c r="AQ1033" s="241"/>
      <c r="AR1033" s="241"/>
      <c r="AS1033" s="241"/>
      <c r="AT1033" s="241"/>
    </row>
    <row r="1034" spans="5:214" s="240" customFormat="1" ht="15" customHeight="1">
      <c r="AQ1034" s="241"/>
      <c r="AR1034" s="241"/>
      <c r="AS1034" s="241"/>
      <c r="AT1034" s="241"/>
    </row>
    <row r="1035" spans="5:214" s="240" customFormat="1" ht="15" customHeight="1">
      <c r="AQ1035" s="241"/>
      <c r="AR1035" s="241"/>
      <c r="AS1035" s="241"/>
      <c r="AT1035" s="241"/>
    </row>
    <row r="1036" spans="5:214" s="240" customFormat="1" ht="15" customHeight="1">
      <c r="AQ1036" s="241"/>
      <c r="AR1036" s="241"/>
      <c r="AS1036" s="241"/>
      <c r="AT1036" s="241"/>
    </row>
    <row r="1037" spans="5:214" s="240" customFormat="1" ht="15" customHeight="1">
      <c r="AQ1037" s="241"/>
      <c r="AR1037" s="241"/>
      <c r="AS1037" s="241"/>
      <c r="AT1037" s="241"/>
    </row>
    <row r="1038" spans="5:214" s="240" customFormat="1" ht="15" customHeight="1">
      <c r="AQ1038" s="241"/>
      <c r="AR1038" s="241"/>
      <c r="AS1038" s="241"/>
      <c r="AT1038" s="241"/>
    </row>
    <row r="1039" spans="5:214" s="240" customFormat="1" ht="15" customHeight="1">
      <c r="AQ1039" s="241"/>
      <c r="AR1039" s="241"/>
      <c r="AS1039" s="241"/>
      <c r="AT1039" s="241"/>
    </row>
    <row r="1040" spans="5:214"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c r="AQ1053" s="241"/>
      <c r="AR1053" s="241"/>
      <c r="AS1053" s="241"/>
      <c r="AT1053" s="241"/>
    </row>
    <row r="1054" spans="43:46" s="240" customFormat="1" ht="15" customHeight="1">
      <c r="AQ1054" s="241"/>
      <c r="AR1054" s="241"/>
      <c r="AS1054" s="241"/>
      <c r="AT1054" s="241"/>
    </row>
    <row r="1055" spans="43:46" s="240" customFormat="1" ht="15" customHeight="1">
      <c r="AQ1055" s="241"/>
      <c r="AR1055" s="241"/>
      <c r="AS1055" s="241"/>
      <c r="AT1055" s="241"/>
    </row>
    <row r="1056" spans="43:46"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row r="1113" spans="43:46" s="240" customFormat="1" ht="15" customHeight="1"/>
    <row r="1114" spans="43:46" s="240" customFormat="1" ht="15" customHeight="1"/>
    <row r="1115" spans="43:46" s="240" customFormat="1" ht="15" customHeight="1"/>
    <row r="1116" spans="43:46" s="240" customFormat="1" ht="15" customHeight="1"/>
    <row r="1117" spans="43:46" s="240" customFormat="1" ht="15" customHeight="1"/>
    <row r="1118" spans="43:46" s="240" customFormat="1" ht="15" customHeight="1"/>
    <row r="1119" spans="43:46" s="240" customFormat="1" ht="15" customHeight="1"/>
    <row r="1120" spans="43:46"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sheetData>
  <sheetProtection sheet="1" objects="1" scenarios="1"/>
  <mergeCells count="256">
    <mergeCell ref="AD45:AI45"/>
    <mergeCell ref="AD42:AI42"/>
    <mergeCell ref="C43:H43"/>
    <mergeCell ref="I43:N43"/>
    <mergeCell ref="O43:T43"/>
    <mergeCell ref="U43:W43"/>
    <mergeCell ref="X43:AC43"/>
    <mergeCell ref="AD43:AI43"/>
    <mergeCell ref="C46:H46"/>
    <mergeCell ref="I46:N46"/>
    <mergeCell ref="O46:T46"/>
    <mergeCell ref="U46:W46"/>
    <mergeCell ref="X46:AC46"/>
    <mergeCell ref="AD46:AI46"/>
    <mergeCell ref="C44:H44"/>
    <mergeCell ref="I44:N44"/>
    <mergeCell ref="O44:T44"/>
    <mergeCell ref="U44:W44"/>
    <mergeCell ref="X44:AC44"/>
    <mergeCell ref="AD44:AI44"/>
    <mergeCell ref="C45:H45"/>
    <mergeCell ref="I45:N45"/>
    <mergeCell ref="O45:T45"/>
    <mergeCell ref="U45:W45"/>
    <mergeCell ref="X45:AC45"/>
    <mergeCell ref="AF80:AI80"/>
    <mergeCell ref="U80:X80"/>
    <mergeCell ref="C77:AI77"/>
    <mergeCell ref="C73:K73"/>
    <mergeCell ref="L73:Q73"/>
    <mergeCell ref="R73:W73"/>
    <mergeCell ref="X73:AC73"/>
    <mergeCell ref="AD73:AI73"/>
    <mergeCell ref="C71:K71"/>
    <mergeCell ref="L71:Q71"/>
    <mergeCell ref="R71:W71"/>
    <mergeCell ref="X71:AC71"/>
    <mergeCell ref="AD71:AI71"/>
    <mergeCell ref="C72:K72"/>
    <mergeCell ref="L72:Q72"/>
    <mergeCell ref="R72:W72"/>
    <mergeCell ref="X72:AC72"/>
    <mergeCell ref="AD72:AI72"/>
    <mergeCell ref="C75:AI75"/>
    <mergeCell ref="R69:W69"/>
    <mergeCell ref="X69:AC69"/>
    <mergeCell ref="AD69:AI69"/>
    <mergeCell ref="C70:K70"/>
    <mergeCell ref="L70:Q70"/>
    <mergeCell ref="R70:W70"/>
    <mergeCell ref="X70:AC70"/>
    <mergeCell ref="AD70:AI70"/>
    <mergeCell ref="C67:K68"/>
    <mergeCell ref="L67:W67"/>
    <mergeCell ref="X67:AI67"/>
    <mergeCell ref="L68:Q68"/>
    <mergeCell ref="R68:W68"/>
    <mergeCell ref="X68:AC68"/>
    <mergeCell ref="AD68:AI68"/>
    <mergeCell ref="C69:K69"/>
    <mergeCell ref="L69:Q69"/>
    <mergeCell ref="L64:Q64"/>
    <mergeCell ref="R64:W64"/>
    <mergeCell ref="X64:AC64"/>
    <mergeCell ref="AD64:AI64"/>
    <mergeCell ref="C65:K65"/>
    <mergeCell ref="L65:Q65"/>
    <mergeCell ref="R65:W65"/>
    <mergeCell ref="X65:AC65"/>
    <mergeCell ref="AD65:AI65"/>
    <mergeCell ref="L66:Q66"/>
    <mergeCell ref="R66:W66"/>
    <mergeCell ref="X66:AC66"/>
    <mergeCell ref="AD66:AI66"/>
    <mergeCell ref="C66:K66"/>
    <mergeCell ref="C61:K61"/>
    <mergeCell ref="L61:Q61"/>
    <mergeCell ref="L59:W59"/>
    <mergeCell ref="L60:Q60"/>
    <mergeCell ref="R60:W60"/>
    <mergeCell ref="X59:AI59"/>
    <mergeCell ref="X60:AC60"/>
    <mergeCell ref="AD60:AI60"/>
    <mergeCell ref="C62:K62"/>
    <mergeCell ref="L62:Q62"/>
    <mergeCell ref="R62:W62"/>
    <mergeCell ref="X62:AC62"/>
    <mergeCell ref="AD62:AI62"/>
    <mergeCell ref="C63:K63"/>
    <mergeCell ref="L63:Q63"/>
    <mergeCell ref="R63:W63"/>
    <mergeCell ref="X63:AC63"/>
    <mergeCell ref="AD63:AI63"/>
    <mergeCell ref="C64:K64"/>
    <mergeCell ref="C36:J36"/>
    <mergeCell ref="L53:T53"/>
    <mergeCell ref="U53:Y53"/>
    <mergeCell ref="Z53:AC53"/>
    <mergeCell ref="AD53:AI53"/>
    <mergeCell ref="R61:W61"/>
    <mergeCell ref="X61:AC61"/>
    <mergeCell ref="AD61:AI61"/>
    <mergeCell ref="C59:K60"/>
    <mergeCell ref="C58:AI58"/>
    <mergeCell ref="L54:T54"/>
    <mergeCell ref="U54:Y54"/>
    <mergeCell ref="Z54:AC54"/>
    <mergeCell ref="AD54:AI54"/>
    <mergeCell ref="C55:K55"/>
    <mergeCell ref="L55:T55"/>
    <mergeCell ref="U55:Y55"/>
    <mergeCell ref="Z55:AC55"/>
    <mergeCell ref="AD55:AI55"/>
    <mergeCell ref="C42:H42"/>
    <mergeCell ref="I42:N42"/>
    <mergeCell ref="O42:T42"/>
    <mergeCell ref="U42:W42"/>
    <mergeCell ref="X42:AC42"/>
    <mergeCell ref="C110:J110"/>
    <mergeCell ref="L110:AI110"/>
    <mergeCell ref="C112:AI112"/>
    <mergeCell ref="C89:I89"/>
    <mergeCell ref="J89:O89"/>
    <mergeCell ref="P89:X89"/>
    <mergeCell ref="Y89:AD89"/>
    <mergeCell ref="AE89:AI89"/>
    <mergeCell ref="C86:I86"/>
    <mergeCell ref="J86:O86"/>
    <mergeCell ref="P86:X86"/>
    <mergeCell ref="Y86:AD86"/>
    <mergeCell ref="AE86:AI86"/>
    <mergeCell ref="C87:I87"/>
    <mergeCell ref="J87:O87"/>
    <mergeCell ref="P87:X87"/>
    <mergeCell ref="Y87:AD87"/>
    <mergeCell ref="AE87:AI87"/>
    <mergeCell ref="S94:AI94"/>
    <mergeCell ref="C92:H94"/>
    <mergeCell ref="Q95:AI95"/>
    <mergeCell ref="X96:AI96"/>
    <mergeCell ref="C113:AI113"/>
    <mergeCell ref="C114:AI114"/>
    <mergeCell ref="C5:AI5"/>
    <mergeCell ref="H8:AI8"/>
    <mergeCell ref="F9:R9"/>
    <mergeCell ref="S9:Y9"/>
    <mergeCell ref="C98:AI98"/>
    <mergeCell ref="C101:AI101"/>
    <mergeCell ref="C103:AI106"/>
    <mergeCell ref="C109:J109"/>
    <mergeCell ref="L109:AI109"/>
    <mergeCell ref="C90:I90"/>
    <mergeCell ref="J90:O90"/>
    <mergeCell ref="P90:X90"/>
    <mergeCell ref="Y90:AD90"/>
    <mergeCell ref="AE90:AI90"/>
    <mergeCell ref="AD92:AI92"/>
    <mergeCell ref="AD93:AI93"/>
    <mergeCell ref="C88:I88"/>
    <mergeCell ref="J88:O88"/>
    <mergeCell ref="P88:X88"/>
    <mergeCell ref="Y88:AD88"/>
    <mergeCell ref="AE88:AI88"/>
    <mergeCell ref="F18:AI18"/>
    <mergeCell ref="C82:AI82"/>
    <mergeCell ref="C84:AI84"/>
    <mergeCell ref="C85:I85"/>
    <mergeCell ref="J85:O85"/>
    <mergeCell ref="P85:X85"/>
    <mergeCell ref="Y85:AD85"/>
    <mergeCell ref="AE85:AI85"/>
    <mergeCell ref="C74:AI74"/>
    <mergeCell ref="C34:AI34"/>
    <mergeCell ref="K36:S36"/>
    <mergeCell ref="Z36:AI36"/>
    <mergeCell ref="T36:Y36"/>
    <mergeCell ref="C39:AI39"/>
    <mergeCell ref="X40:AI40"/>
    <mergeCell ref="X41:AC41"/>
    <mergeCell ref="AD41:AI41"/>
    <mergeCell ref="U40:W41"/>
    <mergeCell ref="O40:T41"/>
    <mergeCell ref="I40:N41"/>
    <mergeCell ref="C40:H41"/>
    <mergeCell ref="C48:AI48"/>
    <mergeCell ref="L49:T49"/>
    <mergeCell ref="C49:K49"/>
    <mergeCell ref="U49:Y49"/>
    <mergeCell ref="G31:J31"/>
    <mergeCell ref="M31:Q31"/>
    <mergeCell ref="V31:AC31"/>
    <mergeCell ref="AE31:AI31"/>
    <mergeCell ref="C20:J20"/>
    <mergeCell ref="K20:U20"/>
    <mergeCell ref="V20:AB20"/>
    <mergeCell ref="AC20:AI20"/>
    <mergeCell ref="C32:F32"/>
    <mergeCell ref="G32:N32"/>
    <mergeCell ref="O32:Q32"/>
    <mergeCell ref="R32:AI32"/>
    <mergeCell ref="C27:AI27"/>
    <mergeCell ref="G29:AB29"/>
    <mergeCell ref="AD29:AI29"/>
    <mergeCell ref="G30:S30"/>
    <mergeCell ref="W30:AI30"/>
    <mergeCell ref="H23:I23"/>
    <mergeCell ref="M23:P23"/>
    <mergeCell ref="V23:AC23"/>
    <mergeCell ref="AG23:AI23"/>
    <mergeCell ref="G24:M24"/>
    <mergeCell ref="R24:AI24"/>
    <mergeCell ref="G19:AI19"/>
    <mergeCell ref="G21:AB21"/>
    <mergeCell ref="AE21:AI21"/>
    <mergeCell ref="H22:S22"/>
    <mergeCell ref="W22:AI22"/>
    <mergeCell ref="B2:AJ2"/>
    <mergeCell ref="B4:AJ4"/>
    <mergeCell ref="C7:AI7"/>
    <mergeCell ref="BA8:BC8"/>
    <mergeCell ref="Z9:AI9"/>
    <mergeCell ref="G13:M13"/>
    <mergeCell ref="R13:AI13"/>
    <mergeCell ref="C17:AI17"/>
    <mergeCell ref="G10:AB10"/>
    <mergeCell ref="AE10:AI10"/>
    <mergeCell ref="H11:S11"/>
    <mergeCell ref="W11:AI11"/>
    <mergeCell ref="AG12:AI12"/>
    <mergeCell ref="F12:M12"/>
    <mergeCell ref="N12:R12"/>
    <mergeCell ref="S12:AC12"/>
    <mergeCell ref="AD49:AI49"/>
    <mergeCell ref="Z49:AC49"/>
    <mergeCell ref="AD56:AI56"/>
    <mergeCell ref="Z56:AC56"/>
    <mergeCell ref="C56:K56"/>
    <mergeCell ref="L56:T56"/>
    <mergeCell ref="U56:Y56"/>
    <mergeCell ref="C50:K50"/>
    <mergeCell ref="L50:T50"/>
    <mergeCell ref="U50:Y50"/>
    <mergeCell ref="Z50:AC50"/>
    <mergeCell ref="AD50:AI50"/>
    <mergeCell ref="C51:K51"/>
    <mergeCell ref="L51:T51"/>
    <mergeCell ref="U51:Y51"/>
    <mergeCell ref="Z51:AC51"/>
    <mergeCell ref="AD51:AI51"/>
    <mergeCell ref="C52:K52"/>
    <mergeCell ref="L52:T52"/>
    <mergeCell ref="U52:Y52"/>
    <mergeCell ref="Z52:AC52"/>
    <mergeCell ref="AD52:AI52"/>
    <mergeCell ref="C53:K53"/>
    <mergeCell ref="C54:K54"/>
  </mergeCells>
  <conditionalFormatting sqref="V23">
    <cfRule type="expression" dxfId="23" priority="14" stopIfTrue="1">
      <formula>$V$31="Selecionar"</formula>
    </cfRule>
  </conditionalFormatting>
  <conditionalFormatting sqref="V31:AC31">
    <cfRule type="expression" dxfId="22" priority="35" stopIfTrue="1">
      <formula>$V$31="Selecionar"</formula>
    </cfRule>
  </conditionalFormatting>
  <conditionalFormatting sqref="AP18:BQ18">
    <cfRule type="expression" dxfId="21" priority="38" stopIfTrue="1">
      <formula>$BA$8="OCULTAR"</formula>
    </cfRule>
  </conditionalFormatting>
  <conditionalFormatting sqref="AP9:FI16">
    <cfRule type="expression" dxfId="20" priority="21" stopIfTrue="1">
      <formula>$BA$8="OCULTAR"</formula>
    </cfRule>
  </conditionalFormatting>
  <conditionalFormatting sqref="AP29:FI34">
    <cfRule type="expression" dxfId="19" priority="31" stopIfTrue="1">
      <formula>$BA$8="OCULTAR"</formula>
    </cfRule>
  </conditionalFormatting>
  <conditionalFormatting sqref="AP35:FI65 BU18:FI28 AP19:BT28 AV391:FI391">
    <cfRule type="expression" dxfId="18" priority="40" stopIfTrue="1">
      <formula>$BA$8="OCULTAR"</formula>
    </cfRule>
  </conditionalFormatting>
  <conditionalFormatting sqref="AP66:FI390">
    <cfRule type="expression" dxfId="17" priority="1" stopIfTrue="1">
      <formula>$BA$8="OCULTAR"</formula>
    </cfRule>
  </conditionalFormatting>
  <conditionalFormatting sqref="AT10:AT15">
    <cfRule type="expression" dxfId="16" priority="22" stopIfTrue="1">
      <formula>#REF!="OCULTAR"</formula>
    </cfRule>
  </conditionalFormatting>
  <conditionalFormatting sqref="AT18 AT57:AT59">
    <cfRule type="expression" dxfId="15" priority="39" stopIfTrue="1">
      <formula>#REF!="OCULTAR"</formula>
    </cfRule>
  </conditionalFormatting>
  <conditionalFormatting sqref="AT19:AT28 AT35:AT56 AT60:AT65 AT9 AT16">
    <cfRule type="expression" dxfId="14" priority="41" stopIfTrue="1">
      <formula>#REF!="OCULTAR"</formula>
    </cfRule>
  </conditionalFormatting>
  <conditionalFormatting sqref="AT29:AT34">
    <cfRule type="expression" dxfId="13" priority="32" stopIfTrue="1">
      <formula>#REF!="OCULTAR"</formula>
    </cfRule>
  </conditionalFormatting>
  <conditionalFormatting sqref="AT66:AT73">
    <cfRule type="expression" dxfId="12" priority="2" stopIfTrue="1">
      <formula>#REF!="OCULTAR"</formula>
    </cfRule>
  </conditionalFormatting>
  <dataValidations count="13">
    <dataValidation type="list" allowBlank="1" showInputMessage="1" showErrorMessage="1" error="Selecionar!" prompt="Selecionar código DN 74/2004" sqref="WVQ983133:WVT983133 G65629:J65629 JE65629:JH65629 TA65629:TD65629 ACW65629:ACZ65629 AMS65629:AMV65629 AWO65629:AWR65629 BGK65629:BGN65629 BQG65629:BQJ65629 CAC65629:CAF65629 CJY65629:CKB65629 CTU65629:CTX65629 DDQ65629:DDT65629 DNM65629:DNP65629 DXI65629:DXL65629 EHE65629:EHH65629 ERA65629:ERD65629 FAW65629:FAZ65629 FKS65629:FKV65629 FUO65629:FUR65629 GEK65629:GEN65629 GOG65629:GOJ65629 GYC65629:GYF65629 HHY65629:HIB65629 HRU65629:HRX65629 IBQ65629:IBT65629 ILM65629:ILP65629 IVI65629:IVL65629 JFE65629:JFH65629 JPA65629:JPD65629 JYW65629:JYZ65629 KIS65629:KIV65629 KSO65629:KSR65629 LCK65629:LCN65629 LMG65629:LMJ65629 LWC65629:LWF65629 MFY65629:MGB65629 MPU65629:MPX65629 MZQ65629:MZT65629 NJM65629:NJP65629 NTI65629:NTL65629 ODE65629:ODH65629 ONA65629:OND65629 OWW65629:OWZ65629 PGS65629:PGV65629 PQO65629:PQR65629 QAK65629:QAN65629 QKG65629:QKJ65629 QUC65629:QUF65629 RDY65629:REB65629 RNU65629:RNX65629 RXQ65629:RXT65629 SHM65629:SHP65629 SRI65629:SRL65629 TBE65629:TBH65629 TLA65629:TLD65629 TUW65629:TUZ65629 UES65629:UEV65629 UOO65629:UOR65629 UYK65629:UYN65629 VIG65629:VIJ65629 VSC65629:VSF65629 WBY65629:WCB65629 WLU65629:WLX65629 WVQ65629:WVT65629 G131165:J131165 JE131165:JH131165 TA131165:TD131165 ACW131165:ACZ131165 AMS131165:AMV131165 AWO131165:AWR131165 BGK131165:BGN131165 BQG131165:BQJ131165 CAC131165:CAF131165 CJY131165:CKB131165 CTU131165:CTX131165 DDQ131165:DDT131165 DNM131165:DNP131165 DXI131165:DXL131165 EHE131165:EHH131165 ERA131165:ERD131165 FAW131165:FAZ131165 FKS131165:FKV131165 FUO131165:FUR131165 GEK131165:GEN131165 GOG131165:GOJ131165 GYC131165:GYF131165 HHY131165:HIB131165 HRU131165:HRX131165 IBQ131165:IBT131165 ILM131165:ILP131165 IVI131165:IVL131165 JFE131165:JFH131165 JPA131165:JPD131165 JYW131165:JYZ131165 KIS131165:KIV131165 KSO131165:KSR131165 LCK131165:LCN131165 LMG131165:LMJ131165 LWC131165:LWF131165 MFY131165:MGB131165 MPU131165:MPX131165 MZQ131165:MZT131165 NJM131165:NJP131165 NTI131165:NTL131165 ODE131165:ODH131165 ONA131165:OND131165 OWW131165:OWZ131165 PGS131165:PGV131165 PQO131165:PQR131165 QAK131165:QAN131165 QKG131165:QKJ131165 QUC131165:QUF131165 RDY131165:REB131165 RNU131165:RNX131165 RXQ131165:RXT131165 SHM131165:SHP131165 SRI131165:SRL131165 TBE131165:TBH131165 TLA131165:TLD131165 TUW131165:TUZ131165 UES131165:UEV131165 UOO131165:UOR131165 UYK131165:UYN131165 VIG131165:VIJ131165 VSC131165:VSF131165 WBY131165:WCB131165 WLU131165:WLX131165 WVQ131165:WVT131165 G196701:J196701 JE196701:JH196701 TA196701:TD196701 ACW196701:ACZ196701 AMS196701:AMV196701 AWO196701:AWR196701 BGK196701:BGN196701 BQG196701:BQJ196701 CAC196701:CAF196701 CJY196701:CKB196701 CTU196701:CTX196701 DDQ196701:DDT196701 DNM196701:DNP196701 DXI196701:DXL196701 EHE196701:EHH196701 ERA196701:ERD196701 FAW196701:FAZ196701 FKS196701:FKV196701 FUO196701:FUR196701 GEK196701:GEN196701 GOG196701:GOJ196701 GYC196701:GYF196701 HHY196701:HIB196701 HRU196701:HRX196701 IBQ196701:IBT196701 ILM196701:ILP196701 IVI196701:IVL196701 JFE196701:JFH196701 JPA196701:JPD196701 JYW196701:JYZ196701 KIS196701:KIV196701 KSO196701:KSR196701 LCK196701:LCN196701 LMG196701:LMJ196701 LWC196701:LWF196701 MFY196701:MGB196701 MPU196701:MPX196701 MZQ196701:MZT196701 NJM196701:NJP196701 NTI196701:NTL196701 ODE196701:ODH196701 ONA196701:OND196701 OWW196701:OWZ196701 PGS196701:PGV196701 PQO196701:PQR196701 QAK196701:QAN196701 QKG196701:QKJ196701 QUC196701:QUF196701 RDY196701:REB196701 RNU196701:RNX196701 RXQ196701:RXT196701 SHM196701:SHP196701 SRI196701:SRL196701 TBE196701:TBH196701 TLA196701:TLD196701 TUW196701:TUZ196701 UES196701:UEV196701 UOO196701:UOR196701 UYK196701:UYN196701 VIG196701:VIJ196701 VSC196701:VSF196701 WBY196701:WCB196701 WLU196701:WLX196701 WVQ196701:WVT196701 G262237:J262237 JE262237:JH262237 TA262237:TD262237 ACW262237:ACZ262237 AMS262237:AMV262237 AWO262237:AWR262237 BGK262237:BGN262237 BQG262237:BQJ262237 CAC262237:CAF262237 CJY262237:CKB262237 CTU262237:CTX262237 DDQ262237:DDT262237 DNM262237:DNP262237 DXI262237:DXL262237 EHE262237:EHH262237 ERA262237:ERD262237 FAW262237:FAZ262237 FKS262237:FKV262237 FUO262237:FUR262237 GEK262237:GEN262237 GOG262237:GOJ262237 GYC262237:GYF262237 HHY262237:HIB262237 HRU262237:HRX262237 IBQ262237:IBT262237 ILM262237:ILP262237 IVI262237:IVL262237 JFE262237:JFH262237 JPA262237:JPD262237 JYW262237:JYZ262237 KIS262237:KIV262237 KSO262237:KSR262237 LCK262237:LCN262237 LMG262237:LMJ262237 LWC262237:LWF262237 MFY262237:MGB262237 MPU262237:MPX262237 MZQ262237:MZT262237 NJM262237:NJP262237 NTI262237:NTL262237 ODE262237:ODH262237 ONA262237:OND262237 OWW262237:OWZ262237 PGS262237:PGV262237 PQO262237:PQR262237 QAK262237:QAN262237 QKG262237:QKJ262237 QUC262237:QUF262237 RDY262237:REB262237 RNU262237:RNX262237 RXQ262237:RXT262237 SHM262237:SHP262237 SRI262237:SRL262237 TBE262237:TBH262237 TLA262237:TLD262237 TUW262237:TUZ262237 UES262237:UEV262237 UOO262237:UOR262237 UYK262237:UYN262237 VIG262237:VIJ262237 VSC262237:VSF262237 WBY262237:WCB262237 WLU262237:WLX262237 WVQ262237:WVT262237 G327773:J327773 JE327773:JH327773 TA327773:TD327773 ACW327773:ACZ327773 AMS327773:AMV327773 AWO327773:AWR327773 BGK327773:BGN327773 BQG327773:BQJ327773 CAC327773:CAF327773 CJY327773:CKB327773 CTU327773:CTX327773 DDQ327773:DDT327773 DNM327773:DNP327773 DXI327773:DXL327773 EHE327773:EHH327773 ERA327773:ERD327773 FAW327773:FAZ327773 FKS327773:FKV327773 FUO327773:FUR327773 GEK327773:GEN327773 GOG327773:GOJ327773 GYC327773:GYF327773 HHY327773:HIB327773 HRU327773:HRX327773 IBQ327773:IBT327773 ILM327773:ILP327773 IVI327773:IVL327773 JFE327773:JFH327773 JPA327773:JPD327773 JYW327773:JYZ327773 KIS327773:KIV327773 KSO327773:KSR327773 LCK327773:LCN327773 LMG327773:LMJ327773 LWC327773:LWF327773 MFY327773:MGB327773 MPU327773:MPX327773 MZQ327773:MZT327773 NJM327773:NJP327773 NTI327773:NTL327773 ODE327773:ODH327773 ONA327773:OND327773 OWW327773:OWZ327773 PGS327773:PGV327773 PQO327773:PQR327773 QAK327773:QAN327773 QKG327773:QKJ327773 QUC327773:QUF327773 RDY327773:REB327773 RNU327773:RNX327773 RXQ327773:RXT327773 SHM327773:SHP327773 SRI327773:SRL327773 TBE327773:TBH327773 TLA327773:TLD327773 TUW327773:TUZ327773 UES327773:UEV327773 UOO327773:UOR327773 UYK327773:UYN327773 VIG327773:VIJ327773 VSC327773:VSF327773 WBY327773:WCB327773 WLU327773:WLX327773 WVQ327773:WVT327773 G393309:J393309 JE393309:JH393309 TA393309:TD393309 ACW393309:ACZ393309 AMS393309:AMV393309 AWO393309:AWR393309 BGK393309:BGN393309 BQG393309:BQJ393309 CAC393309:CAF393309 CJY393309:CKB393309 CTU393309:CTX393309 DDQ393309:DDT393309 DNM393309:DNP393309 DXI393309:DXL393309 EHE393309:EHH393309 ERA393309:ERD393309 FAW393309:FAZ393309 FKS393309:FKV393309 FUO393309:FUR393309 GEK393309:GEN393309 GOG393309:GOJ393309 GYC393309:GYF393309 HHY393309:HIB393309 HRU393309:HRX393309 IBQ393309:IBT393309 ILM393309:ILP393309 IVI393309:IVL393309 JFE393309:JFH393309 JPA393309:JPD393309 JYW393309:JYZ393309 KIS393309:KIV393309 KSO393309:KSR393309 LCK393309:LCN393309 LMG393309:LMJ393309 LWC393309:LWF393309 MFY393309:MGB393309 MPU393309:MPX393309 MZQ393309:MZT393309 NJM393309:NJP393309 NTI393309:NTL393309 ODE393309:ODH393309 ONA393309:OND393309 OWW393309:OWZ393309 PGS393309:PGV393309 PQO393309:PQR393309 QAK393309:QAN393309 QKG393309:QKJ393309 QUC393309:QUF393309 RDY393309:REB393309 RNU393309:RNX393309 RXQ393309:RXT393309 SHM393309:SHP393309 SRI393309:SRL393309 TBE393309:TBH393309 TLA393309:TLD393309 TUW393309:TUZ393309 UES393309:UEV393309 UOO393309:UOR393309 UYK393309:UYN393309 VIG393309:VIJ393309 VSC393309:VSF393309 WBY393309:WCB393309 WLU393309:WLX393309 WVQ393309:WVT393309 G458845:J458845 JE458845:JH458845 TA458845:TD458845 ACW458845:ACZ458845 AMS458845:AMV458845 AWO458845:AWR458845 BGK458845:BGN458845 BQG458845:BQJ458845 CAC458845:CAF458845 CJY458845:CKB458845 CTU458845:CTX458845 DDQ458845:DDT458845 DNM458845:DNP458845 DXI458845:DXL458845 EHE458845:EHH458845 ERA458845:ERD458845 FAW458845:FAZ458845 FKS458845:FKV458845 FUO458845:FUR458845 GEK458845:GEN458845 GOG458845:GOJ458845 GYC458845:GYF458845 HHY458845:HIB458845 HRU458845:HRX458845 IBQ458845:IBT458845 ILM458845:ILP458845 IVI458845:IVL458845 JFE458845:JFH458845 JPA458845:JPD458845 JYW458845:JYZ458845 KIS458845:KIV458845 KSO458845:KSR458845 LCK458845:LCN458845 LMG458845:LMJ458845 LWC458845:LWF458845 MFY458845:MGB458845 MPU458845:MPX458845 MZQ458845:MZT458845 NJM458845:NJP458845 NTI458845:NTL458845 ODE458845:ODH458845 ONA458845:OND458845 OWW458845:OWZ458845 PGS458845:PGV458845 PQO458845:PQR458845 QAK458845:QAN458845 QKG458845:QKJ458845 QUC458845:QUF458845 RDY458845:REB458845 RNU458845:RNX458845 RXQ458845:RXT458845 SHM458845:SHP458845 SRI458845:SRL458845 TBE458845:TBH458845 TLA458845:TLD458845 TUW458845:TUZ458845 UES458845:UEV458845 UOO458845:UOR458845 UYK458845:UYN458845 VIG458845:VIJ458845 VSC458845:VSF458845 WBY458845:WCB458845 WLU458845:WLX458845 WVQ458845:WVT458845 G524381:J524381 JE524381:JH524381 TA524381:TD524381 ACW524381:ACZ524381 AMS524381:AMV524381 AWO524381:AWR524381 BGK524381:BGN524381 BQG524381:BQJ524381 CAC524381:CAF524381 CJY524381:CKB524381 CTU524381:CTX524381 DDQ524381:DDT524381 DNM524381:DNP524381 DXI524381:DXL524381 EHE524381:EHH524381 ERA524381:ERD524381 FAW524381:FAZ524381 FKS524381:FKV524381 FUO524381:FUR524381 GEK524381:GEN524381 GOG524381:GOJ524381 GYC524381:GYF524381 HHY524381:HIB524381 HRU524381:HRX524381 IBQ524381:IBT524381 ILM524381:ILP524381 IVI524381:IVL524381 JFE524381:JFH524381 JPA524381:JPD524381 JYW524381:JYZ524381 KIS524381:KIV524381 KSO524381:KSR524381 LCK524381:LCN524381 LMG524381:LMJ524381 LWC524381:LWF524381 MFY524381:MGB524381 MPU524381:MPX524381 MZQ524381:MZT524381 NJM524381:NJP524381 NTI524381:NTL524381 ODE524381:ODH524381 ONA524381:OND524381 OWW524381:OWZ524381 PGS524381:PGV524381 PQO524381:PQR524381 QAK524381:QAN524381 QKG524381:QKJ524381 QUC524381:QUF524381 RDY524381:REB524381 RNU524381:RNX524381 RXQ524381:RXT524381 SHM524381:SHP524381 SRI524381:SRL524381 TBE524381:TBH524381 TLA524381:TLD524381 TUW524381:TUZ524381 UES524381:UEV524381 UOO524381:UOR524381 UYK524381:UYN524381 VIG524381:VIJ524381 VSC524381:VSF524381 WBY524381:WCB524381 WLU524381:WLX524381 WVQ524381:WVT524381 G589917:J589917 JE589917:JH589917 TA589917:TD589917 ACW589917:ACZ589917 AMS589917:AMV589917 AWO589917:AWR589917 BGK589917:BGN589917 BQG589917:BQJ589917 CAC589917:CAF589917 CJY589917:CKB589917 CTU589917:CTX589917 DDQ589917:DDT589917 DNM589917:DNP589917 DXI589917:DXL589917 EHE589917:EHH589917 ERA589917:ERD589917 FAW589917:FAZ589917 FKS589917:FKV589917 FUO589917:FUR589917 GEK589917:GEN589917 GOG589917:GOJ589917 GYC589917:GYF589917 HHY589917:HIB589917 HRU589917:HRX589917 IBQ589917:IBT589917 ILM589917:ILP589917 IVI589917:IVL589917 JFE589917:JFH589917 JPA589917:JPD589917 JYW589917:JYZ589917 KIS589917:KIV589917 KSO589917:KSR589917 LCK589917:LCN589917 LMG589917:LMJ589917 LWC589917:LWF589917 MFY589917:MGB589917 MPU589917:MPX589917 MZQ589917:MZT589917 NJM589917:NJP589917 NTI589917:NTL589917 ODE589917:ODH589917 ONA589917:OND589917 OWW589917:OWZ589917 PGS589917:PGV589917 PQO589917:PQR589917 QAK589917:QAN589917 QKG589917:QKJ589917 QUC589917:QUF589917 RDY589917:REB589917 RNU589917:RNX589917 RXQ589917:RXT589917 SHM589917:SHP589917 SRI589917:SRL589917 TBE589917:TBH589917 TLA589917:TLD589917 TUW589917:TUZ589917 UES589917:UEV589917 UOO589917:UOR589917 UYK589917:UYN589917 VIG589917:VIJ589917 VSC589917:VSF589917 WBY589917:WCB589917 WLU589917:WLX589917 WVQ589917:WVT589917 G655453:J655453 JE655453:JH655453 TA655453:TD655453 ACW655453:ACZ655453 AMS655453:AMV655453 AWO655453:AWR655453 BGK655453:BGN655453 BQG655453:BQJ655453 CAC655453:CAF655453 CJY655453:CKB655453 CTU655453:CTX655453 DDQ655453:DDT655453 DNM655453:DNP655453 DXI655453:DXL655453 EHE655453:EHH655453 ERA655453:ERD655453 FAW655453:FAZ655453 FKS655453:FKV655453 FUO655453:FUR655453 GEK655453:GEN655453 GOG655453:GOJ655453 GYC655453:GYF655453 HHY655453:HIB655453 HRU655453:HRX655453 IBQ655453:IBT655453 ILM655453:ILP655453 IVI655453:IVL655453 JFE655453:JFH655453 JPA655453:JPD655453 JYW655453:JYZ655453 KIS655453:KIV655453 KSO655453:KSR655453 LCK655453:LCN655453 LMG655453:LMJ655453 LWC655453:LWF655453 MFY655453:MGB655453 MPU655453:MPX655453 MZQ655453:MZT655453 NJM655453:NJP655453 NTI655453:NTL655453 ODE655453:ODH655453 ONA655453:OND655453 OWW655453:OWZ655453 PGS655453:PGV655453 PQO655453:PQR655453 QAK655453:QAN655453 QKG655453:QKJ655453 QUC655453:QUF655453 RDY655453:REB655453 RNU655453:RNX655453 RXQ655453:RXT655453 SHM655453:SHP655453 SRI655453:SRL655453 TBE655453:TBH655453 TLA655453:TLD655453 TUW655453:TUZ655453 UES655453:UEV655453 UOO655453:UOR655453 UYK655453:UYN655453 VIG655453:VIJ655453 VSC655453:VSF655453 WBY655453:WCB655453 WLU655453:WLX655453 WVQ655453:WVT655453 G720989:J720989 JE720989:JH720989 TA720989:TD720989 ACW720989:ACZ720989 AMS720989:AMV720989 AWO720989:AWR720989 BGK720989:BGN720989 BQG720989:BQJ720989 CAC720989:CAF720989 CJY720989:CKB720989 CTU720989:CTX720989 DDQ720989:DDT720989 DNM720989:DNP720989 DXI720989:DXL720989 EHE720989:EHH720989 ERA720989:ERD720989 FAW720989:FAZ720989 FKS720989:FKV720989 FUO720989:FUR720989 GEK720989:GEN720989 GOG720989:GOJ720989 GYC720989:GYF720989 HHY720989:HIB720989 HRU720989:HRX720989 IBQ720989:IBT720989 ILM720989:ILP720989 IVI720989:IVL720989 JFE720989:JFH720989 JPA720989:JPD720989 JYW720989:JYZ720989 KIS720989:KIV720989 KSO720989:KSR720989 LCK720989:LCN720989 LMG720989:LMJ720989 LWC720989:LWF720989 MFY720989:MGB720989 MPU720989:MPX720989 MZQ720989:MZT720989 NJM720989:NJP720989 NTI720989:NTL720989 ODE720989:ODH720989 ONA720989:OND720989 OWW720989:OWZ720989 PGS720989:PGV720989 PQO720989:PQR720989 QAK720989:QAN720989 QKG720989:QKJ720989 QUC720989:QUF720989 RDY720989:REB720989 RNU720989:RNX720989 RXQ720989:RXT720989 SHM720989:SHP720989 SRI720989:SRL720989 TBE720989:TBH720989 TLA720989:TLD720989 TUW720989:TUZ720989 UES720989:UEV720989 UOO720989:UOR720989 UYK720989:UYN720989 VIG720989:VIJ720989 VSC720989:VSF720989 WBY720989:WCB720989 WLU720989:WLX720989 WVQ720989:WVT720989 G786525:J786525 JE786525:JH786525 TA786525:TD786525 ACW786525:ACZ786525 AMS786525:AMV786525 AWO786525:AWR786525 BGK786525:BGN786525 BQG786525:BQJ786525 CAC786525:CAF786525 CJY786525:CKB786525 CTU786525:CTX786525 DDQ786525:DDT786525 DNM786525:DNP786525 DXI786525:DXL786525 EHE786525:EHH786525 ERA786525:ERD786525 FAW786525:FAZ786525 FKS786525:FKV786525 FUO786525:FUR786525 GEK786525:GEN786525 GOG786525:GOJ786525 GYC786525:GYF786525 HHY786525:HIB786525 HRU786525:HRX786525 IBQ786525:IBT786525 ILM786525:ILP786525 IVI786525:IVL786525 JFE786525:JFH786525 JPA786525:JPD786525 JYW786525:JYZ786525 KIS786525:KIV786525 KSO786525:KSR786525 LCK786525:LCN786525 LMG786525:LMJ786525 LWC786525:LWF786525 MFY786525:MGB786525 MPU786525:MPX786525 MZQ786525:MZT786525 NJM786525:NJP786525 NTI786525:NTL786525 ODE786525:ODH786525 ONA786525:OND786525 OWW786525:OWZ786525 PGS786525:PGV786525 PQO786525:PQR786525 QAK786525:QAN786525 QKG786525:QKJ786525 QUC786525:QUF786525 RDY786525:REB786525 RNU786525:RNX786525 RXQ786525:RXT786525 SHM786525:SHP786525 SRI786525:SRL786525 TBE786525:TBH786525 TLA786525:TLD786525 TUW786525:TUZ786525 UES786525:UEV786525 UOO786525:UOR786525 UYK786525:UYN786525 VIG786525:VIJ786525 VSC786525:VSF786525 WBY786525:WCB786525 WLU786525:WLX786525 WVQ786525:WVT786525 G852061:J852061 JE852061:JH852061 TA852061:TD852061 ACW852061:ACZ852061 AMS852061:AMV852061 AWO852061:AWR852061 BGK852061:BGN852061 BQG852061:BQJ852061 CAC852061:CAF852061 CJY852061:CKB852061 CTU852061:CTX852061 DDQ852061:DDT852061 DNM852061:DNP852061 DXI852061:DXL852061 EHE852061:EHH852061 ERA852061:ERD852061 FAW852061:FAZ852061 FKS852061:FKV852061 FUO852061:FUR852061 GEK852061:GEN852061 GOG852061:GOJ852061 GYC852061:GYF852061 HHY852061:HIB852061 HRU852061:HRX852061 IBQ852061:IBT852061 ILM852061:ILP852061 IVI852061:IVL852061 JFE852061:JFH852061 JPA852061:JPD852061 JYW852061:JYZ852061 KIS852061:KIV852061 KSO852061:KSR852061 LCK852061:LCN852061 LMG852061:LMJ852061 LWC852061:LWF852061 MFY852061:MGB852061 MPU852061:MPX852061 MZQ852061:MZT852061 NJM852061:NJP852061 NTI852061:NTL852061 ODE852061:ODH852061 ONA852061:OND852061 OWW852061:OWZ852061 PGS852061:PGV852061 PQO852061:PQR852061 QAK852061:QAN852061 QKG852061:QKJ852061 QUC852061:QUF852061 RDY852061:REB852061 RNU852061:RNX852061 RXQ852061:RXT852061 SHM852061:SHP852061 SRI852061:SRL852061 TBE852061:TBH852061 TLA852061:TLD852061 TUW852061:TUZ852061 UES852061:UEV852061 UOO852061:UOR852061 UYK852061:UYN852061 VIG852061:VIJ852061 VSC852061:VSF852061 WBY852061:WCB852061 WLU852061:WLX852061 WVQ852061:WVT852061 G917597:J917597 JE917597:JH917597 TA917597:TD917597 ACW917597:ACZ917597 AMS917597:AMV917597 AWO917597:AWR917597 BGK917597:BGN917597 BQG917597:BQJ917597 CAC917597:CAF917597 CJY917597:CKB917597 CTU917597:CTX917597 DDQ917597:DDT917597 DNM917597:DNP917597 DXI917597:DXL917597 EHE917597:EHH917597 ERA917597:ERD917597 FAW917597:FAZ917597 FKS917597:FKV917597 FUO917597:FUR917597 GEK917597:GEN917597 GOG917597:GOJ917597 GYC917597:GYF917597 HHY917597:HIB917597 HRU917597:HRX917597 IBQ917597:IBT917597 ILM917597:ILP917597 IVI917597:IVL917597 JFE917597:JFH917597 JPA917597:JPD917597 JYW917597:JYZ917597 KIS917597:KIV917597 KSO917597:KSR917597 LCK917597:LCN917597 LMG917597:LMJ917597 LWC917597:LWF917597 MFY917597:MGB917597 MPU917597:MPX917597 MZQ917597:MZT917597 NJM917597:NJP917597 NTI917597:NTL917597 ODE917597:ODH917597 ONA917597:OND917597 OWW917597:OWZ917597 PGS917597:PGV917597 PQO917597:PQR917597 QAK917597:QAN917597 QKG917597:QKJ917597 QUC917597:QUF917597 RDY917597:REB917597 RNU917597:RNX917597 RXQ917597:RXT917597 SHM917597:SHP917597 SRI917597:SRL917597 TBE917597:TBH917597 TLA917597:TLD917597 TUW917597:TUZ917597 UES917597:UEV917597 UOO917597:UOR917597 UYK917597:UYN917597 VIG917597:VIJ917597 VSC917597:VSF917597 WBY917597:WCB917597 WLU917597:WLX917597 WVQ917597:WVT917597 G983133:J983133 JE983133:JH983133 TA983133:TD983133 ACW983133:ACZ983133 AMS983133:AMV983133 AWO983133:AWR983133 BGK983133:BGN983133 BQG983133:BQJ983133 CAC983133:CAF983133 CJY983133:CKB983133 CTU983133:CTX983133 DDQ983133:DDT983133 DNM983133:DNP983133 DXI983133:DXL983133 EHE983133:EHH983133 ERA983133:ERD983133 FAW983133:FAZ983133 FKS983133:FKV983133 FUO983133:FUR983133 GEK983133:GEN983133 GOG983133:GOJ983133 GYC983133:GYF983133 HHY983133:HIB983133 HRU983133:HRX983133 IBQ983133:IBT983133 ILM983133:ILP983133 IVI983133:IVL983133 JFE983133:JFH983133 JPA983133:JPD983133 JYW983133:JYZ983133 KIS983133:KIV983133 KSO983133:KSR983133 LCK983133:LCN983133 LMG983133:LMJ983133 LWC983133:LWF983133 MFY983133:MGB983133 MPU983133:MPX983133 MZQ983133:MZT983133 NJM983133:NJP983133 NTI983133:NTL983133 ODE983133:ODH983133 ONA983133:OND983133 OWW983133:OWZ983133 PGS983133:PGV983133 PQO983133:PQR983133 QAK983133:QAN983133 QKG983133:QKJ983133 QUC983133:QUF983133 RDY983133:REB983133 RNU983133:RNX983133 RXQ983133:RXT983133 SHM983133:SHP983133 SRI983133:SRL983133 TBE983133:TBH983133 TLA983133:TLD983133 TUW983133:TUZ983133 UES983133:UEV983133 UOO983133:UOR983133 UYK983133:UYN983133 VIG983133:VIJ983133 VSC983133:VSF983133 WBY983133:WCB983133 WLU983133:WLX983133">
      <formula1>$AP$8:$AP$390</formula1>
    </dataValidation>
    <dataValidation allowBlank="1" showInputMessage="1" showErrorMessage="1" error="SOMENTE NUMEROS INTEIROS DE 0 A 59" sqref="N65618:O65618 JL65618:JM65618 TH65618:TI65618 ADD65618:ADE65618 AMZ65618:ANA65618 AWV65618:AWW65618 BGR65618:BGS65618 BQN65618:BQO65618 CAJ65618:CAK65618 CKF65618:CKG65618 CUB65618:CUC65618 DDX65618:DDY65618 DNT65618:DNU65618 DXP65618:DXQ65618 EHL65618:EHM65618 ERH65618:ERI65618 FBD65618:FBE65618 FKZ65618:FLA65618 FUV65618:FUW65618 GER65618:GES65618 GON65618:GOO65618 GYJ65618:GYK65618 HIF65618:HIG65618 HSB65618:HSC65618 IBX65618:IBY65618 ILT65618:ILU65618 IVP65618:IVQ65618 JFL65618:JFM65618 JPH65618:JPI65618 JZD65618:JZE65618 KIZ65618:KJA65618 KSV65618:KSW65618 LCR65618:LCS65618 LMN65618:LMO65618 LWJ65618:LWK65618 MGF65618:MGG65618 MQB65618:MQC65618 MZX65618:MZY65618 NJT65618:NJU65618 NTP65618:NTQ65618 ODL65618:ODM65618 ONH65618:ONI65618 OXD65618:OXE65618 PGZ65618:PHA65618 PQV65618:PQW65618 QAR65618:QAS65618 QKN65618:QKO65618 QUJ65618:QUK65618 REF65618:REG65618 ROB65618:ROC65618 RXX65618:RXY65618 SHT65618:SHU65618 SRP65618:SRQ65618 TBL65618:TBM65618 TLH65618:TLI65618 TVD65618:TVE65618 UEZ65618:UFA65618 UOV65618:UOW65618 UYR65618:UYS65618 VIN65618:VIO65618 VSJ65618:VSK65618 WCF65618:WCG65618 WMB65618:WMC65618 WVX65618:WVY65618 N131154:O131154 JL131154:JM131154 TH131154:TI131154 ADD131154:ADE131154 AMZ131154:ANA131154 AWV131154:AWW131154 BGR131154:BGS131154 BQN131154:BQO131154 CAJ131154:CAK131154 CKF131154:CKG131154 CUB131154:CUC131154 DDX131154:DDY131154 DNT131154:DNU131154 DXP131154:DXQ131154 EHL131154:EHM131154 ERH131154:ERI131154 FBD131154:FBE131154 FKZ131154:FLA131154 FUV131154:FUW131154 GER131154:GES131154 GON131154:GOO131154 GYJ131154:GYK131154 HIF131154:HIG131154 HSB131154:HSC131154 IBX131154:IBY131154 ILT131154:ILU131154 IVP131154:IVQ131154 JFL131154:JFM131154 JPH131154:JPI131154 JZD131154:JZE131154 KIZ131154:KJA131154 KSV131154:KSW131154 LCR131154:LCS131154 LMN131154:LMO131154 LWJ131154:LWK131154 MGF131154:MGG131154 MQB131154:MQC131154 MZX131154:MZY131154 NJT131154:NJU131154 NTP131154:NTQ131154 ODL131154:ODM131154 ONH131154:ONI131154 OXD131154:OXE131154 PGZ131154:PHA131154 PQV131154:PQW131154 QAR131154:QAS131154 QKN131154:QKO131154 QUJ131154:QUK131154 REF131154:REG131154 ROB131154:ROC131154 RXX131154:RXY131154 SHT131154:SHU131154 SRP131154:SRQ131154 TBL131154:TBM131154 TLH131154:TLI131154 TVD131154:TVE131154 UEZ131154:UFA131154 UOV131154:UOW131154 UYR131154:UYS131154 VIN131154:VIO131154 VSJ131154:VSK131154 WCF131154:WCG131154 WMB131154:WMC131154 WVX131154:WVY131154 N196690:O196690 JL196690:JM196690 TH196690:TI196690 ADD196690:ADE196690 AMZ196690:ANA196690 AWV196690:AWW196690 BGR196690:BGS196690 BQN196690:BQO196690 CAJ196690:CAK196690 CKF196690:CKG196690 CUB196690:CUC196690 DDX196690:DDY196690 DNT196690:DNU196690 DXP196690:DXQ196690 EHL196690:EHM196690 ERH196690:ERI196690 FBD196690:FBE196690 FKZ196690:FLA196690 FUV196690:FUW196690 GER196690:GES196690 GON196690:GOO196690 GYJ196690:GYK196690 HIF196690:HIG196690 HSB196690:HSC196690 IBX196690:IBY196690 ILT196690:ILU196690 IVP196690:IVQ196690 JFL196690:JFM196690 JPH196690:JPI196690 JZD196690:JZE196690 KIZ196690:KJA196690 KSV196690:KSW196690 LCR196690:LCS196690 LMN196690:LMO196690 LWJ196690:LWK196690 MGF196690:MGG196690 MQB196690:MQC196690 MZX196690:MZY196690 NJT196690:NJU196690 NTP196690:NTQ196690 ODL196690:ODM196690 ONH196690:ONI196690 OXD196690:OXE196690 PGZ196690:PHA196690 PQV196690:PQW196690 QAR196690:QAS196690 QKN196690:QKO196690 QUJ196690:QUK196690 REF196690:REG196690 ROB196690:ROC196690 RXX196690:RXY196690 SHT196690:SHU196690 SRP196690:SRQ196690 TBL196690:TBM196690 TLH196690:TLI196690 TVD196690:TVE196690 UEZ196690:UFA196690 UOV196690:UOW196690 UYR196690:UYS196690 VIN196690:VIO196690 VSJ196690:VSK196690 WCF196690:WCG196690 WMB196690:WMC196690 WVX196690:WVY196690 N262226:O262226 JL262226:JM262226 TH262226:TI262226 ADD262226:ADE262226 AMZ262226:ANA262226 AWV262226:AWW262226 BGR262226:BGS262226 BQN262226:BQO262226 CAJ262226:CAK262226 CKF262226:CKG262226 CUB262226:CUC262226 DDX262226:DDY262226 DNT262226:DNU262226 DXP262226:DXQ262226 EHL262226:EHM262226 ERH262226:ERI262226 FBD262226:FBE262226 FKZ262226:FLA262226 FUV262226:FUW262226 GER262226:GES262226 GON262226:GOO262226 GYJ262226:GYK262226 HIF262226:HIG262226 HSB262226:HSC262226 IBX262226:IBY262226 ILT262226:ILU262226 IVP262226:IVQ262226 JFL262226:JFM262226 JPH262226:JPI262226 JZD262226:JZE262226 KIZ262226:KJA262226 KSV262226:KSW262226 LCR262226:LCS262226 LMN262226:LMO262226 LWJ262226:LWK262226 MGF262226:MGG262226 MQB262226:MQC262226 MZX262226:MZY262226 NJT262226:NJU262226 NTP262226:NTQ262226 ODL262226:ODM262226 ONH262226:ONI262226 OXD262226:OXE262226 PGZ262226:PHA262226 PQV262226:PQW262226 QAR262226:QAS262226 QKN262226:QKO262226 QUJ262226:QUK262226 REF262226:REG262226 ROB262226:ROC262226 RXX262226:RXY262226 SHT262226:SHU262226 SRP262226:SRQ262226 TBL262226:TBM262226 TLH262226:TLI262226 TVD262226:TVE262226 UEZ262226:UFA262226 UOV262226:UOW262226 UYR262226:UYS262226 VIN262226:VIO262226 VSJ262226:VSK262226 WCF262226:WCG262226 WMB262226:WMC262226 WVX262226:WVY262226 N327762:O327762 JL327762:JM327762 TH327762:TI327762 ADD327762:ADE327762 AMZ327762:ANA327762 AWV327762:AWW327762 BGR327762:BGS327762 BQN327762:BQO327762 CAJ327762:CAK327762 CKF327762:CKG327762 CUB327762:CUC327762 DDX327762:DDY327762 DNT327762:DNU327762 DXP327762:DXQ327762 EHL327762:EHM327762 ERH327762:ERI327762 FBD327762:FBE327762 FKZ327762:FLA327762 FUV327762:FUW327762 GER327762:GES327762 GON327762:GOO327762 GYJ327762:GYK327762 HIF327762:HIG327762 HSB327762:HSC327762 IBX327762:IBY327762 ILT327762:ILU327762 IVP327762:IVQ327762 JFL327762:JFM327762 JPH327762:JPI327762 JZD327762:JZE327762 KIZ327762:KJA327762 KSV327762:KSW327762 LCR327762:LCS327762 LMN327762:LMO327762 LWJ327762:LWK327762 MGF327762:MGG327762 MQB327762:MQC327762 MZX327762:MZY327762 NJT327762:NJU327762 NTP327762:NTQ327762 ODL327762:ODM327762 ONH327762:ONI327762 OXD327762:OXE327762 PGZ327762:PHA327762 PQV327762:PQW327762 QAR327762:QAS327762 QKN327762:QKO327762 QUJ327762:QUK327762 REF327762:REG327762 ROB327762:ROC327762 RXX327762:RXY327762 SHT327762:SHU327762 SRP327762:SRQ327762 TBL327762:TBM327762 TLH327762:TLI327762 TVD327762:TVE327762 UEZ327762:UFA327762 UOV327762:UOW327762 UYR327762:UYS327762 VIN327762:VIO327762 VSJ327762:VSK327762 WCF327762:WCG327762 WMB327762:WMC327762 WVX327762:WVY327762 N393298:O393298 JL393298:JM393298 TH393298:TI393298 ADD393298:ADE393298 AMZ393298:ANA393298 AWV393298:AWW393298 BGR393298:BGS393298 BQN393298:BQO393298 CAJ393298:CAK393298 CKF393298:CKG393298 CUB393298:CUC393298 DDX393298:DDY393298 DNT393298:DNU393298 DXP393298:DXQ393298 EHL393298:EHM393298 ERH393298:ERI393298 FBD393298:FBE393298 FKZ393298:FLA393298 FUV393298:FUW393298 GER393298:GES393298 GON393298:GOO393298 GYJ393298:GYK393298 HIF393298:HIG393298 HSB393298:HSC393298 IBX393298:IBY393298 ILT393298:ILU393298 IVP393298:IVQ393298 JFL393298:JFM393298 JPH393298:JPI393298 JZD393298:JZE393298 KIZ393298:KJA393298 KSV393298:KSW393298 LCR393298:LCS393298 LMN393298:LMO393298 LWJ393298:LWK393298 MGF393298:MGG393298 MQB393298:MQC393298 MZX393298:MZY393298 NJT393298:NJU393298 NTP393298:NTQ393298 ODL393298:ODM393298 ONH393298:ONI393298 OXD393298:OXE393298 PGZ393298:PHA393298 PQV393298:PQW393298 QAR393298:QAS393298 QKN393298:QKO393298 QUJ393298:QUK393298 REF393298:REG393298 ROB393298:ROC393298 RXX393298:RXY393298 SHT393298:SHU393298 SRP393298:SRQ393298 TBL393298:TBM393298 TLH393298:TLI393298 TVD393298:TVE393298 UEZ393298:UFA393298 UOV393298:UOW393298 UYR393298:UYS393298 VIN393298:VIO393298 VSJ393298:VSK393298 WCF393298:WCG393298 WMB393298:WMC393298 WVX393298:WVY393298 N458834:O458834 JL458834:JM458834 TH458834:TI458834 ADD458834:ADE458834 AMZ458834:ANA458834 AWV458834:AWW458834 BGR458834:BGS458834 BQN458834:BQO458834 CAJ458834:CAK458834 CKF458834:CKG458834 CUB458834:CUC458834 DDX458834:DDY458834 DNT458834:DNU458834 DXP458834:DXQ458834 EHL458834:EHM458834 ERH458834:ERI458834 FBD458834:FBE458834 FKZ458834:FLA458834 FUV458834:FUW458834 GER458834:GES458834 GON458834:GOO458834 GYJ458834:GYK458834 HIF458834:HIG458834 HSB458834:HSC458834 IBX458834:IBY458834 ILT458834:ILU458834 IVP458834:IVQ458834 JFL458834:JFM458834 JPH458834:JPI458834 JZD458834:JZE458834 KIZ458834:KJA458834 KSV458834:KSW458834 LCR458834:LCS458834 LMN458834:LMO458834 LWJ458834:LWK458834 MGF458834:MGG458834 MQB458834:MQC458834 MZX458834:MZY458834 NJT458834:NJU458834 NTP458834:NTQ458834 ODL458834:ODM458834 ONH458834:ONI458834 OXD458834:OXE458834 PGZ458834:PHA458834 PQV458834:PQW458834 QAR458834:QAS458834 QKN458834:QKO458834 QUJ458834:QUK458834 REF458834:REG458834 ROB458834:ROC458834 RXX458834:RXY458834 SHT458834:SHU458834 SRP458834:SRQ458834 TBL458834:TBM458834 TLH458834:TLI458834 TVD458834:TVE458834 UEZ458834:UFA458834 UOV458834:UOW458834 UYR458834:UYS458834 VIN458834:VIO458834 VSJ458834:VSK458834 WCF458834:WCG458834 WMB458834:WMC458834 WVX458834:WVY458834 N524370:O524370 JL524370:JM524370 TH524370:TI524370 ADD524370:ADE524370 AMZ524370:ANA524370 AWV524370:AWW524370 BGR524370:BGS524370 BQN524370:BQO524370 CAJ524370:CAK524370 CKF524370:CKG524370 CUB524370:CUC524370 DDX524370:DDY524370 DNT524370:DNU524370 DXP524370:DXQ524370 EHL524370:EHM524370 ERH524370:ERI524370 FBD524370:FBE524370 FKZ524370:FLA524370 FUV524370:FUW524370 GER524370:GES524370 GON524370:GOO524370 GYJ524370:GYK524370 HIF524370:HIG524370 HSB524370:HSC524370 IBX524370:IBY524370 ILT524370:ILU524370 IVP524370:IVQ524370 JFL524370:JFM524370 JPH524370:JPI524370 JZD524370:JZE524370 KIZ524370:KJA524370 KSV524370:KSW524370 LCR524370:LCS524370 LMN524370:LMO524370 LWJ524370:LWK524370 MGF524370:MGG524370 MQB524370:MQC524370 MZX524370:MZY524370 NJT524370:NJU524370 NTP524370:NTQ524370 ODL524370:ODM524370 ONH524370:ONI524370 OXD524370:OXE524370 PGZ524370:PHA524370 PQV524370:PQW524370 QAR524370:QAS524370 QKN524370:QKO524370 QUJ524370:QUK524370 REF524370:REG524370 ROB524370:ROC524370 RXX524370:RXY524370 SHT524370:SHU524370 SRP524370:SRQ524370 TBL524370:TBM524370 TLH524370:TLI524370 TVD524370:TVE524370 UEZ524370:UFA524370 UOV524370:UOW524370 UYR524370:UYS524370 VIN524370:VIO524370 VSJ524370:VSK524370 WCF524370:WCG524370 WMB524370:WMC524370 WVX524370:WVY524370 N589906:O589906 JL589906:JM589906 TH589906:TI589906 ADD589906:ADE589906 AMZ589906:ANA589906 AWV589906:AWW589906 BGR589906:BGS589906 BQN589906:BQO589906 CAJ589906:CAK589906 CKF589906:CKG589906 CUB589906:CUC589906 DDX589906:DDY589906 DNT589906:DNU589906 DXP589906:DXQ589906 EHL589906:EHM589906 ERH589906:ERI589906 FBD589906:FBE589906 FKZ589906:FLA589906 FUV589906:FUW589906 GER589906:GES589906 GON589906:GOO589906 GYJ589906:GYK589906 HIF589906:HIG589906 HSB589906:HSC589906 IBX589906:IBY589906 ILT589906:ILU589906 IVP589906:IVQ589906 JFL589906:JFM589906 JPH589906:JPI589906 JZD589906:JZE589906 KIZ589906:KJA589906 KSV589906:KSW589906 LCR589906:LCS589906 LMN589906:LMO589906 LWJ589906:LWK589906 MGF589906:MGG589906 MQB589906:MQC589906 MZX589906:MZY589906 NJT589906:NJU589906 NTP589906:NTQ589906 ODL589906:ODM589906 ONH589906:ONI589906 OXD589906:OXE589906 PGZ589906:PHA589906 PQV589906:PQW589906 QAR589906:QAS589906 QKN589906:QKO589906 QUJ589906:QUK589906 REF589906:REG589906 ROB589906:ROC589906 RXX589906:RXY589906 SHT589906:SHU589906 SRP589906:SRQ589906 TBL589906:TBM589906 TLH589906:TLI589906 TVD589906:TVE589906 UEZ589906:UFA589906 UOV589906:UOW589906 UYR589906:UYS589906 VIN589906:VIO589906 VSJ589906:VSK589906 WCF589906:WCG589906 WMB589906:WMC589906 WVX589906:WVY589906 N655442:O655442 JL655442:JM655442 TH655442:TI655442 ADD655442:ADE655442 AMZ655442:ANA655442 AWV655442:AWW655442 BGR655442:BGS655442 BQN655442:BQO655442 CAJ655442:CAK655442 CKF655442:CKG655442 CUB655442:CUC655442 DDX655442:DDY655442 DNT655442:DNU655442 DXP655442:DXQ655442 EHL655442:EHM655442 ERH655442:ERI655442 FBD655442:FBE655442 FKZ655442:FLA655442 FUV655442:FUW655442 GER655442:GES655442 GON655442:GOO655442 GYJ655442:GYK655442 HIF655442:HIG655442 HSB655442:HSC655442 IBX655442:IBY655442 ILT655442:ILU655442 IVP655442:IVQ655442 JFL655442:JFM655442 JPH655442:JPI655442 JZD655442:JZE655442 KIZ655442:KJA655442 KSV655442:KSW655442 LCR655442:LCS655442 LMN655442:LMO655442 LWJ655442:LWK655442 MGF655442:MGG655442 MQB655442:MQC655442 MZX655442:MZY655442 NJT655442:NJU655442 NTP655442:NTQ655442 ODL655442:ODM655442 ONH655442:ONI655442 OXD655442:OXE655442 PGZ655442:PHA655442 PQV655442:PQW655442 QAR655442:QAS655442 QKN655442:QKO655442 QUJ655442:QUK655442 REF655442:REG655442 ROB655442:ROC655442 RXX655442:RXY655442 SHT655442:SHU655442 SRP655442:SRQ655442 TBL655442:TBM655442 TLH655442:TLI655442 TVD655442:TVE655442 UEZ655442:UFA655442 UOV655442:UOW655442 UYR655442:UYS655442 VIN655442:VIO655442 VSJ655442:VSK655442 WCF655442:WCG655442 WMB655442:WMC655442 WVX655442:WVY655442 N720978:O720978 JL720978:JM720978 TH720978:TI720978 ADD720978:ADE720978 AMZ720978:ANA720978 AWV720978:AWW720978 BGR720978:BGS720978 BQN720978:BQO720978 CAJ720978:CAK720978 CKF720978:CKG720978 CUB720978:CUC720978 DDX720978:DDY720978 DNT720978:DNU720978 DXP720978:DXQ720978 EHL720978:EHM720978 ERH720978:ERI720978 FBD720978:FBE720978 FKZ720978:FLA720978 FUV720978:FUW720978 GER720978:GES720978 GON720978:GOO720978 GYJ720978:GYK720978 HIF720978:HIG720978 HSB720978:HSC720978 IBX720978:IBY720978 ILT720978:ILU720978 IVP720978:IVQ720978 JFL720978:JFM720978 JPH720978:JPI720978 JZD720978:JZE720978 KIZ720978:KJA720978 KSV720978:KSW720978 LCR720978:LCS720978 LMN720978:LMO720978 LWJ720978:LWK720978 MGF720978:MGG720978 MQB720978:MQC720978 MZX720978:MZY720978 NJT720978:NJU720978 NTP720978:NTQ720978 ODL720978:ODM720978 ONH720978:ONI720978 OXD720978:OXE720978 PGZ720978:PHA720978 PQV720978:PQW720978 QAR720978:QAS720978 QKN720978:QKO720978 QUJ720978:QUK720978 REF720978:REG720978 ROB720978:ROC720978 RXX720978:RXY720978 SHT720978:SHU720978 SRP720978:SRQ720978 TBL720978:TBM720978 TLH720978:TLI720978 TVD720978:TVE720978 UEZ720978:UFA720978 UOV720978:UOW720978 UYR720978:UYS720978 VIN720978:VIO720978 VSJ720978:VSK720978 WCF720978:WCG720978 WMB720978:WMC720978 WVX720978:WVY720978 N786514:O786514 JL786514:JM786514 TH786514:TI786514 ADD786514:ADE786514 AMZ786514:ANA786514 AWV786514:AWW786514 BGR786514:BGS786514 BQN786514:BQO786514 CAJ786514:CAK786514 CKF786514:CKG786514 CUB786514:CUC786514 DDX786514:DDY786514 DNT786514:DNU786514 DXP786514:DXQ786514 EHL786514:EHM786514 ERH786514:ERI786514 FBD786514:FBE786514 FKZ786514:FLA786514 FUV786514:FUW786514 GER786514:GES786514 GON786514:GOO786514 GYJ786514:GYK786514 HIF786514:HIG786514 HSB786514:HSC786514 IBX786514:IBY786514 ILT786514:ILU786514 IVP786514:IVQ786514 JFL786514:JFM786514 JPH786514:JPI786514 JZD786514:JZE786514 KIZ786514:KJA786514 KSV786514:KSW786514 LCR786514:LCS786514 LMN786514:LMO786514 LWJ786514:LWK786514 MGF786514:MGG786514 MQB786514:MQC786514 MZX786514:MZY786514 NJT786514:NJU786514 NTP786514:NTQ786514 ODL786514:ODM786514 ONH786514:ONI786514 OXD786514:OXE786514 PGZ786514:PHA786514 PQV786514:PQW786514 QAR786514:QAS786514 QKN786514:QKO786514 QUJ786514:QUK786514 REF786514:REG786514 ROB786514:ROC786514 RXX786514:RXY786514 SHT786514:SHU786514 SRP786514:SRQ786514 TBL786514:TBM786514 TLH786514:TLI786514 TVD786514:TVE786514 UEZ786514:UFA786514 UOV786514:UOW786514 UYR786514:UYS786514 VIN786514:VIO786514 VSJ786514:VSK786514 WCF786514:WCG786514 WMB786514:WMC786514 WVX786514:WVY786514 N852050:O852050 JL852050:JM852050 TH852050:TI852050 ADD852050:ADE852050 AMZ852050:ANA852050 AWV852050:AWW852050 BGR852050:BGS852050 BQN852050:BQO852050 CAJ852050:CAK852050 CKF852050:CKG852050 CUB852050:CUC852050 DDX852050:DDY852050 DNT852050:DNU852050 DXP852050:DXQ852050 EHL852050:EHM852050 ERH852050:ERI852050 FBD852050:FBE852050 FKZ852050:FLA852050 FUV852050:FUW852050 GER852050:GES852050 GON852050:GOO852050 GYJ852050:GYK852050 HIF852050:HIG852050 HSB852050:HSC852050 IBX852050:IBY852050 ILT852050:ILU852050 IVP852050:IVQ852050 JFL852050:JFM852050 JPH852050:JPI852050 JZD852050:JZE852050 KIZ852050:KJA852050 KSV852050:KSW852050 LCR852050:LCS852050 LMN852050:LMO852050 LWJ852050:LWK852050 MGF852050:MGG852050 MQB852050:MQC852050 MZX852050:MZY852050 NJT852050:NJU852050 NTP852050:NTQ852050 ODL852050:ODM852050 ONH852050:ONI852050 OXD852050:OXE852050 PGZ852050:PHA852050 PQV852050:PQW852050 QAR852050:QAS852050 QKN852050:QKO852050 QUJ852050:QUK852050 REF852050:REG852050 ROB852050:ROC852050 RXX852050:RXY852050 SHT852050:SHU852050 SRP852050:SRQ852050 TBL852050:TBM852050 TLH852050:TLI852050 TVD852050:TVE852050 UEZ852050:UFA852050 UOV852050:UOW852050 UYR852050:UYS852050 VIN852050:VIO852050 VSJ852050:VSK852050 WCF852050:WCG852050 WMB852050:WMC852050 WVX852050:WVY852050 N917586:O917586 JL917586:JM917586 TH917586:TI917586 ADD917586:ADE917586 AMZ917586:ANA917586 AWV917586:AWW917586 BGR917586:BGS917586 BQN917586:BQO917586 CAJ917586:CAK917586 CKF917586:CKG917586 CUB917586:CUC917586 DDX917586:DDY917586 DNT917586:DNU917586 DXP917586:DXQ917586 EHL917586:EHM917586 ERH917586:ERI917586 FBD917586:FBE917586 FKZ917586:FLA917586 FUV917586:FUW917586 GER917586:GES917586 GON917586:GOO917586 GYJ917586:GYK917586 HIF917586:HIG917586 HSB917586:HSC917586 IBX917586:IBY917586 ILT917586:ILU917586 IVP917586:IVQ917586 JFL917586:JFM917586 JPH917586:JPI917586 JZD917586:JZE917586 KIZ917586:KJA917586 KSV917586:KSW917586 LCR917586:LCS917586 LMN917586:LMO917586 LWJ917586:LWK917586 MGF917586:MGG917586 MQB917586:MQC917586 MZX917586:MZY917586 NJT917586:NJU917586 NTP917586:NTQ917586 ODL917586:ODM917586 ONH917586:ONI917586 OXD917586:OXE917586 PGZ917586:PHA917586 PQV917586:PQW917586 QAR917586:QAS917586 QKN917586:QKO917586 QUJ917586:QUK917586 REF917586:REG917586 ROB917586:ROC917586 RXX917586:RXY917586 SHT917586:SHU917586 SRP917586:SRQ917586 TBL917586:TBM917586 TLH917586:TLI917586 TVD917586:TVE917586 UEZ917586:UFA917586 UOV917586:UOW917586 UYR917586:UYS917586 VIN917586:VIO917586 VSJ917586:VSK917586 WCF917586:WCG917586 WMB917586:WMC917586 WVX917586:WVY917586 N983122:O983122 JL983122:JM983122 TH983122:TI983122 ADD983122:ADE983122 AMZ983122:ANA983122 AWV983122:AWW983122 BGR983122:BGS983122 BQN983122:BQO983122 CAJ983122:CAK983122 CKF983122:CKG983122 CUB983122:CUC983122 DDX983122:DDY983122 DNT983122:DNU983122 DXP983122:DXQ983122 EHL983122:EHM983122 ERH983122:ERI983122 FBD983122:FBE983122 FKZ983122:FLA983122 FUV983122:FUW983122 GER983122:GES983122 GON983122:GOO983122 GYJ983122:GYK983122 HIF983122:HIG983122 HSB983122:HSC983122 IBX983122:IBY983122 ILT983122:ILU983122 IVP983122:IVQ983122 JFL983122:JFM983122 JPH983122:JPI983122 JZD983122:JZE983122 KIZ983122:KJA983122 KSV983122:KSW983122 LCR983122:LCS983122 LMN983122:LMO983122 LWJ983122:LWK983122 MGF983122:MGG983122 MQB983122:MQC983122 MZX983122:MZY983122 NJT983122:NJU983122 NTP983122:NTQ983122 ODL983122:ODM983122 ONH983122:ONI983122 OXD983122:OXE983122 PGZ983122:PHA983122 PQV983122:PQW983122 QAR983122:QAS983122 QKN983122:QKO983122 QUJ983122:QUK983122 REF983122:REG983122 ROB983122:ROC983122 RXX983122:RXY983122 SHT983122:SHU983122 SRP983122:SRQ983122 TBL983122:TBM983122 TLH983122:TLI983122 TVD983122:TVE983122 UEZ983122:UFA983122 UOV983122:UOW983122 UYR983122:UYS983122 VIN983122:VIO983122 VSJ983122:VSK983122 WCF983122:WCG983122 WMB983122:WMC983122 WVX983122:WVY983122 AA65618:AB65618 JY65618:JZ65618 TU65618:TV65618 ADQ65618:ADR65618 ANM65618:ANN65618 AXI65618:AXJ65618 BHE65618:BHF65618 BRA65618:BRB65618 CAW65618:CAX65618 CKS65618:CKT65618 CUO65618:CUP65618 DEK65618:DEL65618 DOG65618:DOH65618 DYC65618:DYD65618 EHY65618:EHZ65618 ERU65618:ERV65618 FBQ65618:FBR65618 FLM65618:FLN65618 FVI65618:FVJ65618 GFE65618:GFF65618 GPA65618:GPB65618 GYW65618:GYX65618 HIS65618:HIT65618 HSO65618:HSP65618 ICK65618:ICL65618 IMG65618:IMH65618 IWC65618:IWD65618 JFY65618:JFZ65618 JPU65618:JPV65618 JZQ65618:JZR65618 KJM65618:KJN65618 KTI65618:KTJ65618 LDE65618:LDF65618 LNA65618:LNB65618 LWW65618:LWX65618 MGS65618:MGT65618 MQO65618:MQP65618 NAK65618:NAL65618 NKG65618:NKH65618 NUC65618:NUD65618 ODY65618:ODZ65618 ONU65618:ONV65618 OXQ65618:OXR65618 PHM65618:PHN65618 PRI65618:PRJ65618 QBE65618:QBF65618 QLA65618:QLB65618 QUW65618:QUX65618 RES65618:RET65618 ROO65618:ROP65618 RYK65618:RYL65618 SIG65618:SIH65618 SSC65618:SSD65618 TBY65618:TBZ65618 TLU65618:TLV65618 TVQ65618:TVR65618 UFM65618:UFN65618 UPI65618:UPJ65618 UZE65618:UZF65618 VJA65618:VJB65618 VSW65618:VSX65618 WCS65618:WCT65618 WMO65618:WMP65618 WWK65618:WWL65618 AA131154:AB131154 JY131154:JZ131154 TU131154:TV131154 ADQ131154:ADR131154 ANM131154:ANN131154 AXI131154:AXJ131154 BHE131154:BHF131154 BRA131154:BRB131154 CAW131154:CAX131154 CKS131154:CKT131154 CUO131154:CUP131154 DEK131154:DEL131154 DOG131154:DOH131154 DYC131154:DYD131154 EHY131154:EHZ131154 ERU131154:ERV131154 FBQ131154:FBR131154 FLM131154:FLN131154 FVI131154:FVJ131154 GFE131154:GFF131154 GPA131154:GPB131154 GYW131154:GYX131154 HIS131154:HIT131154 HSO131154:HSP131154 ICK131154:ICL131154 IMG131154:IMH131154 IWC131154:IWD131154 JFY131154:JFZ131154 JPU131154:JPV131154 JZQ131154:JZR131154 KJM131154:KJN131154 KTI131154:KTJ131154 LDE131154:LDF131154 LNA131154:LNB131154 LWW131154:LWX131154 MGS131154:MGT131154 MQO131154:MQP131154 NAK131154:NAL131154 NKG131154:NKH131154 NUC131154:NUD131154 ODY131154:ODZ131154 ONU131154:ONV131154 OXQ131154:OXR131154 PHM131154:PHN131154 PRI131154:PRJ131154 QBE131154:QBF131154 QLA131154:QLB131154 QUW131154:QUX131154 RES131154:RET131154 ROO131154:ROP131154 RYK131154:RYL131154 SIG131154:SIH131154 SSC131154:SSD131154 TBY131154:TBZ131154 TLU131154:TLV131154 TVQ131154:TVR131154 UFM131154:UFN131154 UPI131154:UPJ131154 UZE131154:UZF131154 VJA131154:VJB131154 VSW131154:VSX131154 WCS131154:WCT131154 WMO131154:WMP131154 WWK131154:WWL131154 AA196690:AB196690 JY196690:JZ196690 TU196690:TV196690 ADQ196690:ADR196690 ANM196690:ANN196690 AXI196690:AXJ196690 BHE196690:BHF196690 BRA196690:BRB196690 CAW196690:CAX196690 CKS196690:CKT196690 CUO196690:CUP196690 DEK196690:DEL196690 DOG196690:DOH196690 DYC196690:DYD196690 EHY196690:EHZ196690 ERU196690:ERV196690 FBQ196690:FBR196690 FLM196690:FLN196690 FVI196690:FVJ196690 GFE196690:GFF196690 GPA196690:GPB196690 GYW196690:GYX196690 HIS196690:HIT196690 HSO196690:HSP196690 ICK196690:ICL196690 IMG196690:IMH196690 IWC196690:IWD196690 JFY196690:JFZ196690 JPU196690:JPV196690 JZQ196690:JZR196690 KJM196690:KJN196690 KTI196690:KTJ196690 LDE196690:LDF196690 LNA196690:LNB196690 LWW196690:LWX196690 MGS196690:MGT196690 MQO196690:MQP196690 NAK196690:NAL196690 NKG196690:NKH196690 NUC196690:NUD196690 ODY196690:ODZ196690 ONU196690:ONV196690 OXQ196690:OXR196690 PHM196690:PHN196690 PRI196690:PRJ196690 QBE196690:QBF196690 QLA196690:QLB196690 QUW196690:QUX196690 RES196690:RET196690 ROO196690:ROP196690 RYK196690:RYL196690 SIG196690:SIH196690 SSC196690:SSD196690 TBY196690:TBZ196690 TLU196690:TLV196690 TVQ196690:TVR196690 UFM196690:UFN196690 UPI196690:UPJ196690 UZE196690:UZF196690 VJA196690:VJB196690 VSW196690:VSX196690 WCS196690:WCT196690 WMO196690:WMP196690 WWK196690:WWL196690 AA262226:AB262226 JY262226:JZ262226 TU262226:TV262226 ADQ262226:ADR262226 ANM262226:ANN262226 AXI262226:AXJ262226 BHE262226:BHF262226 BRA262226:BRB262226 CAW262226:CAX262226 CKS262226:CKT262226 CUO262226:CUP262226 DEK262226:DEL262226 DOG262226:DOH262226 DYC262226:DYD262226 EHY262226:EHZ262226 ERU262226:ERV262226 FBQ262226:FBR262226 FLM262226:FLN262226 FVI262226:FVJ262226 GFE262226:GFF262226 GPA262226:GPB262226 GYW262226:GYX262226 HIS262226:HIT262226 HSO262226:HSP262226 ICK262226:ICL262226 IMG262226:IMH262226 IWC262226:IWD262226 JFY262226:JFZ262226 JPU262226:JPV262226 JZQ262226:JZR262226 KJM262226:KJN262226 KTI262226:KTJ262226 LDE262226:LDF262226 LNA262226:LNB262226 LWW262226:LWX262226 MGS262226:MGT262226 MQO262226:MQP262226 NAK262226:NAL262226 NKG262226:NKH262226 NUC262226:NUD262226 ODY262226:ODZ262226 ONU262226:ONV262226 OXQ262226:OXR262226 PHM262226:PHN262226 PRI262226:PRJ262226 QBE262226:QBF262226 QLA262226:QLB262226 QUW262226:QUX262226 RES262226:RET262226 ROO262226:ROP262226 RYK262226:RYL262226 SIG262226:SIH262226 SSC262226:SSD262226 TBY262226:TBZ262226 TLU262226:TLV262226 TVQ262226:TVR262226 UFM262226:UFN262226 UPI262226:UPJ262226 UZE262226:UZF262226 VJA262226:VJB262226 VSW262226:VSX262226 WCS262226:WCT262226 WMO262226:WMP262226 WWK262226:WWL262226 AA327762:AB327762 JY327762:JZ327762 TU327762:TV327762 ADQ327762:ADR327762 ANM327762:ANN327762 AXI327762:AXJ327762 BHE327762:BHF327762 BRA327762:BRB327762 CAW327762:CAX327762 CKS327762:CKT327762 CUO327762:CUP327762 DEK327762:DEL327762 DOG327762:DOH327762 DYC327762:DYD327762 EHY327762:EHZ327762 ERU327762:ERV327762 FBQ327762:FBR327762 FLM327762:FLN327762 FVI327762:FVJ327762 GFE327762:GFF327762 GPA327762:GPB327762 GYW327762:GYX327762 HIS327762:HIT327762 HSO327762:HSP327762 ICK327762:ICL327762 IMG327762:IMH327762 IWC327762:IWD327762 JFY327762:JFZ327762 JPU327762:JPV327762 JZQ327762:JZR327762 KJM327762:KJN327762 KTI327762:KTJ327762 LDE327762:LDF327762 LNA327762:LNB327762 LWW327762:LWX327762 MGS327762:MGT327762 MQO327762:MQP327762 NAK327762:NAL327762 NKG327762:NKH327762 NUC327762:NUD327762 ODY327762:ODZ327762 ONU327762:ONV327762 OXQ327762:OXR327762 PHM327762:PHN327762 PRI327762:PRJ327762 QBE327762:QBF327762 QLA327762:QLB327762 QUW327762:QUX327762 RES327762:RET327762 ROO327762:ROP327762 RYK327762:RYL327762 SIG327762:SIH327762 SSC327762:SSD327762 TBY327762:TBZ327762 TLU327762:TLV327762 TVQ327762:TVR327762 UFM327762:UFN327762 UPI327762:UPJ327762 UZE327762:UZF327762 VJA327762:VJB327762 VSW327762:VSX327762 WCS327762:WCT327762 WMO327762:WMP327762 WWK327762:WWL327762 AA393298:AB393298 JY393298:JZ393298 TU393298:TV393298 ADQ393298:ADR393298 ANM393298:ANN393298 AXI393298:AXJ393298 BHE393298:BHF393298 BRA393298:BRB393298 CAW393298:CAX393298 CKS393298:CKT393298 CUO393298:CUP393298 DEK393298:DEL393298 DOG393298:DOH393298 DYC393298:DYD393298 EHY393298:EHZ393298 ERU393298:ERV393298 FBQ393298:FBR393298 FLM393298:FLN393298 FVI393298:FVJ393298 GFE393298:GFF393298 GPA393298:GPB393298 GYW393298:GYX393298 HIS393298:HIT393298 HSO393298:HSP393298 ICK393298:ICL393298 IMG393298:IMH393298 IWC393298:IWD393298 JFY393298:JFZ393298 JPU393298:JPV393298 JZQ393298:JZR393298 KJM393298:KJN393298 KTI393298:KTJ393298 LDE393298:LDF393298 LNA393298:LNB393298 LWW393298:LWX393298 MGS393298:MGT393298 MQO393298:MQP393298 NAK393298:NAL393298 NKG393298:NKH393298 NUC393298:NUD393298 ODY393298:ODZ393298 ONU393298:ONV393298 OXQ393298:OXR393298 PHM393298:PHN393298 PRI393298:PRJ393298 QBE393298:QBF393298 QLA393298:QLB393298 QUW393298:QUX393298 RES393298:RET393298 ROO393298:ROP393298 RYK393298:RYL393298 SIG393298:SIH393298 SSC393298:SSD393298 TBY393298:TBZ393298 TLU393298:TLV393298 TVQ393298:TVR393298 UFM393298:UFN393298 UPI393298:UPJ393298 UZE393298:UZF393298 VJA393298:VJB393298 VSW393298:VSX393298 WCS393298:WCT393298 WMO393298:WMP393298 WWK393298:WWL393298 AA458834:AB458834 JY458834:JZ458834 TU458834:TV458834 ADQ458834:ADR458834 ANM458834:ANN458834 AXI458834:AXJ458834 BHE458834:BHF458834 BRA458834:BRB458834 CAW458834:CAX458834 CKS458834:CKT458834 CUO458834:CUP458834 DEK458834:DEL458834 DOG458834:DOH458834 DYC458834:DYD458834 EHY458834:EHZ458834 ERU458834:ERV458834 FBQ458834:FBR458834 FLM458834:FLN458834 FVI458834:FVJ458834 GFE458834:GFF458834 GPA458834:GPB458834 GYW458834:GYX458834 HIS458834:HIT458834 HSO458834:HSP458834 ICK458834:ICL458834 IMG458834:IMH458834 IWC458834:IWD458834 JFY458834:JFZ458834 JPU458834:JPV458834 JZQ458834:JZR458834 KJM458834:KJN458834 KTI458834:KTJ458834 LDE458834:LDF458834 LNA458834:LNB458834 LWW458834:LWX458834 MGS458834:MGT458834 MQO458834:MQP458834 NAK458834:NAL458834 NKG458834:NKH458834 NUC458834:NUD458834 ODY458834:ODZ458834 ONU458834:ONV458834 OXQ458834:OXR458834 PHM458834:PHN458834 PRI458834:PRJ458834 QBE458834:QBF458834 QLA458834:QLB458834 QUW458834:QUX458834 RES458834:RET458834 ROO458834:ROP458834 RYK458834:RYL458834 SIG458834:SIH458834 SSC458834:SSD458834 TBY458834:TBZ458834 TLU458834:TLV458834 TVQ458834:TVR458834 UFM458834:UFN458834 UPI458834:UPJ458834 UZE458834:UZF458834 VJA458834:VJB458834 VSW458834:VSX458834 WCS458834:WCT458834 WMO458834:WMP458834 WWK458834:WWL458834 AA524370:AB524370 JY524370:JZ524370 TU524370:TV524370 ADQ524370:ADR524370 ANM524370:ANN524370 AXI524370:AXJ524370 BHE524370:BHF524370 BRA524370:BRB524370 CAW524370:CAX524370 CKS524370:CKT524370 CUO524370:CUP524370 DEK524370:DEL524370 DOG524370:DOH524370 DYC524370:DYD524370 EHY524370:EHZ524370 ERU524370:ERV524370 FBQ524370:FBR524370 FLM524370:FLN524370 FVI524370:FVJ524370 GFE524370:GFF524370 GPA524370:GPB524370 GYW524370:GYX524370 HIS524370:HIT524370 HSO524370:HSP524370 ICK524370:ICL524370 IMG524370:IMH524370 IWC524370:IWD524370 JFY524370:JFZ524370 JPU524370:JPV524370 JZQ524370:JZR524370 KJM524370:KJN524370 KTI524370:KTJ524370 LDE524370:LDF524370 LNA524370:LNB524370 LWW524370:LWX524370 MGS524370:MGT524370 MQO524370:MQP524370 NAK524370:NAL524370 NKG524370:NKH524370 NUC524370:NUD524370 ODY524370:ODZ524370 ONU524370:ONV524370 OXQ524370:OXR524370 PHM524370:PHN524370 PRI524370:PRJ524370 QBE524370:QBF524370 QLA524370:QLB524370 QUW524370:QUX524370 RES524370:RET524370 ROO524370:ROP524370 RYK524370:RYL524370 SIG524370:SIH524370 SSC524370:SSD524370 TBY524370:TBZ524370 TLU524370:TLV524370 TVQ524370:TVR524370 UFM524370:UFN524370 UPI524370:UPJ524370 UZE524370:UZF524370 VJA524370:VJB524370 VSW524370:VSX524370 WCS524370:WCT524370 WMO524370:WMP524370 WWK524370:WWL524370 AA589906:AB589906 JY589906:JZ589906 TU589906:TV589906 ADQ589906:ADR589906 ANM589906:ANN589906 AXI589906:AXJ589906 BHE589906:BHF589906 BRA589906:BRB589906 CAW589906:CAX589906 CKS589906:CKT589906 CUO589906:CUP589906 DEK589906:DEL589906 DOG589906:DOH589906 DYC589906:DYD589906 EHY589906:EHZ589906 ERU589906:ERV589906 FBQ589906:FBR589906 FLM589906:FLN589906 FVI589906:FVJ589906 GFE589906:GFF589906 GPA589906:GPB589906 GYW589906:GYX589906 HIS589906:HIT589906 HSO589906:HSP589906 ICK589906:ICL589906 IMG589906:IMH589906 IWC589906:IWD589906 JFY589906:JFZ589906 JPU589906:JPV589906 JZQ589906:JZR589906 KJM589906:KJN589906 KTI589906:KTJ589906 LDE589906:LDF589906 LNA589906:LNB589906 LWW589906:LWX589906 MGS589906:MGT589906 MQO589906:MQP589906 NAK589906:NAL589906 NKG589906:NKH589906 NUC589906:NUD589906 ODY589906:ODZ589906 ONU589906:ONV589906 OXQ589906:OXR589906 PHM589906:PHN589906 PRI589906:PRJ589906 QBE589906:QBF589906 QLA589906:QLB589906 QUW589906:QUX589906 RES589906:RET589906 ROO589906:ROP589906 RYK589906:RYL589906 SIG589906:SIH589906 SSC589906:SSD589906 TBY589906:TBZ589906 TLU589906:TLV589906 TVQ589906:TVR589906 UFM589906:UFN589906 UPI589906:UPJ589906 UZE589906:UZF589906 VJA589906:VJB589906 VSW589906:VSX589906 WCS589906:WCT589906 WMO589906:WMP589906 WWK589906:WWL589906 AA655442:AB655442 JY655442:JZ655442 TU655442:TV655442 ADQ655442:ADR655442 ANM655442:ANN655442 AXI655442:AXJ655442 BHE655442:BHF655442 BRA655442:BRB655442 CAW655442:CAX655442 CKS655442:CKT655442 CUO655442:CUP655442 DEK655442:DEL655442 DOG655442:DOH655442 DYC655442:DYD655442 EHY655442:EHZ655442 ERU655442:ERV655442 FBQ655442:FBR655442 FLM655442:FLN655442 FVI655442:FVJ655442 GFE655442:GFF655442 GPA655442:GPB655442 GYW655442:GYX655442 HIS655442:HIT655442 HSO655442:HSP655442 ICK655442:ICL655442 IMG655442:IMH655442 IWC655442:IWD655442 JFY655442:JFZ655442 JPU655442:JPV655442 JZQ655442:JZR655442 KJM655442:KJN655442 KTI655442:KTJ655442 LDE655442:LDF655442 LNA655442:LNB655442 LWW655442:LWX655442 MGS655442:MGT655442 MQO655442:MQP655442 NAK655442:NAL655442 NKG655442:NKH655442 NUC655442:NUD655442 ODY655442:ODZ655442 ONU655442:ONV655442 OXQ655442:OXR655442 PHM655442:PHN655442 PRI655442:PRJ655442 QBE655442:QBF655442 QLA655442:QLB655442 QUW655442:QUX655442 RES655442:RET655442 ROO655442:ROP655442 RYK655442:RYL655442 SIG655442:SIH655442 SSC655442:SSD655442 TBY655442:TBZ655442 TLU655442:TLV655442 TVQ655442:TVR655442 UFM655442:UFN655442 UPI655442:UPJ655442 UZE655442:UZF655442 VJA655442:VJB655442 VSW655442:VSX655442 WCS655442:WCT655442 WMO655442:WMP655442 WWK655442:WWL655442 AA720978:AB720978 JY720978:JZ720978 TU720978:TV720978 ADQ720978:ADR720978 ANM720978:ANN720978 AXI720978:AXJ720978 BHE720978:BHF720978 BRA720978:BRB720978 CAW720978:CAX720978 CKS720978:CKT720978 CUO720978:CUP720978 DEK720978:DEL720978 DOG720978:DOH720978 DYC720978:DYD720978 EHY720978:EHZ720978 ERU720978:ERV720978 FBQ720978:FBR720978 FLM720978:FLN720978 FVI720978:FVJ720978 GFE720978:GFF720978 GPA720978:GPB720978 GYW720978:GYX720978 HIS720978:HIT720978 HSO720978:HSP720978 ICK720978:ICL720978 IMG720978:IMH720978 IWC720978:IWD720978 JFY720978:JFZ720978 JPU720978:JPV720978 JZQ720978:JZR720978 KJM720978:KJN720978 KTI720978:KTJ720978 LDE720978:LDF720978 LNA720978:LNB720978 LWW720978:LWX720978 MGS720978:MGT720978 MQO720978:MQP720978 NAK720978:NAL720978 NKG720978:NKH720978 NUC720978:NUD720978 ODY720978:ODZ720978 ONU720978:ONV720978 OXQ720978:OXR720978 PHM720978:PHN720978 PRI720978:PRJ720978 QBE720978:QBF720978 QLA720978:QLB720978 QUW720978:QUX720978 RES720978:RET720978 ROO720978:ROP720978 RYK720978:RYL720978 SIG720978:SIH720978 SSC720978:SSD720978 TBY720978:TBZ720978 TLU720978:TLV720978 TVQ720978:TVR720978 UFM720978:UFN720978 UPI720978:UPJ720978 UZE720978:UZF720978 VJA720978:VJB720978 VSW720978:VSX720978 WCS720978:WCT720978 WMO720978:WMP720978 WWK720978:WWL720978 AA786514:AB786514 JY786514:JZ786514 TU786514:TV786514 ADQ786514:ADR786514 ANM786514:ANN786514 AXI786514:AXJ786514 BHE786514:BHF786514 BRA786514:BRB786514 CAW786514:CAX786514 CKS786514:CKT786514 CUO786514:CUP786514 DEK786514:DEL786514 DOG786514:DOH786514 DYC786514:DYD786514 EHY786514:EHZ786514 ERU786514:ERV786514 FBQ786514:FBR786514 FLM786514:FLN786514 FVI786514:FVJ786514 GFE786514:GFF786514 GPA786514:GPB786514 GYW786514:GYX786514 HIS786514:HIT786514 HSO786514:HSP786514 ICK786514:ICL786514 IMG786514:IMH786514 IWC786514:IWD786514 JFY786514:JFZ786514 JPU786514:JPV786514 JZQ786514:JZR786514 KJM786514:KJN786514 KTI786514:KTJ786514 LDE786514:LDF786514 LNA786514:LNB786514 LWW786514:LWX786514 MGS786514:MGT786514 MQO786514:MQP786514 NAK786514:NAL786514 NKG786514:NKH786514 NUC786514:NUD786514 ODY786514:ODZ786514 ONU786514:ONV786514 OXQ786514:OXR786514 PHM786514:PHN786514 PRI786514:PRJ786514 QBE786514:QBF786514 QLA786514:QLB786514 QUW786514:QUX786514 RES786514:RET786514 ROO786514:ROP786514 RYK786514:RYL786514 SIG786514:SIH786514 SSC786514:SSD786514 TBY786514:TBZ786514 TLU786514:TLV786514 TVQ786514:TVR786514 UFM786514:UFN786514 UPI786514:UPJ786514 UZE786514:UZF786514 VJA786514:VJB786514 VSW786514:VSX786514 WCS786514:WCT786514 WMO786514:WMP786514 WWK786514:WWL786514 AA852050:AB852050 JY852050:JZ852050 TU852050:TV852050 ADQ852050:ADR852050 ANM852050:ANN852050 AXI852050:AXJ852050 BHE852050:BHF852050 BRA852050:BRB852050 CAW852050:CAX852050 CKS852050:CKT852050 CUO852050:CUP852050 DEK852050:DEL852050 DOG852050:DOH852050 DYC852050:DYD852050 EHY852050:EHZ852050 ERU852050:ERV852050 FBQ852050:FBR852050 FLM852050:FLN852050 FVI852050:FVJ852050 GFE852050:GFF852050 GPA852050:GPB852050 GYW852050:GYX852050 HIS852050:HIT852050 HSO852050:HSP852050 ICK852050:ICL852050 IMG852050:IMH852050 IWC852050:IWD852050 JFY852050:JFZ852050 JPU852050:JPV852050 JZQ852050:JZR852050 KJM852050:KJN852050 KTI852050:KTJ852050 LDE852050:LDF852050 LNA852050:LNB852050 LWW852050:LWX852050 MGS852050:MGT852050 MQO852050:MQP852050 NAK852050:NAL852050 NKG852050:NKH852050 NUC852050:NUD852050 ODY852050:ODZ852050 ONU852050:ONV852050 OXQ852050:OXR852050 PHM852050:PHN852050 PRI852050:PRJ852050 QBE852050:QBF852050 QLA852050:QLB852050 QUW852050:QUX852050 RES852050:RET852050 ROO852050:ROP852050 RYK852050:RYL852050 SIG852050:SIH852050 SSC852050:SSD852050 TBY852050:TBZ852050 TLU852050:TLV852050 TVQ852050:TVR852050 UFM852050:UFN852050 UPI852050:UPJ852050 UZE852050:UZF852050 VJA852050:VJB852050 VSW852050:VSX852050 WCS852050:WCT852050 WMO852050:WMP852050 WWK852050:WWL852050 AA917586:AB917586 JY917586:JZ917586 TU917586:TV917586 ADQ917586:ADR917586 ANM917586:ANN917586 AXI917586:AXJ917586 BHE917586:BHF917586 BRA917586:BRB917586 CAW917586:CAX917586 CKS917586:CKT917586 CUO917586:CUP917586 DEK917586:DEL917586 DOG917586:DOH917586 DYC917586:DYD917586 EHY917586:EHZ917586 ERU917586:ERV917586 FBQ917586:FBR917586 FLM917586:FLN917586 FVI917586:FVJ917586 GFE917586:GFF917586 GPA917586:GPB917586 GYW917586:GYX917586 HIS917586:HIT917586 HSO917586:HSP917586 ICK917586:ICL917586 IMG917586:IMH917586 IWC917586:IWD917586 JFY917586:JFZ917586 JPU917586:JPV917586 JZQ917586:JZR917586 KJM917586:KJN917586 KTI917586:KTJ917586 LDE917586:LDF917586 LNA917586:LNB917586 LWW917586:LWX917586 MGS917586:MGT917586 MQO917586:MQP917586 NAK917586:NAL917586 NKG917586:NKH917586 NUC917586:NUD917586 ODY917586:ODZ917586 ONU917586:ONV917586 OXQ917586:OXR917586 PHM917586:PHN917586 PRI917586:PRJ917586 QBE917586:QBF917586 QLA917586:QLB917586 QUW917586:QUX917586 RES917586:RET917586 ROO917586:ROP917586 RYK917586:RYL917586 SIG917586:SIH917586 SSC917586:SSD917586 TBY917586:TBZ917586 TLU917586:TLV917586 TVQ917586:TVR917586 UFM917586:UFN917586 UPI917586:UPJ917586 UZE917586:UZF917586 VJA917586:VJB917586 VSW917586:VSX917586 WCS917586:WCT917586 WMO917586:WMP917586 WWK917586:WWL917586 AA983122:AB983122 JY983122:JZ983122 TU983122:TV983122 ADQ983122:ADR983122 ANM983122:ANN983122 AXI983122:AXJ983122 BHE983122:BHF983122 BRA983122:BRB983122 CAW983122:CAX983122 CKS983122:CKT983122 CUO983122:CUP983122 DEK983122:DEL983122 DOG983122:DOH983122 DYC983122:DYD983122 EHY983122:EHZ983122 ERU983122:ERV983122 FBQ983122:FBR983122 FLM983122:FLN983122 FVI983122:FVJ983122 GFE983122:GFF983122 GPA983122:GPB983122 GYW983122:GYX983122 HIS983122:HIT983122 HSO983122:HSP983122 ICK983122:ICL983122 IMG983122:IMH983122 IWC983122:IWD983122 JFY983122:JFZ983122 JPU983122:JPV983122 JZQ983122:JZR983122 KJM983122:KJN983122 KTI983122:KTJ983122 LDE983122:LDF983122 LNA983122:LNB983122 LWW983122:LWX983122 MGS983122:MGT983122 MQO983122:MQP983122 NAK983122:NAL983122 NKG983122:NKH983122 NUC983122:NUD983122 ODY983122:ODZ983122 ONU983122:ONV983122 OXQ983122:OXR983122 PHM983122:PHN983122 PRI983122:PRJ983122 QBE983122:QBF983122 QLA983122:QLB983122 QUW983122:QUX983122 RES983122:RET983122 ROO983122:ROP983122 RYK983122:RYL983122 SIG983122:SIH983122 SSC983122:SSD983122 TBY983122:TBZ983122 TLU983122:TLV983122 TVQ983122:TVR983122 UFM983122:UFN983122 UPI983122:UPJ983122 UZE983122:UZF983122 VJA983122:VJB983122 VSW983122:VSX983122 WCS983122:WCT983122 WMO983122:WMP983122 WWK983122:WWL983122"/>
    <dataValidation type="list" allowBlank="1" showInputMessage="1" showErrorMessage="1" error="Motivo não listado. Escolher &quot;Outro&quot; e especificar." prompt="Escolha a opção para o não lançar efluente líquido no ano base." sqref="WVP983141:WWE983141 WLT983141:WMI983141 WBX983141:WCM983141 VSB983141:VSQ983141 VIF983141:VIU983141 UYJ983141:UYY983141 UON983141:UPC983141 UER983141:UFG983141 TUV983141:TVK983141 TKZ983141:TLO983141 TBD983141:TBS983141 SRH983141:SRW983141 SHL983141:SIA983141 RXP983141:RYE983141 RNT983141:ROI983141 RDX983141:REM983141 QUB983141:QUQ983141 QKF983141:QKU983141 QAJ983141:QAY983141 PQN983141:PRC983141 PGR983141:PHG983141 OWV983141:OXK983141 OMZ983141:ONO983141 ODD983141:ODS983141 NTH983141:NTW983141 NJL983141:NKA983141 MZP983141:NAE983141 MPT983141:MQI983141 MFX983141:MGM983141 LWB983141:LWQ983141 LMF983141:LMU983141 LCJ983141:LCY983141 KSN983141:KTC983141 KIR983141:KJG983141 JYV983141:JZK983141 JOZ983141:JPO983141 JFD983141:JFS983141 IVH983141:IVW983141 ILL983141:IMA983141 IBP983141:ICE983141 HRT983141:HSI983141 HHX983141:HIM983141 GYB983141:GYQ983141 GOF983141:GOU983141 GEJ983141:GEY983141 FUN983141:FVC983141 FKR983141:FLG983141 FAV983141:FBK983141 EQZ983141:ERO983141 EHD983141:EHS983141 DXH983141:DXW983141 DNL983141:DOA983141 DDP983141:DEE983141 CTT983141:CUI983141 CJX983141:CKM983141 CAB983141:CAQ983141 BQF983141:BQU983141 BGJ983141:BGY983141 AWN983141:AXC983141 AMR983141:ANG983141 ACV983141:ADK983141 SZ983141:TO983141 JD983141:JS983141 F983141:U983141 WVP917605:WWE917605 WLT917605:WMI917605 WBX917605:WCM917605 VSB917605:VSQ917605 VIF917605:VIU917605 UYJ917605:UYY917605 UON917605:UPC917605 UER917605:UFG917605 TUV917605:TVK917605 TKZ917605:TLO917605 TBD917605:TBS917605 SRH917605:SRW917605 SHL917605:SIA917605 RXP917605:RYE917605 RNT917605:ROI917605 RDX917605:REM917605 QUB917605:QUQ917605 QKF917605:QKU917605 QAJ917605:QAY917605 PQN917605:PRC917605 PGR917605:PHG917605 OWV917605:OXK917605 OMZ917605:ONO917605 ODD917605:ODS917605 NTH917605:NTW917605 NJL917605:NKA917605 MZP917605:NAE917605 MPT917605:MQI917605 MFX917605:MGM917605 LWB917605:LWQ917605 LMF917605:LMU917605 LCJ917605:LCY917605 KSN917605:KTC917605 KIR917605:KJG917605 JYV917605:JZK917605 JOZ917605:JPO917605 JFD917605:JFS917605 IVH917605:IVW917605 ILL917605:IMA917605 IBP917605:ICE917605 HRT917605:HSI917605 HHX917605:HIM917605 GYB917605:GYQ917605 GOF917605:GOU917605 GEJ917605:GEY917605 FUN917605:FVC917605 FKR917605:FLG917605 FAV917605:FBK917605 EQZ917605:ERO917605 EHD917605:EHS917605 DXH917605:DXW917605 DNL917605:DOA917605 DDP917605:DEE917605 CTT917605:CUI917605 CJX917605:CKM917605 CAB917605:CAQ917605 BQF917605:BQU917605 BGJ917605:BGY917605 AWN917605:AXC917605 AMR917605:ANG917605 ACV917605:ADK917605 SZ917605:TO917605 JD917605:JS917605 F917605:U917605 WVP852069:WWE852069 WLT852069:WMI852069 WBX852069:WCM852069 VSB852069:VSQ852069 VIF852069:VIU852069 UYJ852069:UYY852069 UON852069:UPC852069 UER852069:UFG852069 TUV852069:TVK852069 TKZ852069:TLO852069 TBD852069:TBS852069 SRH852069:SRW852069 SHL852069:SIA852069 RXP852069:RYE852069 RNT852069:ROI852069 RDX852069:REM852069 QUB852069:QUQ852069 QKF852069:QKU852069 QAJ852069:QAY852069 PQN852069:PRC852069 PGR852069:PHG852069 OWV852069:OXK852069 OMZ852069:ONO852069 ODD852069:ODS852069 NTH852069:NTW852069 NJL852069:NKA852069 MZP852069:NAE852069 MPT852069:MQI852069 MFX852069:MGM852069 LWB852069:LWQ852069 LMF852069:LMU852069 LCJ852069:LCY852069 KSN852069:KTC852069 KIR852069:KJG852069 JYV852069:JZK852069 JOZ852069:JPO852069 JFD852069:JFS852069 IVH852069:IVW852069 ILL852069:IMA852069 IBP852069:ICE852069 HRT852069:HSI852069 HHX852069:HIM852069 GYB852069:GYQ852069 GOF852069:GOU852069 GEJ852069:GEY852069 FUN852069:FVC852069 FKR852069:FLG852069 FAV852069:FBK852069 EQZ852069:ERO852069 EHD852069:EHS852069 DXH852069:DXW852069 DNL852069:DOA852069 DDP852069:DEE852069 CTT852069:CUI852069 CJX852069:CKM852069 CAB852069:CAQ852069 BQF852069:BQU852069 BGJ852069:BGY852069 AWN852069:AXC852069 AMR852069:ANG852069 ACV852069:ADK852069 SZ852069:TO852069 JD852069:JS852069 F852069:U852069 WVP786533:WWE786533 WLT786533:WMI786533 WBX786533:WCM786533 VSB786533:VSQ786533 VIF786533:VIU786533 UYJ786533:UYY786533 UON786533:UPC786533 UER786533:UFG786533 TUV786533:TVK786533 TKZ786533:TLO786533 TBD786533:TBS786533 SRH786533:SRW786533 SHL786533:SIA786533 RXP786533:RYE786533 RNT786533:ROI786533 RDX786533:REM786533 QUB786533:QUQ786533 QKF786533:QKU786533 QAJ786533:QAY786533 PQN786533:PRC786533 PGR786533:PHG786533 OWV786533:OXK786533 OMZ786533:ONO786533 ODD786533:ODS786533 NTH786533:NTW786533 NJL786533:NKA786533 MZP786533:NAE786533 MPT786533:MQI786533 MFX786533:MGM786533 LWB786533:LWQ786533 LMF786533:LMU786533 LCJ786533:LCY786533 KSN786533:KTC786533 KIR786533:KJG786533 JYV786533:JZK786533 JOZ786533:JPO786533 JFD786533:JFS786533 IVH786533:IVW786533 ILL786533:IMA786533 IBP786533:ICE786533 HRT786533:HSI786533 HHX786533:HIM786533 GYB786533:GYQ786533 GOF786533:GOU786533 GEJ786533:GEY786533 FUN786533:FVC786533 FKR786533:FLG786533 FAV786533:FBK786533 EQZ786533:ERO786533 EHD786533:EHS786533 DXH786533:DXW786533 DNL786533:DOA786533 DDP786533:DEE786533 CTT786533:CUI786533 CJX786533:CKM786533 CAB786533:CAQ786533 BQF786533:BQU786533 BGJ786533:BGY786533 AWN786533:AXC786533 AMR786533:ANG786533 ACV786533:ADK786533 SZ786533:TO786533 JD786533:JS786533 F786533:U786533 WVP720997:WWE720997 WLT720997:WMI720997 WBX720997:WCM720997 VSB720997:VSQ720997 VIF720997:VIU720997 UYJ720997:UYY720997 UON720997:UPC720997 UER720997:UFG720997 TUV720997:TVK720997 TKZ720997:TLO720997 TBD720997:TBS720997 SRH720997:SRW720997 SHL720997:SIA720997 RXP720997:RYE720997 RNT720997:ROI720997 RDX720997:REM720997 QUB720997:QUQ720997 QKF720997:QKU720997 QAJ720997:QAY720997 PQN720997:PRC720997 PGR720997:PHG720997 OWV720997:OXK720997 OMZ720997:ONO720997 ODD720997:ODS720997 NTH720997:NTW720997 NJL720997:NKA720997 MZP720997:NAE720997 MPT720997:MQI720997 MFX720997:MGM720997 LWB720997:LWQ720997 LMF720997:LMU720997 LCJ720997:LCY720997 KSN720997:KTC720997 KIR720997:KJG720997 JYV720997:JZK720997 JOZ720997:JPO720997 JFD720997:JFS720997 IVH720997:IVW720997 ILL720997:IMA720997 IBP720997:ICE720997 HRT720997:HSI720997 HHX720997:HIM720997 GYB720997:GYQ720997 GOF720997:GOU720997 GEJ720997:GEY720997 FUN720997:FVC720997 FKR720997:FLG720997 FAV720997:FBK720997 EQZ720997:ERO720997 EHD720997:EHS720997 DXH720997:DXW720997 DNL720997:DOA720997 DDP720997:DEE720997 CTT720997:CUI720997 CJX720997:CKM720997 CAB720997:CAQ720997 BQF720997:BQU720997 BGJ720997:BGY720997 AWN720997:AXC720997 AMR720997:ANG720997 ACV720997:ADK720997 SZ720997:TO720997 JD720997:JS720997 F720997:U720997 WVP655461:WWE655461 WLT655461:WMI655461 WBX655461:WCM655461 VSB655461:VSQ655461 VIF655461:VIU655461 UYJ655461:UYY655461 UON655461:UPC655461 UER655461:UFG655461 TUV655461:TVK655461 TKZ655461:TLO655461 TBD655461:TBS655461 SRH655461:SRW655461 SHL655461:SIA655461 RXP655461:RYE655461 RNT655461:ROI655461 RDX655461:REM655461 QUB655461:QUQ655461 QKF655461:QKU655461 QAJ655461:QAY655461 PQN655461:PRC655461 PGR655461:PHG655461 OWV655461:OXK655461 OMZ655461:ONO655461 ODD655461:ODS655461 NTH655461:NTW655461 NJL655461:NKA655461 MZP655461:NAE655461 MPT655461:MQI655461 MFX655461:MGM655461 LWB655461:LWQ655461 LMF655461:LMU655461 LCJ655461:LCY655461 KSN655461:KTC655461 KIR655461:KJG655461 JYV655461:JZK655461 JOZ655461:JPO655461 JFD655461:JFS655461 IVH655461:IVW655461 ILL655461:IMA655461 IBP655461:ICE655461 HRT655461:HSI655461 HHX655461:HIM655461 GYB655461:GYQ655461 GOF655461:GOU655461 GEJ655461:GEY655461 FUN655461:FVC655461 FKR655461:FLG655461 FAV655461:FBK655461 EQZ655461:ERO655461 EHD655461:EHS655461 DXH655461:DXW655461 DNL655461:DOA655461 DDP655461:DEE655461 CTT655461:CUI655461 CJX655461:CKM655461 CAB655461:CAQ655461 BQF655461:BQU655461 BGJ655461:BGY655461 AWN655461:AXC655461 AMR655461:ANG655461 ACV655461:ADK655461 SZ655461:TO655461 JD655461:JS655461 F655461:U655461 WVP589925:WWE589925 WLT589925:WMI589925 WBX589925:WCM589925 VSB589925:VSQ589925 VIF589925:VIU589925 UYJ589925:UYY589925 UON589925:UPC589925 UER589925:UFG589925 TUV589925:TVK589925 TKZ589925:TLO589925 TBD589925:TBS589925 SRH589925:SRW589925 SHL589925:SIA589925 RXP589925:RYE589925 RNT589925:ROI589925 RDX589925:REM589925 QUB589925:QUQ589925 QKF589925:QKU589925 QAJ589925:QAY589925 PQN589925:PRC589925 PGR589925:PHG589925 OWV589925:OXK589925 OMZ589925:ONO589925 ODD589925:ODS589925 NTH589925:NTW589925 NJL589925:NKA589925 MZP589925:NAE589925 MPT589925:MQI589925 MFX589925:MGM589925 LWB589925:LWQ589925 LMF589925:LMU589925 LCJ589925:LCY589925 KSN589925:KTC589925 KIR589925:KJG589925 JYV589925:JZK589925 JOZ589925:JPO589925 JFD589925:JFS589925 IVH589925:IVW589925 ILL589925:IMA589925 IBP589925:ICE589925 HRT589925:HSI589925 HHX589925:HIM589925 GYB589925:GYQ589925 GOF589925:GOU589925 GEJ589925:GEY589925 FUN589925:FVC589925 FKR589925:FLG589925 FAV589925:FBK589925 EQZ589925:ERO589925 EHD589925:EHS589925 DXH589925:DXW589925 DNL589925:DOA589925 DDP589925:DEE589925 CTT589925:CUI589925 CJX589925:CKM589925 CAB589925:CAQ589925 BQF589925:BQU589925 BGJ589925:BGY589925 AWN589925:AXC589925 AMR589925:ANG589925 ACV589925:ADK589925 SZ589925:TO589925 JD589925:JS589925 F589925:U589925 WVP524389:WWE524389 WLT524389:WMI524389 WBX524389:WCM524389 VSB524389:VSQ524389 VIF524389:VIU524389 UYJ524389:UYY524389 UON524389:UPC524389 UER524389:UFG524389 TUV524389:TVK524389 TKZ524389:TLO524389 TBD524389:TBS524389 SRH524389:SRW524389 SHL524389:SIA524389 RXP524389:RYE524389 RNT524389:ROI524389 RDX524389:REM524389 QUB524389:QUQ524389 QKF524389:QKU524389 QAJ524389:QAY524389 PQN524389:PRC524389 PGR524389:PHG524389 OWV524389:OXK524389 OMZ524389:ONO524389 ODD524389:ODS524389 NTH524389:NTW524389 NJL524389:NKA524389 MZP524389:NAE524389 MPT524389:MQI524389 MFX524389:MGM524389 LWB524389:LWQ524389 LMF524389:LMU524389 LCJ524389:LCY524389 KSN524389:KTC524389 KIR524389:KJG524389 JYV524389:JZK524389 JOZ524389:JPO524389 JFD524389:JFS524389 IVH524389:IVW524389 ILL524389:IMA524389 IBP524389:ICE524389 HRT524389:HSI524389 HHX524389:HIM524389 GYB524389:GYQ524389 GOF524389:GOU524389 GEJ524389:GEY524389 FUN524389:FVC524389 FKR524389:FLG524389 FAV524389:FBK524389 EQZ524389:ERO524389 EHD524389:EHS524389 DXH524389:DXW524389 DNL524389:DOA524389 DDP524389:DEE524389 CTT524389:CUI524389 CJX524389:CKM524389 CAB524389:CAQ524389 BQF524389:BQU524389 BGJ524389:BGY524389 AWN524389:AXC524389 AMR524389:ANG524389 ACV524389:ADK524389 SZ524389:TO524389 JD524389:JS524389 F524389:U524389 WVP458853:WWE458853 WLT458853:WMI458853 WBX458853:WCM458853 VSB458853:VSQ458853 VIF458853:VIU458853 UYJ458853:UYY458853 UON458853:UPC458853 UER458853:UFG458853 TUV458853:TVK458853 TKZ458853:TLO458853 TBD458853:TBS458853 SRH458853:SRW458853 SHL458853:SIA458853 RXP458853:RYE458853 RNT458853:ROI458853 RDX458853:REM458853 QUB458853:QUQ458853 QKF458853:QKU458853 QAJ458853:QAY458853 PQN458853:PRC458853 PGR458853:PHG458853 OWV458853:OXK458853 OMZ458853:ONO458853 ODD458853:ODS458853 NTH458853:NTW458853 NJL458853:NKA458853 MZP458853:NAE458853 MPT458853:MQI458853 MFX458853:MGM458853 LWB458853:LWQ458853 LMF458853:LMU458853 LCJ458853:LCY458853 KSN458853:KTC458853 KIR458853:KJG458853 JYV458853:JZK458853 JOZ458853:JPO458853 JFD458853:JFS458853 IVH458853:IVW458853 ILL458853:IMA458853 IBP458853:ICE458853 HRT458853:HSI458853 HHX458853:HIM458853 GYB458853:GYQ458853 GOF458853:GOU458853 GEJ458853:GEY458853 FUN458853:FVC458853 FKR458853:FLG458853 FAV458853:FBK458853 EQZ458853:ERO458853 EHD458853:EHS458853 DXH458853:DXW458853 DNL458853:DOA458853 DDP458853:DEE458853 CTT458853:CUI458853 CJX458853:CKM458853 CAB458853:CAQ458853 BQF458853:BQU458853 BGJ458853:BGY458853 AWN458853:AXC458853 AMR458853:ANG458853 ACV458853:ADK458853 SZ458853:TO458853 JD458853:JS458853 F458853:U458853 WVP393317:WWE393317 WLT393317:WMI393317 WBX393317:WCM393317 VSB393317:VSQ393317 VIF393317:VIU393317 UYJ393317:UYY393317 UON393317:UPC393317 UER393317:UFG393317 TUV393317:TVK393317 TKZ393317:TLO393317 TBD393317:TBS393317 SRH393317:SRW393317 SHL393317:SIA393317 RXP393317:RYE393317 RNT393317:ROI393317 RDX393317:REM393317 QUB393317:QUQ393317 QKF393317:QKU393317 QAJ393317:QAY393317 PQN393317:PRC393317 PGR393317:PHG393317 OWV393317:OXK393317 OMZ393317:ONO393317 ODD393317:ODS393317 NTH393317:NTW393317 NJL393317:NKA393317 MZP393317:NAE393317 MPT393317:MQI393317 MFX393317:MGM393317 LWB393317:LWQ393317 LMF393317:LMU393317 LCJ393317:LCY393317 KSN393317:KTC393317 KIR393317:KJG393317 JYV393317:JZK393317 JOZ393317:JPO393317 JFD393317:JFS393317 IVH393317:IVW393317 ILL393317:IMA393317 IBP393317:ICE393317 HRT393317:HSI393317 HHX393317:HIM393317 GYB393317:GYQ393317 GOF393317:GOU393317 GEJ393317:GEY393317 FUN393317:FVC393317 FKR393317:FLG393317 FAV393317:FBK393317 EQZ393317:ERO393317 EHD393317:EHS393317 DXH393317:DXW393317 DNL393317:DOA393317 DDP393317:DEE393317 CTT393317:CUI393317 CJX393317:CKM393317 CAB393317:CAQ393317 BQF393317:BQU393317 BGJ393317:BGY393317 AWN393317:AXC393317 AMR393317:ANG393317 ACV393317:ADK393317 SZ393317:TO393317 JD393317:JS393317 F393317:U393317 WVP327781:WWE327781 WLT327781:WMI327781 WBX327781:WCM327781 VSB327781:VSQ327781 VIF327781:VIU327781 UYJ327781:UYY327781 UON327781:UPC327781 UER327781:UFG327781 TUV327781:TVK327781 TKZ327781:TLO327781 TBD327781:TBS327781 SRH327781:SRW327781 SHL327781:SIA327781 RXP327781:RYE327781 RNT327781:ROI327781 RDX327781:REM327781 QUB327781:QUQ327781 QKF327781:QKU327781 QAJ327781:QAY327781 PQN327781:PRC327781 PGR327781:PHG327781 OWV327781:OXK327781 OMZ327781:ONO327781 ODD327781:ODS327781 NTH327781:NTW327781 NJL327781:NKA327781 MZP327781:NAE327781 MPT327781:MQI327781 MFX327781:MGM327781 LWB327781:LWQ327781 LMF327781:LMU327781 LCJ327781:LCY327781 KSN327781:KTC327781 KIR327781:KJG327781 JYV327781:JZK327781 JOZ327781:JPO327781 JFD327781:JFS327781 IVH327781:IVW327781 ILL327781:IMA327781 IBP327781:ICE327781 HRT327781:HSI327781 HHX327781:HIM327781 GYB327781:GYQ327781 GOF327781:GOU327781 GEJ327781:GEY327781 FUN327781:FVC327781 FKR327781:FLG327781 FAV327781:FBK327781 EQZ327781:ERO327781 EHD327781:EHS327781 DXH327781:DXW327781 DNL327781:DOA327781 DDP327781:DEE327781 CTT327781:CUI327781 CJX327781:CKM327781 CAB327781:CAQ327781 BQF327781:BQU327781 BGJ327781:BGY327781 AWN327781:AXC327781 AMR327781:ANG327781 ACV327781:ADK327781 SZ327781:TO327781 JD327781:JS327781 F327781:U327781 WVP262245:WWE262245 WLT262245:WMI262245 WBX262245:WCM262245 VSB262245:VSQ262245 VIF262245:VIU262245 UYJ262245:UYY262245 UON262245:UPC262245 UER262245:UFG262245 TUV262245:TVK262245 TKZ262245:TLO262245 TBD262245:TBS262245 SRH262245:SRW262245 SHL262245:SIA262245 RXP262245:RYE262245 RNT262245:ROI262245 RDX262245:REM262245 QUB262245:QUQ262245 QKF262245:QKU262245 QAJ262245:QAY262245 PQN262245:PRC262245 PGR262245:PHG262245 OWV262245:OXK262245 OMZ262245:ONO262245 ODD262245:ODS262245 NTH262245:NTW262245 NJL262245:NKA262245 MZP262245:NAE262245 MPT262245:MQI262245 MFX262245:MGM262245 LWB262245:LWQ262245 LMF262245:LMU262245 LCJ262245:LCY262245 KSN262245:KTC262245 KIR262245:KJG262245 JYV262245:JZK262245 JOZ262245:JPO262245 JFD262245:JFS262245 IVH262245:IVW262245 ILL262245:IMA262245 IBP262245:ICE262245 HRT262245:HSI262245 HHX262245:HIM262245 GYB262245:GYQ262245 GOF262245:GOU262245 GEJ262245:GEY262245 FUN262245:FVC262245 FKR262245:FLG262245 FAV262245:FBK262245 EQZ262245:ERO262245 EHD262245:EHS262245 DXH262245:DXW262245 DNL262245:DOA262245 DDP262245:DEE262245 CTT262245:CUI262245 CJX262245:CKM262245 CAB262245:CAQ262245 BQF262245:BQU262245 BGJ262245:BGY262245 AWN262245:AXC262245 AMR262245:ANG262245 ACV262245:ADK262245 SZ262245:TO262245 JD262245:JS262245 F262245:U262245 WVP196709:WWE196709 WLT196709:WMI196709 WBX196709:WCM196709 VSB196709:VSQ196709 VIF196709:VIU196709 UYJ196709:UYY196709 UON196709:UPC196709 UER196709:UFG196709 TUV196709:TVK196709 TKZ196709:TLO196709 TBD196709:TBS196709 SRH196709:SRW196709 SHL196709:SIA196709 RXP196709:RYE196709 RNT196709:ROI196709 RDX196709:REM196709 QUB196709:QUQ196709 QKF196709:QKU196709 QAJ196709:QAY196709 PQN196709:PRC196709 PGR196709:PHG196709 OWV196709:OXK196709 OMZ196709:ONO196709 ODD196709:ODS196709 NTH196709:NTW196709 NJL196709:NKA196709 MZP196709:NAE196709 MPT196709:MQI196709 MFX196709:MGM196709 LWB196709:LWQ196709 LMF196709:LMU196709 LCJ196709:LCY196709 KSN196709:KTC196709 KIR196709:KJG196709 JYV196709:JZK196709 JOZ196709:JPO196709 JFD196709:JFS196709 IVH196709:IVW196709 ILL196709:IMA196709 IBP196709:ICE196709 HRT196709:HSI196709 HHX196709:HIM196709 GYB196709:GYQ196709 GOF196709:GOU196709 GEJ196709:GEY196709 FUN196709:FVC196709 FKR196709:FLG196709 FAV196709:FBK196709 EQZ196709:ERO196709 EHD196709:EHS196709 DXH196709:DXW196709 DNL196709:DOA196709 DDP196709:DEE196709 CTT196709:CUI196709 CJX196709:CKM196709 CAB196709:CAQ196709 BQF196709:BQU196709 BGJ196709:BGY196709 AWN196709:AXC196709 AMR196709:ANG196709 ACV196709:ADK196709 SZ196709:TO196709 JD196709:JS196709 F196709:U196709 WVP131173:WWE131173 WLT131173:WMI131173 WBX131173:WCM131173 VSB131173:VSQ131173 VIF131173:VIU131173 UYJ131173:UYY131173 UON131173:UPC131173 UER131173:UFG131173 TUV131173:TVK131173 TKZ131173:TLO131173 TBD131173:TBS131173 SRH131173:SRW131173 SHL131173:SIA131173 RXP131173:RYE131173 RNT131173:ROI131173 RDX131173:REM131173 QUB131173:QUQ131173 QKF131173:QKU131173 QAJ131173:QAY131173 PQN131173:PRC131173 PGR131173:PHG131173 OWV131173:OXK131173 OMZ131173:ONO131173 ODD131173:ODS131173 NTH131173:NTW131173 NJL131173:NKA131173 MZP131173:NAE131173 MPT131173:MQI131173 MFX131173:MGM131173 LWB131173:LWQ131173 LMF131173:LMU131173 LCJ131173:LCY131173 KSN131173:KTC131173 KIR131173:KJG131173 JYV131173:JZK131173 JOZ131173:JPO131173 JFD131173:JFS131173 IVH131173:IVW131173 ILL131173:IMA131173 IBP131173:ICE131173 HRT131173:HSI131173 HHX131173:HIM131173 GYB131173:GYQ131173 GOF131173:GOU131173 GEJ131173:GEY131173 FUN131173:FVC131173 FKR131173:FLG131173 FAV131173:FBK131173 EQZ131173:ERO131173 EHD131173:EHS131173 DXH131173:DXW131173 DNL131173:DOA131173 DDP131173:DEE131173 CTT131173:CUI131173 CJX131173:CKM131173 CAB131173:CAQ131173 BQF131173:BQU131173 BGJ131173:BGY131173 AWN131173:AXC131173 AMR131173:ANG131173 ACV131173:ADK131173 SZ131173:TO131173 JD131173:JS131173 F131173:U131173 WVP65637:WWE65637 WLT65637:WMI65637 WBX65637:WCM65637 VSB65637:VSQ65637 VIF65637:VIU65637 UYJ65637:UYY65637 UON65637:UPC65637 UER65637:UFG65637 TUV65637:TVK65637 TKZ65637:TLO65637 TBD65637:TBS65637 SRH65637:SRW65637 SHL65637:SIA65637 RXP65637:RYE65637 RNT65637:ROI65637 RDX65637:REM65637 QUB65637:QUQ65637 QKF65637:QKU65637 QAJ65637:QAY65637 PQN65637:PRC65637 PGR65637:PHG65637 OWV65637:OXK65637 OMZ65637:ONO65637 ODD65637:ODS65637 NTH65637:NTW65637 NJL65637:NKA65637 MZP65637:NAE65637 MPT65637:MQI65637 MFX65637:MGM65637 LWB65637:LWQ65637 LMF65637:LMU65637 LCJ65637:LCY65637 KSN65637:KTC65637 KIR65637:KJG65637 JYV65637:JZK65637 JOZ65637:JPO65637 JFD65637:JFS65637 IVH65637:IVW65637 ILL65637:IMA65637 IBP65637:ICE65637 HRT65637:HSI65637 HHX65637:HIM65637 GYB65637:GYQ65637 GOF65637:GOU65637 GEJ65637:GEY65637 FUN65637:FVC65637 FKR65637:FLG65637 FAV65637:FBK65637 EQZ65637:ERO65637 EHD65637:EHS65637 DXH65637:DXW65637 DNL65637:DOA65637 DDP65637:DEE65637 CTT65637:CUI65637 CJX65637:CKM65637 CAB65637:CAQ65637 BQF65637:BQU65637 BGJ65637:BGY65637 AWN65637:AXC65637 AMR65637:ANG65637 ACV65637:ADK65637 SZ65637:TO65637 JD65637:JS65637 F65637:U65637">
      <formula1>$B$124:$B$132</formula1>
    </dataValidation>
    <dataValidation type="list" allowBlank="1" showInputMessage="1" showErrorMessage="1" sqref="BA8:BC8 WXI983099:WXK983099 WNM983099:WNO983099 WDQ983099:WDS983099 VTU983099:VTW983099 VJY983099:VKA983099 VAC983099:VAE983099 UQG983099:UQI983099 UGK983099:UGM983099 TWO983099:TWQ983099 TMS983099:TMU983099 TCW983099:TCY983099 STA983099:STC983099 SJE983099:SJG983099 RZI983099:RZK983099 RPM983099:RPO983099 RFQ983099:RFS983099 QVU983099:QVW983099 QLY983099:QMA983099 QCC983099:QCE983099 PSG983099:PSI983099 PIK983099:PIM983099 OYO983099:OYQ983099 OOS983099:OOU983099 OEW983099:OEY983099 NVA983099:NVC983099 NLE983099:NLG983099 NBI983099:NBK983099 MRM983099:MRO983099 MHQ983099:MHS983099 LXU983099:LXW983099 LNY983099:LOA983099 LEC983099:LEE983099 KUG983099:KUI983099 KKK983099:KKM983099 KAO983099:KAQ983099 JQS983099:JQU983099 JGW983099:JGY983099 IXA983099:IXC983099 INE983099:ING983099 IDI983099:IDK983099 HTM983099:HTO983099 HJQ983099:HJS983099 GZU983099:GZW983099 GPY983099:GQA983099 GGC983099:GGE983099 FWG983099:FWI983099 FMK983099:FMM983099 FCO983099:FCQ983099 ESS983099:ESU983099 EIW983099:EIY983099 DZA983099:DZC983099 DPE983099:DPG983099 DFI983099:DFK983099 CVM983099:CVO983099 CLQ983099:CLS983099 CBU983099:CBW983099 BRY983099:BSA983099 BIC983099:BIE983099 AYG983099:AYI983099 AOK983099:AOM983099 AEO983099:AEQ983099 US983099:UU983099 KW983099:KY983099 BA983099:BC983099 WXI917563:WXK917563 WNM917563:WNO917563 WDQ917563:WDS917563 VTU917563:VTW917563 VJY917563:VKA917563 VAC917563:VAE917563 UQG917563:UQI917563 UGK917563:UGM917563 TWO917563:TWQ917563 TMS917563:TMU917563 TCW917563:TCY917563 STA917563:STC917563 SJE917563:SJG917563 RZI917563:RZK917563 RPM917563:RPO917563 RFQ917563:RFS917563 QVU917563:QVW917563 QLY917563:QMA917563 QCC917563:QCE917563 PSG917563:PSI917563 PIK917563:PIM917563 OYO917563:OYQ917563 OOS917563:OOU917563 OEW917563:OEY917563 NVA917563:NVC917563 NLE917563:NLG917563 NBI917563:NBK917563 MRM917563:MRO917563 MHQ917563:MHS917563 LXU917563:LXW917563 LNY917563:LOA917563 LEC917563:LEE917563 KUG917563:KUI917563 KKK917563:KKM917563 KAO917563:KAQ917563 JQS917563:JQU917563 JGW917563:JGY917563 IXA917563:IXC917563 INE917563:ING917563 IDI917563:IDK917563 HTM917563:HTO917563 HJQ917563:HJS917563 GZU917563:GZW917563 GPY917563:GQA917563 GGC917563:GGE917563 FWG917563:FWI917563 FMK917563:FMM917563 FCO917563:FCQ917563 ESS917563:ESU917563 EIW917563:EIY917563 DZA917563:DZC917563 DPE917563:DPG917563 DFI917563:DFK917563 CVM917563:CVO917563 CLQ917563:CLS917563 CBU917563:CBW917563 BRY917563:BSA917563 BIC917563:BIE917563 AYG917563:AYI917563 AOK917563:AOM917563 AEO917563:AEQ917563 US917563:UU917563 KW917563:KY917563 BA917563:BC917563 WXI852027:WXK852027 WNM852027:WNO852027 WDQ852027:WDS852027 VTU852027:VTW852027 VJY852027:VKA852027 VAC852027:VAE852027 UQG852027:UQI852027 UGK852027:UGM852027 TWO852027:TWQ852027 TMS852027:TMU852027 TCW852027:TCY852027 STA852027:STC852027 SJE852027:SJG852027 RZI852027:RZK852027 RPM852027:RPO852027 RFQ852027:RFS852027 QVU852027:QVW852027 QLY852027:QMA852027 QCC852027:QCE852027 PSG852027:PSI852027 PIK852027:PIM852027 OYO852027:OYQ852027 OOS852027:OOU852027 OEW852027:OEY852027 NVA852027:NVC852027 NLE852027:NLG852027 NBI852027:NBK852027 MRM852027:MRO852027 MHQ852027:MHS852027 LXU852027:LXW852027 LNY852027:LOA852027 LEC852027:LEE852027 KUG852027:KUI852027 KKK852027:KKM852027 KAO852027:KAQ852027 JQS852027:JQU852027 JGW852027:JGY852027 IXA852027:IXC852027 INE852027:ING852027 IDI852027:IDK852027 HTM852027:HTO852027 HJQ852027:HJS852027 GZU852027:GZW852027 GPY852027:GQA852027 GGC852027:GGE852027 FWG852027:FWI852027 FMK852027:FMM852027 FCO852027:FCQ852027 ESS852027:ESU852027 EIW852027:EIY852027 DZA852027:DZC852027 DPE852027:DPG852027 DFI852027:DFK852027 CVM852027:CVO852027 CLQ852027:CLS852027 CBU852027:CBW852027 BRY852027:BSA852027 BIC852027:BIE852027 AYG852027:AYI852027 AOK852027:AOM852027 AEO852027:AEQ852027 US852027:UU852027 KW852027:KY852027 BA852027:BC852027 WXI786491:WXK786491 WNM786491:WNO786491 WDQ786491:WDS786491 VTU786491:VTW786491 VJY786491:VKA786491 VAC786491:VAE786491 UQG786491:UQI786491 UGK786491:UGM786491 TWO786491:TWQ786491 TMS786491:TMU786491 TCW786491:TCY786491 STA786491:STC786491 SJE786491:SJG786491 RZI786491:RZK786491 RPM786491:RPO786491 RFQ786491:RFS786491 QVU786491:QVW786491 QLY786491:QMA786491 QCC786491:QCE786491 PSG786491:PSI786491 PIK786491:PIM786491 OYO786491:OYQ786491 OOS786491:OOU786491 OEW786491:OEY786491 NVA786491:NVC786491 NLE786491:NLG786491 NBI786491:NBK786491 MRM786491:MRO786491 MHQ786491:MHS786491 LXU786491:LXW786491 LNY786491:LOA786491 LEC786491:LEE786491 KUG786491:KUI786491 KKK786491:KKM786491 KAO786491:KAQ786491 JQS786491:JQU786491 JGW786491:JGY786491 IXA786491:IXC786491 INE786491:ING786491 IDI786491:IDK786491 HTM786491:HTO786491 HJQ786491:HJS786491 GZU786491:GZW786491 GPY786491:GQA786491 GGC786491:GGE786491 FWG786491:FWI786491 FMK786491:FMM786491 FCO786491:FCQ786491 ESS786491:ESU786491 EIW786491:EIY786491 DZA786491:DZC786491 DPE786491:DPG786491 DFI786491:DFK786491 CVM786491:CVO786491 CLQ786491:CLS786491 CBU786491:CBW786491 BRY786491:BSA786491 BIC786491:BIE786491 AYG786491:AYI786491 AOK786491:AOM786491 AEO786491:AEQ786491 US786491:UU786491 KW786491:KY786491 BA786491:BC786491 WXI720955:WXK720955 WNM720955:WNO720955 WDQ720955:WDS720955 VTU720955:VTW720955 VJY720955:VKA720955 VAC720955:VAE720955 UQG720955:UQI720955 UGK720955:UGM720955 TWO720955:TWQ720955 TMS720955:TMU720955 TCW720955:TCY720955 STA720955:STC720955 SJE720955:SJG720955 RZI720955:RZK720955 RPM720955:RPO720955 RFQ720955:RFS720955 QVU720955:QVW720955 QLY720955:QMA720955 QCC720955:QCE720955 PSG720955:PSI720955 PIK720955:PIM720955 OYO720955:OYQ720955 OOS720955:OOU720955 OEW720955:OEY720955 NVA720955:NVC720955 NLE720955:NLG720955 NBI720955:NBK720955 MRM720955:MRO720955 MHQ720955:MHS720955 LXU720955:LXW720955 LNY720955:LOA720955 LEC720955:LEE720955 KUG720955:KUI720955 KKK720955:KKM720955 KAO720955:KAQ720955 JQS720955:JQU720955 JGW720955:JGY720955 IXA720955:IXC720955 INE720955:ING720955 IDI720955:IDK720955 HTM720955:HTO720955 HJQ720955:HJS720955 GZU720955:GZW720955 GPY720955:GQA720955 GGC720955:GGE720955 FWG720955:FWI720955 FMK720955:FMM720955 FCO720955:FCQ720955 ESS720955:ESU720955 EIW720955:EIY720955 DZA720955:DZC720955 DPE720955:DPG720955 DFI720955:DFK720955 CVM720955:CVO720955 CLQ720955:CLS720955 CBU720955:CBW720955 BRY720955:BSA720955 BIC720955:BIE720955 AYG720955:AYI720955 AOK720955:AOM720955 AEO720955:AEQ720955 US720955:UU720955 KW720955:KY720955 BA720955:BC720955 WXI655419:WXK655419 WNM655419:WNO655419 WDQ655419:WDS655419 VTU655419:VTW655419 VJY655419:VKA655419 VAC655419:VAE655419 UQG655419:UQI655419 UGK655419:UGM655419 TWO655419:TWQ655419 TMS655419:TMU655419 TCW655419:TCY655419 STA655419:STC655419 SJE655419:SJG655419 RZI655419:RZK655419 RPM655419:RPO655419 RFQ655419:RFS655419 QVU655419:QVW655419 QLY655419:QMA655419 QCC655419:QCE655419 PSG655419:PSI655419 PIK655419:PIM655419 OYO655419:OYQ655419 OOS655419:OOU655419 OEW655419:OEY655419 NVA655419:NVC655419 NLE655419:NLG655419 NBI655419:NBK655419 MRM655419:MRO655419 MHQ655419:MHS655419 LXU655419:LXW655419 LNY655419:LOA655419 LEC655419:LEE655419 KUG655419:KUI655419 KKK655419:KKM655419 KAO655419:KAQ655419 JQS655419:JQU655419 JGW655419:JGY655419 IXA655419:IXC655419 INE655419:ING655419 IDI655419:IDK655419 HTM655419:HTO655419 HJQ655419:HJS655419 GZU655419:GZW655419 GPY655419:GQA655419 GGC655419:GGE655419 FWG655419:FWI655419 FMK655419:FMM655419 FCO655419:FCQ655419 ESS655419:ESU655419 EIW655419:EIY655419 DZA655419:DZC655419 DPE655419:DPG655419 DFI655419:DFK655419 CVM655419:CVO655419 CLQ655419:CLS655419 CBU655419:CBW655419 BRY655419:BSA655419 BIC655419:BIE655419 AYG655419:AYI655419 AOK655419:AOM655419 AEO655419:AEQ655419 US655419:UU655419 KW655419:KY655419 BA655419:BC655419 WXI589883:WXK589883 WNM589883:WNO589883 WDQ589883:WDS589883 VTU589883:VTW589883 VJY589883:VKA589883 VAC589883:VAE589883 UQG589883:UQI589883 UGK589883:UGM589883 TWO589883:TWQ589883 TMS589883:TMU589883 TCW589883:TCY589883 STA589883:STC589883 SJE589883:SJG589883 RZI589883:RZK589883 RPM589883:RPO589883 RFQ589883:RFS589883 QVU589883:QVW589883 QLY589883:QMA589883 QCC589883:QCE589883 PSG589883:PSI589883 PIK589883:PIM589883 OYO589883:OYQ589883 OOS589883:OOU589883 OEW589883:OEY589883 NVA589883:NVC589883 NLE589883:NLG589883 NBI589883:NBK589883 MRM589883:MRO589883 MHQ589883:MHS589883 LXU589883:LXW589883 LNY589883:LOA589883 LEC589883:LEE589883 KUG589883:KUI589883 KKK589883:KKM589883 KAO589883:KAQ589883 JQS589883:JQU589883 JGW589883:JGY589883 IXA589883:IXC589883 INE589883:ING589883 IDI589883:IDK589883 HTM589883:HTO589883 HJQ589883:HJS589883 GZU589883:GZW589883 GPY589883:GQA589883 GGC589883:GGE589883 FWG589883:FWI589883 FMK589883:FMM589883 FCO589883:FCQ589883 ESS589883:ESU589883 EIW589883:EIY589883 DZA589883:DZC589883 DPE589883:DPG589883 DFI589883:DFK589883 CVM589883:CVO589883 CLQ589883:CLS589883 CBU589883:CBW589883 BRY589883:BSA589883 BIC589883:BIE589883 AYG589883:AYI589883 AOK589883:AOM589883 AEO589883:AEQ589883 US589883:UU589883 KW589883:KY589883 BA589883:BC589883 WXI524347:WXK524347 WNM524347:WNO524347 WDQ524347:WDS524347 VTU524347:VTW524347 VJY524347:VKA524347 VAC524347:VAE524347 UQG524347:UQI524347 UGK524347:UGM524347 TWO524347:TWQ524347 TMS524347:TMU524347 TCW524347:TCY524347 STA524347:STC524347 SJE524347:SJG524347 RZI524347:RZK524347 RPM524347:RPO524347 RFQ524347:RFS524347 QVU524347:QVW524347 QLY524347:QMA524347 QCC524347:QCE524347 PSG524347:PSI524347 PIK524347:PIM524347 OYO524347:OYQ524347 OOS524347:OOU524347 OEW524347:OEY524347 NVA524347:NVC524347 NLE524347:NLG524347 NBI524347:NBK524347 MRM524347:MRO524347 MHQ524347:MHS524347 LXU524347:LXW524347 LNY524347:LOA524347 LEC524347:LEE524347 KUG524347:KUI524347 KKK524347:KKM524347 KAO524347:KAQ524347 JQS524347:JQU524347 JGW524347:JGY524347 IXA524347:IXC524347 INE524347:ING524347 IDI524347:IDK524347 HTM524347:HTO524347 HJQ524347:HJS524347 GZU524347:GZW524347 GPY524347:GQA524347 GGC524347:GGE524347 FWG524347:FWI524347 FMK524347:FMM524347 FCO524347:FCQ524347 ESS524347:ESU524347 EIW524347:EIY524347 DZA524347:DZC524347 DPE524347:DPG524347 DFI524347:DFK524347 CVM524347:CVO524347 CLQ524347:CLS524347 CBU524347:CBW524347 BRY524347:BSA524347 BIC524347:BIE524347 AYG524347:AYI524347 AOK524347:AOM524347 AEO524347:AEQ524347 US524347:UU524347 KW524347:KY524347 BA524347:BC524347 WXI458811:WXK458811 WNM458811:WNO458811 WDQ458811:WDS458811 VTU458811:VTW458811 VJY458811:VKA458811 VAC458811:VAE458811 UQG458811:UQI458811 UGK458811:UGM458811 TWO458811:TWQ458811 TMS458811:TMU458811 TCW458811:TCY458811 STA458811:STC458811 SJE458811:SJG458811 RZI458811:RZK458811 RPM458811:RPO458811 RFQ458811:RFS458811 QVU458811:QVW458811 QLY458811:QMA458811 QCC458811:QCE458811 PSG458811:PSI458811 PIK458811:PIM458811 OYO458811:OYQ458811 OOS458811:OOU458811 OEW458811:OEY458811 NVA458811:NVC458811 NLE458811:NLG458811 NBI458811:NBK458811 MRM458811:MRO458811 MHQ458811:MHS458811 LXU458811:LXW458811 LNY458811:LOA458811 LEC458811:LEE458811 KUG458811:KUI458811 KKK458811:KKM458811 KAO458811:KAQ458811 JQS458811:JQU458811 JGW458811:JGY458811 IXA458811:IXC458811 INE458811:ING458811 IDI458811:IDK458811 HTM458811:HTO458811 HJQ458811:HJS458811 GZU458811:GZW458811 GPY458811:GQA458811 GGC458811:GGE458811 FWG458811:FWI458811 FMK458811:FMM458811 FCO458811:FCQ458811 ESS458811:ESU458811 EIW458811:EIY458811 DZA458811:DZC458811 DPE458811:DPG458811 DFI458811:DFK458811 CVM458811:CVO458811 CLQ458811:CLS458811 CBU458811:CBW458811 BRY458811:BSA458811 BIC458811:BIE458811 AYG458811:AYI458811 AOK458811:AOM458811 AEO458811:AEQ458811 US458811:UU458811 KW458811:KY458811 BA458811:BC458811 WXI393275:WXK393275 WNM393275:WNO393275 WDQ393275:WDS393275 VTU393275:VTW393275 VJY393275:VKA393275 VAC393275:VAE393275 UQG393275:UQI393275 UGK393275:UGM393275 TWO393275:TWQ393275 TMS393275:TMU393275 TCW393275:TCY393275 STA393275:STC393275 SJE393275:SJG393275 RZI393275:RZK393275 RPM393275:RPO393275 RFQ393275:RFS393275 QVU393275:QVW393275 QLY393275:QMA393275 QCC393275:QCE393275 PSG393275:PSI393275 PIK393275:PIM393275 OYO393275:OYQ393275 OOS393275:OOU393275 OEW393275:OEY393275 NVA393275:NVC393275 NLE393275:NLG393275 NBI393275:NBK393275 MRM393275:MRO393275 MHQ393275:MHS393275 LXU393275:LXW393275 LNY393275:LOA393275 LEC393275:LEE393275 KUG393275:KUI393275 KKK393275:KKM393275 KAO393275:KAQ393275 JQS393275:JQU393275 JGW393275:JGY393275 IXA393275:IXC393275 INE393275:ING393275 IDI393275:IDK393275 HTM393275:HTO393275 HJQ393275:HJS393275 GZU393275:GZW393275 GPY393275:GQA393275 GGC393275:GGE393275 FWG393275:FWI393275 FMK393275:FMM393275 FCO393275:FCQ393275 ESS393275:ESU393275 EIW393275:EIY393275 DZA393275:DZC393275 DPE393275:DPG393275 DFI393275:DFK393275 CVM393275:CVO393275 CLQ393275:CLS393275 CBU393275:CBW393275 BRY393275:BSA393275 BIC393275:BIE393275 AYG393275:AYI393275 AOK393275:AOM393275 AEO393275:AEQ393275 US393275:UU393275 KW393275:KY393275 BA393275:BC393275 WXI327739:WXK327739 WNM327739:WNO327739 WDQ327739:WDS327739 VTU327739:VTW327739 VJY327739:VKA327739 VAC327739:VAE327739 UQG327739:UQI327739 UGK327739:UGM327739 TWO327739:TWQ327739 TMS327739:TMU327739 TCW327739:TCY327739 STA327739:STC327739 SJE327739:SJG327739 RZI327739:RZK327739 RPM327739:RPO327739 RFQ327739:RFS327739 QVU327739:QVW327739 QLY327739:QMA327739 QCC327739:QCE327739 PSG327739:PSI327739 PIK327739:PIM327739 OYO327739:OYQ327739 OOS327739:OOU327739 OEW327739:OEY327739 NVA327739:NVC327739 NLE327739:NLG327739 NBI327739:NBK327739 MRM327739:MRO327739 MHQ327739:MHS327739 LXU327739:LXW327739 LNY327739:LOA327739 LEC327739:LEE327739 KUG327739:KUI327739 KKK327739:KKM327739 KAO327739:KAQ327739 JQS327739:JQU327739 JGW327739:JGY327739 IXA327739:IXC327739 INE327739:ING327739 IDI327739:IDK327739 HTM327739:HTO327739 HJQ327739:HJS327739 GZU327739:GZW327739 GPY327739:GQA327739 GGC327739:GGE327739 FWG327739:FWI327739 FMK327739:FMM327739 FCO327739:FCQ327739 ESS327739:ESU327739 EIW327739:EIY327739 DZA327739:DZC327739 DPE327739:DPG327739 DFI327739:DFK327739 CVM327739:CVO327739 CLQ327739:CLS327739 CBU327739:CBW327739 BRY327739:BSA327739 BIC327739:BIE327739 AYG327739:AYI327739 AOK327739:AOM327739 AEO327739:AEQ327739 US327739:UU327739 KW327739:KY327739 BA327739:BC327739 WXI262203:WXK262203 WNM262203:WNO262203 WDQ262203:WDS262203 VTU262203:VTW262203 VJY262203:VKA262203 VAC262203:VAE262203 UQG262203:UQI262203 UGK262203:UGM262203 TWO262203:TWQ262203 TMS262203:TMU262203 TCW262203:TCY262203 STA262203:STC262203 SJE262203:SJG262203 RZI262203:RZK262203 RPM262203:RPO262203 RFQ262203:RFS262203 QVU262203:QVW262203 QLY262203:QMA262203 QCC262203:QCE262203 PSG262203:PSI262203 PIK262203:PIM262203 OYO262203:OYQ262203 OOS262203:OOU262203 OEW262203:OEY262203 NVA262203:NVC262203 NLE262203:NLG262203 NBI262203:NBK262203 MRM262203:MRO262203 MHQ262203:MHS262203 LXU262203:LXW262203 LNY262203:LOA262203 LEC262203:LEE262203 KUG262203:KUI262203 KKK262203:KKM262203 KAO262203:KAQ262203 JQS262203:JQU262203 JGW262203:JGY262203 IXA262203:IXC262203 INE262203:ING262203 IDI262203:IDK262203 HTM262203:HTO262203 HJQ262203:HJS262203 GZU262203:GZW262203 GPY262203:GQA262203 GGC262203:GGE262203 FWG262203:FWI262203 FMK262203:FMM262203 FCO262203:FCQ262203 ESS262203:ESU262203 EIW262203:EIY262203 DZA262203:DZC262203 DPE262203:DPG262203 DFI262203:DFK262203 CVM262203:CVO262203 CLQ262203:CLS262203 CBU262203:CBW262203 BRY262203:BSA262203 BIC262203:BIE262203 AYG262203:AYI262203 AOK262203:AOM262203 AEO262203:AEQ262203 US262203:UU262203 KW262203:KY262203 BA262203:BC262203 WXI196667:WXK196667 WNM196667:WNO196667 WDQ196667:WDS196667 VTU196667:VTW196667 VJY196667:VKA196667 VAC196667:VAE196667 UQG196667:UQI196667 UGK196667:UGM196667 TWO196667:TWQ196667 TMS196667:TMU196667 TCW196667:TCY196667 STA196667:STC196667 SJE196667:SJG196667 RZI196667:RZK196667 RPM196667:RPO196667 RFQ196667:RFS196667 QVU196667:QVW196667 QLY196667:QMA196667 QCC196667:QCE196667 PSG196667:PSI196667 PIK196667:PIM196667 OYO196667:OYQ196667 OOS196667:OOU196667 OEW196667:OEY196667 NVA196667:NVC196667 NLE196667:NLG196667 NBI196667:NBK196667 MRM196667:MRO196667 MHQ196667:MHS196667 LXU196667:LXW196667 LNY196667:LOA196667 LEC196667:LEE196667 KUG196667:KUI196667 KKK196667:KKM196667 KAO196667:KAQ196667 JQS196667:JQU196667 JGW196667:JGY196667 IXA196667:IXC196667 INE196667:ING196667 IDI196667:IDK196667 HTM196667:HTO196667 HJQ196667:HJS196667 GZU196667:GZW196667 GPY196667:GQA196667 GGC196667:GGE196667 FWG196667:FWI196667 FMK196667:FMM196667 FCO196667:FCQ196667 ESS196667:ESU196667 EIW196667:EIY196667 DZA196667:DZC196667 DPE196667:DPG196667 DFI196667:DFK196667 CVM196667:CVO196667 CLQ196667:CLS196667 CBU196667:CBW196667 BRY196667:BSA196667 BIC196667:BIE196667 AYG196667:AYI196667 AOK196667:AOM196667 AEO196667:AEQ196667 US196667:UU196667 KW196667:KY196667 BA196667:BC196667 WXI131131:WXK131131 WNM131131:WNO131131 WDQ131131:WDS131131 VTU131131:VTW131131 VJY131131:VKA131131 VAC131131:VAE131131 UQG131131:UQI131131 UGK131131:UGM131131 TWO131131:TWQ131131 TMS131131:TMU131131 TCW131131:TCY131131 STA131131:STC131131 SJE131131:SJG131131 RZI131131:RZK131131 RPM131131:RPO131131 RFQ131131:RFS131131 QVU131131:QVW131131 QLY131131:QMA131131 QCC131131:QCE131131 PSG131131:PSI131131 PIK131131:PIM131131 OYO131131:OYQ131131 OOS131131:OOU131131 OEW131131:OEY131131 NVA131131:NVC131131 NLE131131:NLG131131 NBI131131:NBK131131 MRM131131:MRO131131 MHQ131131:MHS131131 LXU131131:LXW131131 LNY131131:LOA131131 LEC131131:LEE131131 KUG131131:KUI131131 KKK131131:KKM131131 KAO131131:KAQ131131 JQS131131:JQU131131 JGW131131:JGY131131 IXA131131:IXC131131 INE131131:ING131131 IDI131131:IDK131131 HTM131131:HTO131131 HJQ131131:HJS131131 GZU131131:GZW131131 GPY131131:GQA131131 GGC131131:GGE131131 FWG131131:FWI131131 FMK131131:FMM131131 FCO131131:FCQ131131 ESS131131:ESU131131 EIW131131:EIY131131 DZA131131:DZC131131 DPE131131:DPG131131 DFI131131:DFK131131 CVM131131:CVO131131 CLQ131131:CLS131131 CBU131131:CBW131131 BRY131131:BSA131131 BIC131131:BIE131131 AYG131131:AYI131131 AOK131131:AOM131131 AEO131131:AEQ131131 US131131:UU131131 KW131131:KY131131 BA131131:BC131131 WXI65595:WXK65595 WNM65595:WNO65595 WDQ65595:WDS65595 VTU65595:VTW65595 VJY65595:VKA65595 VAC65595:VAE65595 UQG65595:UQI65595 UGK65595:UGM65595 TWO65595:TWQ65595 TMS65595:TMU65595 TCW65595:TCY65595 STA65595:STC65595 SJE65595:SJG65595 RZI65595:RZK65595 RPM65595:RPO65595 RFQ65595:RFS65595 QVU65595:QVW65595 QLY65595:QMA65595 QCC65595:QCE65595 PSG65595:PSI65595 PIK65595:PIM65595 OYO65595:OYQ65595 OOS65595:OOU65595 OEW65595:OEY65595 NVA65595:NVC65595 NLE65595:NLG65595 NBI65595:NBK65595 MRM65595:MRO65595 MHQ65595:MHS65595 LXU65595:LXW65595 LNY65595:LOA65595 LEC65595:LEE65595 KUG65595:KUI65595 KKK65595:KKM65595 KAO65595:KAQ65595 JQS65595:JQU65595 JGW65595:JGY65595 IXA65595:IXC65595 INE65595:ING65595 IDI65595:IDK65595 HTM65595:HTO65595 HJQ65595:HJS65595 GZU65595:GZW65595 GPY65595:GQA65595 GGC65595:GGE65595 FWG65595:FWI65595 FMK65595:FMM65595 FCO65595:FCQ65595 ESS65595:ESU65595 EIW65595:EIY65595 DZA65595:DZC65595 DPE65595:DPG65595 DFI65595:DFK65595 CVM65595:CVO65595 CLQ65595:CLS65595 CBU65595:CBW65595 BRY65595:BSA65595 BIC65595:BIE65595 AYG65595:AYI65595 AOK65595:AOM65595 AEO65595:AEQ65595 US65595:UU65595 KW65595:KY65595 BA65595:BC65595 WXI8:WXK8 WNM8:WNO8 WDQ8:WDS8 VTU8:VTW8 VJY8:VKA8 VAC8:VAE8 UQG8:UQI8 UGK8:UGM8 TWO8:TWQ8 TMS8:TMU8 TCW8:TCY8 STA8:STC8 SJE8:SJG8 RZI8:RZK8 RPM8:RPO8 RFQ8:RFS8 QVU8:QVW8 QLY8:QMA8 QCC8:QCE8 PSG8:PSI8 PIK8:PIM8 OYO8:OYQ8 OOS8:OOU8 OEW8:OEY8 NVA8:NVC8 NLE8:NLG8 NBI8:NBK8 MRM8:MRO8 MHQ8:MHS8 LXU8:LXW8 LNY8:LOA8 LEC8:LEE8 KUG8:KUI8 KKK8:KKM8 KAO8:KAQ8 JQS8:JQU8 JGW8:JGY8 IXA8:IXC8 INE8:ING8 IDI8:IDK8 HTM8:HTO8 HJQ8:HJS8 GZU8:GZW8 GPY8:GQA8 GGC8:GGE8 FWG8:FWI8 FMK8:FMM8 FCO8:FCQ8 ESS8:ESU8 EIW8:EIY8 DZA8:DZC8 DPE8:DPG8 DFI8:DFK8 CVM8:CVO8 CLQ8:CLS8 CBU8:CBW8 BRY8:BSA8 BIC8:BIE8 AYG8:AYI8 AOK8:AOM8 AEO8:AEQ8 US8:UU8 KW8:KY8">
      <formula1>$B$135:$B$136</formula1>
    </dataValidation>
    <dataValidation type="list" allowBlank="1" showInputMessage="1" showErrorMessage="1" sqref="WVW983119 WMA983119 WCE983119 VSI983119 VIM983119 UYQ983119 UOU983119 UEY983119 TVC983119 TLG983119 TBK983119 SRO983119 SHS983119 RXW983119 ROA983119 REE983119 QUI983119 QKM983119 QAQ983119 PQU983119 PGY983119 OXC983119 ONG983119 ODK983119 NTO983119 NJS983119 MZW983119 MQA983119 MGE983119 LWI983119 LMM983119 LCQ983119 KSU983119 KIY983119 JZC983119 JPG983119 JFK983119 IVO983119 ILS983119 IBW983119 HSA983119 HIE983119 GYI983119 GOM983119 GEQ983119 FUU983119 FKY983119 FBC983119 ERG983119 EHK983119 DXO983119 DNS983119 DDW983119 CUA983119 CKE983119 CAI983119 BQM983119 BGQ983119 AWU983119 AMY983119 ADC983119 TG983119 JK983119 M983119 WVW917583 WMA917583 WCE917583 VSI917583 VIM917583 UYQ917583 UOU917583 UEY917583 TVC917583 TLG917583 TBK917583 SRO917583 SHS917583 RXW917583 ROA917583 REE917583 QUI917583 QKM917583 QAQ917583 PQU917583 PGY917583 OXC917583 ONG917583 ODK917583 NTO917583 NJS917583 MZW917583 MQA917583 MGE917583 LWI917583 LMM917583 LCQ917583 KSU917583 KIY917583 JZC917583 JPG917583 JFK917583 IVO917583 ILS917583 IBW917583 HSA917583 HIE917583 GYI917583 GOM917583 GEQ917583 FUU917583 FKY917583 FBC917583 ERG917583 EHK917583 DXO917583 DNS917583 DDW917583 CUA917583 CKE917583 CAI917583 BQM917583 BGQ917583 AWU917583 AMY917583 ADC917583 TG917583 JK917583 M917583 WVW852047 WMA852047 WCE852047 VSI852047 VIM852047 UYQ852047 UOU852047 UEY852047 TVC852047 TLG852047 TBK852047 SRO852047 SHS852047 RXW852047 ROA852047 REE852047 QUI852047 QKM852047 QAQ852047 PQU852047 PGY852047 OXC852047 ONG852047 ODK852047 NTO852047 NJS852047 MZW852047 MQA852047 MGE852047 LWI852047 LMM852047 LCQ852047 KSU852047 KIY852047 JZC852047 JPG852047 JFK852047 IVO852047 ILS852047 IBW852047 HSA852047 HIE852047 GYI852047 GOM852047 GEQ852047 FUU852047 FKY852047 FBC852047 ERG852047 EHK852047 DXO852047 DNS852047 DDW852047 CUA852047 CKE852047 CAI852047 BQM852047 BGQ852047 AWU852047 AMY852047 ADC852047 TG852047 JK852047 M852047 WVW786511 WMA786511 WCE786511 VSI786511 VIM786511 UYQ786511 UOU786511 UEY786511 TVC786511 TLG786511 TBK786511 SRO786511 SHS786511 RXW786511 ROA786511 REE786511 QUI786511 QKM786511 QAQ786511 PQU786511 PGY786511 OXC786511 ONG786511 ODK786511 NTO786511 NJS786511 MZW786511 MQA786511 MGE786511 LWI786511 LMM786511 LCQ786511 KSU786511 KIY786511 JZC786511 JPG786511 JFK786511 IVO786511 ILS786511 IBW786511 HSA786511 HIE786511 GYI786511 GOM786511 GEQ786511 FUU786511 FKY786511 FBC786511 ERG786511 EHK786511 DXO786511 DNS786511 DDW786511 CUA786511 CKE786511 CAI786511 BQM786511 BGQ786511 AWU786511 AMY786511 ADC786511 TG786511 JK786511 M786511 WVW720975 WMA720975 WCE720975 VSI720975 VIM720975 UYQ720975 UOU720975 UEY720975 TVC720975 TLG720975 TBK720975 SRO720975 SHS720975 RXW720975 ROA720975 REE720975 QUI720975 QKM720975 QAQ720975 PQU720975 PGY720975 OXC720975 ONG720975 ODK720975 NTO720975 NJS720975 MZW720975 MQA720975 MGE720975 LWI720975 LMM720975 LCQ720975 KSU720975 KIY720975 JZC720975 JPG720975 JFK720975 IVO720975 ILS720975 IBW720975 HSA720975 HIE720975 GYI720975 GOM720975 GEQ720975 FUU720975 FKY720975 FBC720975 ERG720975 EHK720975 DXO720975 DNS720975 DDW720975 CUA720975 CKE720975 CAI720975 BQM720975 BGQ720975 AWU720975 AMY720975 ADC720975 TG720975 JK720975 M720975 WVW655439 WMA655439 WCE655439 VSI655439 VIM655439 UYQ655439 UOU655439 UEY655439 TVC655439 TLG655439 TBK655439 SRO655439 SHS655439 RXW655439 ROA655439 REE655439 QUI655439 QKM655439 QAQ655439 PQU655439 PGY655439 OXC655439 ONG655439 ODK655439 NTO655439 NJS655439 MZW655439 MQA655439 MGE655439 LWI655439 LMM655439 LCQ655439 KSU655439 KIY655439 JZC655439 JPG655439 JFK655439 IVO655439 ILS655439 IBW655439 HSA655439 HIE655439 GYI655439 GOM655439 GEQ655439 FUU655439 FKY655439 FBC655439 ERG655439 EHK655439 DXO655439 DNS655439 DDW655439 CUA655439 CKE655439 CAI655439 BQM655439 BGQ655439 AWU655439 AMY655439 ADC655439 TG655439 JK655439 M655439 WVW589903 WMA589903 WCE589903 VSI589903 VIM589903 UYQ589903 UOU589903 UEY589903 TVC589903 TLG589903 TBK589903 SRO589903 SHS589903 RXW589903 ROA589903 REE589903 QUI589903 QKM589903 QAQ589903 PQU589903 PGY589903 OXC589903 ONG589903 ODK589903 NTO589903 NJS589903 MZW589903 MQA589903 MGE589903 LWI589903 LMM589903 LCQ589903 KSU589903 KIY589903 JZC589903 JPG589903 JFK589903 IVO589903 ILS589903 IBW589903 HSA589903 HIE589903 GYI589903 GOM589903 GEQ589903 FUU589903 FKY589903 FBC589903 ERG589903 EHK589903 DXO589903 DNS589903 DDW589903 CUA589903 CKE589903 CAI589903 BQM589903 BGQ589903 AWU589903 AMY589903 ADC589903 TG589903 JK589903 M589903 WVW524367 WMA524367 WCE524367 VSI524367 VIM524367 UYQ524367 UOU524367 UEY524367 TVC524367 TLG524367 TBK524367 SRO524367 SHS524367 RXW524367 ROA524367 REE524367 QUI524367 QKM524367 QAQ524367 PQU524367 PGY524367 OXC524367 ONG524367 ODK524367 NTO524367 NJS524367 MZW524367 MQA524367 MGE524367 LWI524367 LMM524367 LCQ524367 KSU524367 KIY524367 JZC524367 JPG524367 JFK524367 IVO524367 ILS524367 IBW524367 HSA524367 HIE524367 GYI524367 GOM524367 GEQ524367 FUU524367 FKY524367 FBC524367 ERG524367 EHK524367 DXO524367 DNS524367 DDW524367 CUA524367 CKE524367 CAI524367 BQM524367 BGQ524367 AWU524367 AMY524367 ADC524367 TG524367 JK524367 M524367 WVW458831 WMA458831 WCE458831 VSI458831 VIM458831 UYQ458831 UOU458831 UEY458831 TVC458831 TLG458831 TBK458831 SRO458831 SHS458831 RXW458831 ROA458831 REE458831 QUI458831 QKM458831 QAQ458831 PQU458831 PGY458831 OXC458831 ONG458831 ODK458831 NTO458831 NJS458831 MZW458831 MQA458831 MGE458831 LWI458831 LMM458831 LCQ458831 KSU458831 KIY458831 JZC458831 JPG458831 JFK458831 IVO458831 ILS458831 IBW458831 HSA458831 HIE458831 GYI458831 GOM458831 GEQ458831 FUU458831 FKY458831 FBC458831 ERG458831 EHK458831 DXO458831 DNS458831 DDW458831 CUA458831 CKE458831 CAI458831 BQM458831 BGQ458831 AWU458831 AMY458831 ADC458831 TG458831 JK458831 M458831 WVW393295 WMA393295 WCE393295 VSI393295 VIM393295 UYQ393295 UOU393295 UEY393295 TVC393295 TLG393295 TBK393295 SRO393295 SHS393295 RXW393295 ROA393295 REE393295 QUI393295 QKM393295 QAQ393295 PQU393295 PGY393295 OXC393295 ONG393295 ODK393295 NTO393295 NJS393295 MZW393295 MQA393295 MGE393295 LWI393295 LMM393295 LCQ393295 KSU393295 KIY393295 JZC393295 JPG393295 JFK393295 IVO393295 ILS393295 IBW393295 HSA393295 HIE393295 GYI393295 GOM393295 GEQ393295 FUU393295 FKY393295 FBC393295 ERG393295 EHK393295 DXO393295 DNS393295 DDW393295 CUA393295 CKE393295 CAI393295 BQM393295 BGQ393295 AWU393295 AMY393295 ADC393295 TG393295 JK393295 M393295 WVW327759 WMA327759 WCE327759 VSI327759 VIM327759 UYQ327759 UOU327759 UEY327759 TVC327759 TLG327759 TBK327759 SRO327759 SHS327759 RXW327759 ROA327759 REE327759 QUI327759 QKM327759 QAQ327759 PQU327759 PGY327759 OXC327759 ONG327759 ODK327759 NTO327759 NJS327759 MZW327759 MQA327759 MGE327759 LWI327759 LMM327759 LCQ327759 KSU327759 KIY327759 JZC327759 JPG327759 JFK327759 IVO327759 ILS327759 IBW327759 HSA327759 HIE327759 GYI327759 GOM327759 GEQ327759 FUU327759 FKY327759 FBC327759 ERG327759 EHK327759 DXO327759 DNS327759 DDW327759 CUA327759 CKE327759 CAI327759 BQM327759 BGQ327759 AWU327759 AMY327759 ADC327759 TG327759 JK327759 M327759 WVW262223 WMA262223 WCE262223 VSI262223 VIM262223 UYQ262223 UOU262223 UEY262223 TVC262223 TLG262223 TBK262223 SRO262223 SHS262223 RXW262223 ROA262223 REE262223 QUI262223 QKM262223 QAQ262223 PQU262223 PGY262223 OXC262223 ONG262223 ODK262223 NTO262223 NJS262223 MZW262223 MQA262223 MGE262223 LWI262223 LMM262223 LCQ262223 KSU262223 KIY262223 JZC262223 JPG262223 JFK262223 IVO262223 ILS262223 IBW262223 HSA262223 HIE262223 GYI262223 GOM262223 GEQ262223 FUU262223 FKY262223 FBC262223 ERG262223 EHK262223 DXO262223 DNS262223 DDW262223 CUA262223 CKE262223 CAI262223 BQM262223 BGQ262223 AWU262223 AMY262223 ADC262223 TG262223 JK262223 M262223 WVW196687 WMA196687 WCE196687 VSI196687 VIM196687 UYQ196687 UOU196687 UEY196687 TVC196687 TLG196687 TBK196687 SRO196687 SHS196687 RXW196687 ROA196687 REE196687 QUI196687 QKM196687 QAQ196687 PQU196687 PGY196687 OXC196687 ONG196687 ODK196687 NTO196687 NJS196687 MZW196687 MQA196687 MGE196687 LWI196687 LMM196687 LCQ196687 KSU196687 KIY196687 JZC196687 JPG196687 JFK196687 IVO196687 ILS196687 IBW196687 HSA196687 HIE196687 GYI196687 GOM196687 GEQ196687 FUU196687 FKY196687 FBC196687 ERG196687 EHK196687 DXO196687 DNS196687 DDW196687 CUA196687 CKE196687 CAI196687 BQM196687 BGQ196687 AWU196687 AMY196687 ADC196687 TG196687 JK196687 M196687 WVW131151 WMA131151 WCE131151 VSI131151 VIM131151 UYQ131151 UOU131151 UEY131151 TVC131151 TLG131151 TBK131151 SRO131151 SHS131151 RXW131151 ROA131151 REE131151 QUI131151 QKM131151 QAQ131151 PQU131151 PGY131151 OXC131151 ONG131151 ODK131151 NTO131151 NJS131151 MZW131151 MQA131151 MGE131151 LWI131151 LMM131151 LCQ131151 KSU131151 KIY131151 JZC131151 JPG131151 JFK131151 IVO131151 ILS131151 IBW131151 HSA131151 HIE131151 GYI131151 GOM131151 GEQ131151 FUU131151 FKY131151 FBC131151 ERG131151 EHK131151 DXO131151 DNS131151 DDW131151 CUA131151 CKE131151 CAI131151 BQM131151 BGQ131151 AWU131151 AMY131151 ADC131151 TG131151 JK131151 M131151 WVW65615 WMA65615 WCE65615 VSI65615 VIM65615 UYQ65615 UOU65615 UEY65615 TVC65615 TLG65615 TBK65615 SRO65615 SHS65615 RXW65615 ROA65615 REE65615 QUI65615 QKM65615 QAQ65615 PQU65615 PGY65615 OXC65615 ONG65615 ODK65615 NTO65615 NJS65615 MZW65615 MQA65615 MGE65615 LWI65615 LMM65615 LCQ65615 KSU65615 KIY65615 JZC65615 JPG65615 JFK65615 IVO65615 ILS65615 IBW65615 HSA65615 HIE65615 GYI65615 GOM65615 GEQ65615 FUU65615 FKY65615 FBC65615 ERG65615 EHK65615 DXO65615 DNS65615 DDW65615 CUA65615 CKE65615 CAI65615 BQM65615 BGQ65615 AWU65615 AMY65615 ADC65615 TG65615 JK65615 M65615">
      <formula1>$M$119:$M$122</formula1>
    </dataValidation>
    <dataValidation type="whole" allowBlank="1" showInputMessage="1" showErrorMessage="1" error="SOMENTE NÚMEROS INTEIROS ATÉ 6 (SEIS) DIGITOS" sqref="N65622:R65622 JL65622:JP65622 TH65622:TL65622 ADD65622:ADH65622 AMZ65622:AND65622 AWV65622:AWZ65622 BGR65622:BGV65622 BQN65622:BQR65622 CAJ65622:CAN65622 CKF65622:CKJ65622 CUB65622:CUF65622 DDX65622:DEB65622 DNT65622:DNX65622 DXP65622:DXT65622 EHL65622:EHP65622 ERH65622:ERL65622 FBD65622:FBH65622 FKZ65622:FLD65622 FUV65622:FUZ65622 GER65622:GEV65622 GON65622:GOR65622 GYJ65622:GYN65622 HIF65622:HIJ65622 HSB65622:HSF65622 IBX65622:ICB65622 ILT65622:ILX65622 IVP65622:IVT65622 JFL65622:JFP65622 JPH65622:JPL65622 JZD65622:JZH65622 KIZ65622:KJD65622 KSV65622:KSZ65622 LCR65622:LCV65622 LMN65622:LMR65622 LWJ65622:LWN65622 MGF65622:MGJ65622 MQB65622:MQF65622 MZX65622:NAB65622 NJT65622:NJX65622 NTP65622:NTT65622 ODL65622:ODP65622 ONH65622:ONL65622 OXD65622:OXH65622 PGZ65622:PHD65622 PQV65622:PQZ65622 QAR65622:QAV65622 QKN65622:QKR65622 QUJ65622:QUN65622 REF65622:REJ65622 ROB65622:ROF65622 RXX65622:RYB65622 SHT65622:SHX65622 SRP65622:SRT65622 TBL65622:TBP65622 TLH65622:TLL65622 TVD65622:TVH65622 UEZ65622:UFD65622 UOV65622:UOZ65622 UYR65622:UYV65622 VIN65622:VIR65622 VSJ65622:VSN65622 WCF65622:WCJ65622 WMB65622:WMF65622 WVX65622:WWB65622 N131158:R131158 JL131158:JP131158 TH131158:TL131158 ADD131158:ADH131158 AMZ131158:AND131158 AWV131158:AWZ131158 BGR131158:BGV131158 BQN131158:BQR131158 CAJ131158:CAN131158 CKF131158:CKJ131158 CUB131158:CUF131158 DDX131158:DEB131158 DNT131158:DNX131158 DXP131158:DXT131158 EHL131158:EHP131158 ERH131158:ERL131158 FBD131158:FBH131158 FKZ131158:FLD131158 FUV131158:FUZ131158 GER131158:GEV131158 GON131158:GOR131158 GYJ131158:GYN131158 HIF131158:HIJ131158 HSB131158:HSF131158 IBX131158:ICB131158 ILT131158:ILX131158 IVP131158:IVT131158 JFL131158:JFP131158 JPH131158:JPL131158 JZD131158:JZH131158 KIZ131158:KJD131158 KSV131158:KSZ131158 LCR131158:LCV131158 LMN131158:LMR131158 LWJ131158:LWN131158 MGF131158:MGJ131158 MQB131158:MQF131158 MZX131158:NAB131158 NJT131158:NJX131158 NTP131158:NTT131158 ODL131158:ODP131158 ONH131158:ONL131158 OXD131158:OXH131158 PGZ131158:PHD131158 PQV131158:PQZ131158 QAR131158:QAV131158 QKN131158:QKR131158 QUJ131158:QUN131158 REF131158:REJ131158 ROB131158:ROF131158 RXX131158:RYB131158 SHT131158:SHX131158 SRP131158:SRT131158 TBL131158:TBP131158 TLH131158:TLL131158 TVD131158:TVH131158 UEZ131158:UFD131158 UOV131158:UOZ131158 UYR131158:UYV131158 VIN131158:VIR131158 VSJ131158:VSN131158 WCF131158:WCJ131158 WMB131158:WMF131158 WVX131158:WWB131158 N196694:R196694 JL196694:JP196694 TH196694:TL196694 ADD196694:ADH196694 AMZ196694:AND196694 AWV196694:AWZ196694 BGR196694:BGV196694 BQN196694:BQR196694 CAJ196694:CAN196694 CKF196694:CKJ196694 CUB196694:CUF196694 DDX196694:DEB196694 DNT196694:DNX196694 DXP196694:DXT196694 EHL196694:EHP196694 ERH196694:ERL196694 FBD196694:FBH196694 FKZ196694:FLD196694 FUV196694:FUZ196694 GER196694:GEV196694 GON196694:GOR196694 GYJ196694:GYN196694 HIF196694:HIJ196694 HSB196694:HSF196694 IBX196694:ICB196694 ILT196694:ILX196694 IVP196694:IVT196694 JFL196694:JFP196694 JPH196694:JPL196694 JZD196694:JZH196694 KIZ196694:KJD196694 KSV196694:KSZ196694 LCR196694:LCV196694 LMN196694:LMR196694 LWJ196694:LWN196694 MGF196694:MGJ196694 MQB196694:MQF196694 MZX196694:NAB196694 NJT196694:NJX196694 NTP196694:NTT196694 ODL196694:ODP196694 ONH196694:ONL196694 OXD196694:OXH196694 PGZ196694:PHD196694 PQV196694:PQZ196694 QAR196694:QAV196694 QKN196694:QKR196694 QUJ196694:QUN196694 REF196694:REJ196694 ROB196694:ROF196694 RXX196694:RYB196694 SHT196694:SHX196694 SRP196694:SRT196694 TBL196694:TBP196694 TLH196694:TLL196694 TVD196694:TVH196694 UEZ196694:UFD196694 UOV196694:UOZ196694 UYR196694:UYV196694 VIN196694:VIR196694 VSJ196694:VSN196694 WCF196694:WCJ196694 WMB196694:WMF196694 WVX196694:WWB196694 N262230:R262230 JL262230:JP262230 TH262230:TL262230 ADD262230:ADH262230 AMZ262230:AND262230 AWV262230:AWZ262230 BGR262230:BGV262230 BQN262230:BQR262230 CAJ262230:CAN262230 CKF262230:CKJ262230 CUB262230:CUF262230 DDX262230:DEB262230 DNT262230:DNX262230 DXP262230:DXT262230 EHL262230:EHP262230 ERH262230:ERL262230 FBD262230:FBH262230 FKZ262230:FLD262230 FUV262230:FUZ262230 GER262230:GEV262230 GON262230:GOR262230 GYJ262230:GYN262230 HIF262230:HIJ262230 HSB262230:HSF262230 IBX262230:ICB262230 ILT262230:ILX262230 IVP262230:IVT262230 JFL262230:JFP262230 JPH262230:JPL262230 JZD262230:JZH262230 KIZ262230:KJD262230 KSV262230:KSZ262230 LCR262230:LCV262230 LMN262230:LMR262230 LWJ262230:LWN262230 MGF262230:MGJ262230 MQB262230:MQF262230 MZX262230:NAB262230 NJT262230:NJX262230 NTP262230:NTT262230 ODL262230:ODP262230 ONH262230:ONL262230 OXD262230:OXH262230 PGZ262230:PHD262230 PQV262230:PQZ262230 QAR262230:QAV262230 QKN262230:QKR262230 QUJ262230:QUN262230 REF262230:REJ262230 ROB262230:ROF262230 RXX262230:RYB262230 SHT262230:SHX262230 SRP262230:SRT262230 TBL262230:TBP262230 TLH262230:TLL262230 TVD262230:TVH262230 UEZ262230:UFD262230 UOV262230:UOZ262230 UYR262230:UYV262230 VIN262230:VIR262230 VSJ262230:VSN262230 WCF262230:WCJ262230 WMB262230:WMF262230 WVX262230:WWB262230 N327766:R327766 JL327766:JP327766 TH327766:TL327766 ADD327766:ADH327766 AMZ327766:AND327766 AWV327766:AWZ327766 BGR327766:BGV327766 BQN327766:BQR327766 CAJ327766:CAN327766 CKF327766:CKJ327766 CUB327766:CUF327766 DDX327766:DEB327766 DNT327766:DNX327766 DXP327766:DXT327766 EHL327766:EHP327766 ERH327766:ERL327766 FBD327766:FBH327766 FKZ327766:FLD327766 FUV327766:FUZ327766 GER327766:GEV327766 GON327766:GOR327766 GYJ327766:GYN327766 HIF327766:HIJ327766 HSB327766:HSF327766 IBX327766:ICB327766 ILT327766:ILX327766 IVP327766:IVT327766 JFL327766:JFP327766 JPH327766:JPL327766 JZD327766:JZH327766 KIZ327766:KJD327766 KSV327766:KSZ327766 LCR327766:LCV327766 LMN327766:LMR327766 LWJ327766:LWN327766 MGF327766:MGJ327766 MQB327766:MQF327766 MZX327766:NAB327766 NJT327766:NJX327766 NTP327766:NTT327766 ODL327766:ODP327766 ONH327766:ONL327766 OXD327766:OXH327766 PGZ327766:PHD327766 PQV327766:PQZ327766 QAR327766:QAV327766 QKN327766:QKR327766 QUJ327766:QUN327766 REF327766:REJ327766 ROB327766:ROF327766 RXX327766:RYB327766 SHT327766:SHX327766 SRP327766:SRT327766 TBL327766:TBP327766 TLH327766:TLL327766 TVD327766:TVH327766 UEZ327766:UFD327766 UOV327766:UOZ327766 UYR327766:UYV327766 VIN327766:VIR327766 VSJ327766:VSN327766 WCF327766:WCJ327766 WMB327766:WMF327766 WVX327766:WWB327766 N393302:R393302 JL393302:JP393302 TH393302:TL393302 ADD393302:ADH393302 AMZ393302:AND393302 AWV393302:AWZ393302 BGR393302:BGV393302 BQN393302:BQR393302 CAJ393302:CAN393302 CKF393302:CKJ393302 CUB393302:CUF393302 DDX393302:DEB393302 DNT393302:DNX393302 DXP393302:DXT393302 EHL393302:EHP393302 ERH393302:ERL393302 FBD393302:FBH393302 FKZ393302:FLD393302 FUV393302:FUZ393302 GER393302:GEV393302 GON393302:GOR393302 GYJ393302:GYN393302 HIF393302:HIJ393302 HSB393302:HSF393302 IBX393302:ICB393302 ILT393302:ILX393302 IVP393302:IVT393302 JFL393302:JFP393302 JPH393302:JPL393302 JZD393302:JZH393302 KIZ393302:KJD393302 KSV393302:KSZ393302 LCR393302:LCV393302 LMN393302:LMR393302 LWJ393302:LWN393302 MGF393302:MGJ393302 MQB393302:MQF393302 MZX393302:NAB393302 NJT393302:NJX393302 NTP393302:NTT393302 ODL393302:ODP393302 ONH393302:ONL393302 OXD393302:OXH393302 PGZ393302:PHD393302 PQV393302:PQZ393302 QAR393302:QAV393302 QKN393302:QKR393302 QUJ393302:QUN393302 REF393302:REJ393302 ROB393302:ROF393302 RXX393302:RYB393302 SHT393302:SHX393302 SRP393302:SRT393302 TBL393302:TBP393302 TLH393302:TLL393302 TVD393302:TVH393302 UEZ393302:UFD393302 UOV393302:UOZ393302 UYR393302:UYV393302 VIN393302:VIR393302 VSJ393302:VSN393302 WCF393302:WCJ393302 WMB393302:WMF393302 WVX393302:WWB393302 N458838:R458838 JL458838:JP458838 TH458838:TL458838 ADD458838:ADH458838 AMZ458838:AND458838 AWV458838:AWZ458838 BGR458838:BGV458838 BQN458838:BQR458838 CAJ458838:CAN458838 CKF458838:CKJ458838 CUB458838:CUF458838 DDX458838:DEB458838 DNT458838:DNX458838 DXP458838:DXT458838 EHL458838:EHP458838 ERH458838:ERL458838 FBD458838:FBH458838 FKZ458838:FLD458838 FUV458838:FUZ458838 GER458838:GEV458838 GON458838:GOR458838 GYJ458838:GYN458838 HIF458838:HIJ458838 HSB458838:HSF458838 IBX458838:ICB458838 ILT458838:ILX458838 IVP458838:IVT458838 JFL458838:JFP458838 JPH458838:JPL458838 JZD458838:JZH458838 KIZ458838:KJD458838 KSV458838:KSZ458838 LCR458838:LCV458838 LMN458838:LMR458838 LWJ458838:LWN458838 MGF458838:MGJ458838 MQB458838:MQF458838 MZX458838:NAB458838 NJT458838:NJX458838 NTP458838:NTT458838 ODL458838:ODP458838 ONH458838:ONL458838 OXD458838:OXH458838 PGZ458838:PHD458838 PQV458838:PQZ458838 QAR458838:QAV458838 QKN458838:QKR458838 QUJ458838:QUN458838 REF458838:REJ458838 ROB458838:ROF458838 RXX458838:RYB458838 SHT458838:SHX458838 SRP458838:SRT458838 TBL458838:TBP458838 TLH458838:TLL458838 TVD458838:TVH458838 UEZ458838:UFD458838 UOV458838:UOZ458838 UYR458838:UYV458838 VIN458838:VIR458838 VSJ458838:VSN458838 WCF458838:WCJ458838 WMB458838:WMF458838 WVX458838:WWB458838 N524374:R524374 JL524374:JP524374 TH524374:TL524374 ADD524374:ADH524374 AMZ524374:AND524374 AWV524374:AWZ524374 BGR524374:BGV524374 BQN524374:BQR524374 CAJ524374:CAN524374 CKF524374:CKJ524374 CUB524374:CUF524374 DDX524374:DEB524374 DNT524374:DNX524374 DXP524374:DXT524374 EHL524374:EHP524374 ERH524374:ERL524374 FBD524374:FBH524374 FKZ524374:FLD524374 FUV524374:FUZ524374 GER524374:GEV524374 GON524374:GOR524374 GYJ524374:GYN524374 HIF524374:HIJ524374 HSB524374:HSF524374 IBX524374:ICB524374 ILT524374:ILX524374 IVP524374:IVT524374 JFL524374:JFP524374 JPH524374:JPL524374 JZD524374:JZH524374 KIZ524374:KJD524374 KSV524374:KSZ524374 LCR524374:LCV524374 LMN524374:LMR524374 LWJ524374:LWN524374 MGF524374:MGJ524374 MQB524374:MQF524374 MZX524374:NAB524374 NJT524374:NJX524374 NTP524374:NTT524374 ODL524374:ODP524374 ONH524374:ONL524374 OXD524374:OXH524374 PGZ524374:PHD524374 PQV524374:PQZ524374 QAR524374:QAV524374 QKN524374:QKR524374 QUJ524374:QUN524374 REF524374:REJ524374 ROB524374:ROF524374 RXX524374:RYB524374 SHT524374:SHX524374 SRP524374:SRT524374 TBL524374:TBP524374 TLH524374:TLL524374 TVD524374:TVH524374 UEZ524374:UFD524374 UOV524374:UOZ524374 UYR524374:UYV524374 VIN524374:VIR524374 VSJ524374:VSN524374 WCF524374:WCJ524374 WMB524374:WMF524374 WVX524374:WWB524374 N589910:R589910 JL589910:JP589910 TH589910:TL589910 ADD589910:ADH589910 AMZ589910:AND589910 AWV589910:AWZ589910 BGR589910:BGV589910 BQN589910:BQR589910 CAJ589910:CAN589910 CKF589910:CKJ589910 CUB589910:CUF589910 DDX589910:DEB589910 DNT589910:DNX589910 DXP589910:DXT589910 EHL589910:EHP589910 ERH589910:ERL589910 FBD589910:FBH589910 FKZ589910:FLD589910 FUV589910:FUZ589910 GER589910:GEV589910 GON589910:GOR589910 GYJ589910:GYN589910 HIF589910:HIJ589910 HSB589910:HSF589910 IBX589910:ICB589910 ILT589910:ILX589910 IVP589910:IVT589910 JFL589910:JFP589910 JPH589910:JPL589910 JZD589910:JZH589910 KIZ589910:KJD589910 KSV589910:KSZ589910 LCR589910:LCV589910 LMN589910:LMR589910 LWJ589910:LWN589910 MGF589910:MGJ589910 MQB589910:MQF589910 MZX589910:NAB589910 NJT589910:NJX589910 NTP589910:NTT589910 ODL589910:ODP589910 ONH589910:ONL589910 OXD589910:OXH589910 PGZ589910:PHD589910 PQV589910:PQZ589910 QAR589910:QAV589910 QKN589910:QKR589910 QUJ589910:QUN589910 REF589910:REJ589910 ROB589910:ROF589910 RXX589910:RYB589910 SHT589910:SHX589910 SRP589910:SRT589910 TBL589910:TBP589910 TLH589910:TLL589910 TVD589910:TVH589910 UEZ589910:UFD589910 UOV589910:UOZ589910 UYR589910:UYV589910 VIN589910:VIR589910 VSJ589910:VSN589910 WCF589910:WCJ589910 WMB589910:WMF589910 WVX589910:WWB589910 N655446:R655446 JL655446:JP655446 TH655446:TL655446 ADD655446:ADH655446 AMZ655446:AND655446 AWV655446:AWZ655446 BGR655446:BGV655446 BQN655446:BQR655446 CAJ655446:CAN655446 CKF655446:CKJ655446 CUB655446:CUF655446 DDX655446:DEB655446 DNT655446:DNX655446 DXP655446:DXT655446 EHL655446:EHP655446 ERH655446:ERL655446 FBD655446:FBH655446 FKZ655446:FLD655446 FUV655446:FUZ655446 GER655446:GEV655446 GON655446:GOR655446 GYJ655446:GYN655446 HIF655446:HIJ655446 HSB655446:HSF655446 IBX655446:ICB655446 ILT655446:ILX655446 IVP655446:IVT655446 JFL655446:JFP655446 JPH655446:JPL655446 JZD655446:JZH655446 KIZ655446:KJD655446 KSV655446:KSZ655446 LCR655446:LCV655446 LMN655446:LMR655446 LWJ655446:LWN655446 MGF655446:MGJ655446 MQB655446:MQF655446 MZX655446:NAB655446 NJT655446:NJX655446 NTP655446:NTT655446 ODL655446:ODP655446 ONH655446:ONL655446 OXD655446:OXH655446 PGZ655446:PHD655446 PQV655446:PQZ655446 QAR655446:QAV655446 QKN655446:QKR655446 QUJ655446:QUN655446 REF655446:REJ655446 ROB655446:ROF655446 RXX655446:RYB655446 SHT655446:SHX655446 SRP655446:SRT655446 TBL655446:TBP655446 TLH655446:TLL655446 TVD655446:TVH655446 UEZ655446:UFD655446 UOV655446:UOZ655446 UYR655446:UYV655446 VIN655446:VIR655446 VSJ655446:VSN655446 WCF655446:WCJ655446 WMB655446:WMF655446 WVX655446:WWB655446 N720982:R720982 JL720982:JP720982 TH720982:TL720982 ADD720982:ADH720982 AMZ720982:AND720982 AWV720982:AWZ720982 BGR720982:BGV720982 BQN720982:BQR720982 CAJ720982:CAN720982 CKF720982:CKJ720982 CUB720982:CUF720982 DDX720982:DEB720982 DNT720982:DNX720982 DXP720982:DXT720982 EHL720982:EHP720982 ERH720982:ERL720982 FBD720982:FBH720982 FKZ720982:FLD720982 FUV720982:FUZ720982 GER720982:GEV720982 GON720982:GOR720982 GYJ720982:GYN720982 HIF720982:HIJ720982 HSB720982:HSF720982 IBX720982:ICB720982 ILT720982:ILX720982 IVP720982:IVT720982 JFL720982:JFP720982 JPH720982:JPL720982 JZD720982:JZH720982 KIZ720982:KJD720982 KSV720982:KSZ720982 LCR720982:LCV720982 LMN720982:LMR720982 LWJ720982:LWN720982 MGF720982:MGJ720982 MQB720982:MQF720982 MZX720982:NAB720982 NJT720982:NJX720982 NTP720982:NTT720982 ODL720982:ODP720982 ONH720982:ONL720982 OXD720982:OXH720982 PGZ720982:PHD720982 PQV720982:PQZ720982 QAR720982:QAV720982 QKN720982:QKR720982 QUJ720982:QUN720982 REF720982:REJ720982 ROB720982:ROF720982 RXX720982:RYB720982 SHT720982:SHX720982 SRP720982:SRT720982 TBL720982:TBP720982 TLH720982:TLL720982 TVD720982:TVH720982 UEZ720982:UFD720982 UOV720982:UOZ720982 UYR720982:UYV720982 VIN720982:VIR720982 VSJ720982:VSN720982 WCF720982:WCJ720982 WMB720982:WMF720982 WVX720982:WWB720982 N786518:R786518 JL786518:JP786518 TH786518:TL786518 ADD786518:ADH786518 AMZ786518:AND786518 AWV786518:AWZ786518 BGR786518:BGV786518 BQN786518:BQR786518 CAJ786518:CAN786518 CKF786518:CKJ786518 CUB786518:CUF786518 DDX786518:DEB786518 DNT786518:DNX786518 DXP786518:DXT786518 EHL786518:EHP786518 ERH786518:ERL786518 FBD786518:FBH786518 FKZ786518:FLD786518 FUV786518:FUZ786518 GER786518:GEV786518 GON786518:GOR786518 GYJ786518:GYN786518 HIF786518:HIJ786518 HSB786518:HSF786518 IBX786518:ICB786518 ILT786518:ILX786518 IVP786518:IVT786518 JFL786518:JFP786518 JPH786518:JPL786518 JZD786518:JZH786518 KIZ786518:KJD786518 KSV786518:KSZ786518 LCR786518:LCV786518 LMN786518:LMR786518 LWJ786518:LWN786518 MGF786518:MGJ786518 MQB786518:MQF786518 MZX786518:NAB786518 NJT786518:NJX786518 NTP786518:NTT786518 ODL786518:ODP786518 ONH786518:ONL786518 OXD786518:OXH786518 PGZ786518:PHD786518 PQV786518:PQZ786518 QAR786518:QAV786518 QKN786518:QKR786518 QUJ786518:QUN786518 REF786518:REJ786518 ROB786518:ROF786518 RXX786518:RYB786518 SHT786518:SHX786518 SRP786518:SRT786518 TBL786518:TBP786518 TLH786518:TLL786518 TVD786518:TVH786518 UEZ786518:UFD786518 UOV786518:UOZ786518 UYR786518:UYV786518 VIN786518:VIR786518 VSJ786518:VSN786518 WCF786518:WCJ786518 WMB786518:WMF786518 WVX786518:WWB786518 N852054:R852054 JL852054:JP852054 TH852054:TL852054 ADD852054:ADH852054 AMZ852054:AND852054 AWV852054:AWZ852054 BGR852054:BGV852054 BQN852054:BQR852054 CAJ852054:CAN852054 CKF852054:CKJ852054 CUB852054:CUF852054 DDX852054:DEB852054 DNT852054:DNX852054 DXP852054:DXT852054 EHL852054:EHP852054 ERH852054:ERL852054 FBD852054:FBH852054 FKZ852054:FLD852054 FUV852054:FUZ852054 GER852054:GEV852054 GON852054:GOR852054 GYJ852054:GYN852054 HIF852054:HIJ852054 HSB852054:HSF852054 IBX852054:ICB852054 ILT852054:ILX852054 IVP852054:IVT852054 JFL852054:JFP852054 JPH852054:JPL852054 JZD852054:JZH852054 KIZ852054:KJD852054 KSV852054:KSZ852054 LCR852054:LCV852054 LMN852054:LMR852054 LWJ852054:LWN852054 MGF852054:MGJ852054 MQB852054:MQF852054 MZX852054:NAB852054 NJT852054:NJX852054 NTP852054:NTT852054 ODL852054:ODP852054 ONH852054:ONL852054 OXD852054:OXH852054 PGZ852054:PHD852054 PQV852054:PQZ852054 QAR852054:QAV852054 QKN852054:QKR852054 QUJ852054:QUN852054 REF852054:REJ852054 ROB852054:ROF852054 RXX852054:RYB852054 SHT852054:SHX852054 SRP852054:SRT852054 TBL852054:TBP852054 TLH852054:TLL852054 TVD852054:TVH852054 UEZ852054:UFD852054 UOV852054:UOZ852054 UYR852054:UYV852054 VIN852054:VIR852054 VSJ852054:VSN852054 WCF852054:WCJ852054 WMB852054:WMF852054 WVX852054:WWB852054 N917590:R917590 JL917590:JP917590 TH917590:TL917590 ADD917590:ADH917590 AMZ917590:AND917590 AWV917590:AWZ917590 BGR917590:BGV917590 BQN917590:BQR917590 CAJ917590:CAN917590 CKF917590:CKJ917590 CUB917590:CUF917590 DDX917590:DEB917590 DNT917590:DNX917590 DXP917590:DXT917590 EHL917590:EHP917590 ERH917590:ERL917590 FBD917590:FBH917590 FKZ917590:FLD917590 FUV917590:FUZ917590 GER917590:GEV917590 GON917590:GOR917590 GYJ917590:GYN917590 HIF917590:HIJ917590 HSB917590:HSF917590 IBX917590:ICB917590 ILT917590:ILX917590 IVP917590:IVT917590 JFL917590:JFP917590 JPH917590:JPL917590 JZD917590:JZH917590 KIZ917590:KJD917590 KSV917590:KSZ917590 LCR917590:LCV917590 LMN917590:LMR917590 LWJ917590:LWN917590 MGF917590:MGJ917590 MQB917590:MQF917590 MZX917590:NAB917590 NJT917590:NJX917590 NTP917590:NTT917590 ODL917590:ODP917590 ONH917590:ONL917590 OXD917590:OXH917590 PGZ917590:PHD917590 PQV917590:PQZ917590 QAR917590:QAV917590 QKN917590:QKR917590 QUJ917590:QUN917590 REF917590:REJ917590 ROB917590:ROF917590 RXX917590:RYB917590 SHT917590:SHX917590 SRP917590:SRT917590 TBL917590:TBP917590 TLH917590:TLL917590 TVD917590:TVH917590 UEZ917590:UFD917590 UOV917590:UOZ917590 UYR917590:UYV917590 VIN917590:VIR917590 VSJ917590:VSN917590 WCF917590:WCJ917590 WMB917590:WMF917590 WVX917590:WWB917590 N983126:R983126 JL983126:JP983126 TH983126:TL983126 ADD983126:ADH983126 AMZ983126:AND983126 AWV983126:AWZ983126 BGR983126:BGV983126 BQN983126:BQR983126 CAJ983126:CAN983126 CKF983126:CKJ983126 CUB983126:CUF983126 DDX983126:DEB983126 DNT983126:DNX983126 DXP983126:DXT983126 EHL983126:EHP983126 ERH983126:ERL983126 FBD983126:FBH983126 FKZ983126:FLD983126 FUV983126:FUZ983126 GER983126:GEV983126 GON983126:GOR983126 GYJ983126:GYN983126 HIF983126:HIJ983126 HSB983126:HSF983126 IBX983126:ICB983126 ILT983126:ILX983126 IVP983126:IVT983126 JFL983126:JFP983126 JPH983126:JPL983126 JZD983126:JZH983126 KIZ983126:KJD983126 KSV983126:KSZ983126 LCR983126:LCV983126 LMN983126:LMR983126 LWJ983126:LWN983126 MGF983126:MGJ983126 MQB983126:MQF983126 MZX983126:NAB983126 NJT983126:NJX983126 NTP983126:NTT983126 ODL983126:ODP983126 ONH983126:ONL983126 OXD983126:OXH983126 PGZ983126:PHD983126 PQV983126:PQZ983126 QAR983126:QAV983126 QKN983126:QKR983126 QUJ983126:QUN983126 REF983126:REJ983126 ROB983126:ROF983126 RXX983126:RYB983126 SHT983126:SHX983126 SRP983126:SRT983126 TBL983126:TBP983126 TLH983126:TLL983126 TVD983126:TVH983126 UEZ983126:UFD983126 UOV983126:UOZ983126 UYR983126:UYV983126 VIN983126:VIR983126 VSJ983126:VSN983126 WCF983126:WCJ983126 WMB983126:WMF983126 WVX983126:WWB983126">
      <formula1>0</formula1>
      <formula2>999999</formula2>
    </dataValidation>
    <dataValidation type="list" allowBlank="1" showInputMessage="1" showErrorMessage="1" error="Selecionar classe de acordo com DN COPAM nº 74/2004 (classes 3, 4, 5 e 6)" prompt="Selecionar classe do empreendimento" sqref="WVU983134:WWA983134 WLY983134:WME983134 WCC983134:WCI983134 VSG983134:VSM983134 VIK983134:VIQ983134 UYO983134:UYU983134 UOS983134:UOY983134 UEW983134:UFC983134 TVA983134:TVG983134 TLE983134:TLK983134 TBI983134:TBO983134 SRM983134:SRS983134 SHQ983134:SHW983134 RXU983134:RYA983134 RNY983134:ROE983134 REC983134:REI983134 QUG983134:QUM983134 QKK983134:QKQ983134 QAO983134:QAU983134 PQS983134:PQY983134 PGW983134:PHC983134 OXA983134:OXG983134 ONE983134:ONK983134 ODI983134:ODO983134 NTM983134:NTS983134 NJQ983134:NJW983134 MZU983134:NAA983134 MPY983134:MQE983134 MGC983134:MGI983134 LWG983134:LWM983134 LMK983134:LMQ983134 LCO983134:LCU983134 KSS983134:KSY983134 KIW983134:KJC983134 JZA983134:JZG983134 JPE983134:JPK983134 JFI983134:JFO983134 IVM983134:IVS983134 ILQ983134:ILW983134 IBU983134:ICA983134 HRY983134:HSE983134 HIC983134:HII983134 GYG983134:GYM983134 GOK983134:GOQ983134 GEO983134:GEU983134 FUS983134:FUY983134 FKW983134:FLC983134 FBA983134:FBG983134 ERE983134:ERK983134 EHI983134:EHO983134 DXM983134:DXS983134 DNQ983134:DNW983134 DDU983134:DEA983134 CTY983134:CUE983134 CKC983134:CKI983134 CAG983134:CAM983134 BQK983134:BQQ983134 BGO983134:BGU983134 AWS983134:AWY983134 AMW983134:ANC983134 ADA983134:ADG983134 TE983134:TK983134 JI983134:JO983134 K983134:Q983134 WVU917598:WWA917598 WLY917598:WME917598 WCC917598:WCI917598 VSG917598:VSM917598 VIK917598:VIQ917598 UYO917598:UYU917598 UOS917598:UOY917598 UEW917598:UFC917598 TVA917598:TVG917598 TLE917598:TLK917598 TBI917598:TBO917598 SRM917598:SRS917598 SHQ917598:SHW917598 RXU917598:RYA917598 RNY917598:ROE917598 REC917598:REI917598 QUG917598:QUM917598 QKK917598:QKQ917598 QAO917598:QAU917598 PQS917598:PQY917598 PGW917598:PHC917598 OXA917598:OXG917598 ONE917598:ONK917598 ODI917598:ODO917598 NTM917598:NTS917598 NJQ917598:NJW917598 MZU917598:NAA917598 MPY917598:MQE917598 MGC917598:MGI917598 LWG917598:LWM917598 LMK917598:LMQ917598 LCO917598:LCU917598 KSS917598:KSY917598 KIW917598:KJC917598 JZA917598:JZG917598 JPE917598:JPK917598 JFI917598:JFO917598 IVM917598:IVS917598 ILQ917598:ILW917598 IBU917598:ICA917598 HRY917598:HSE917598 HIC917598:HII917598 GYG917598:GYM917598 GOK917598:GOQ917598 GEO917598:GEU917598 FUS917598:FUY917598 FKW917598:FLC917598 FBA917598:FBG917598 ERE917598:ERK917598 EHI917598:EHO917598 DXM917598:DXS917598 DNQ917598:DNW917598 DDU917598:DEA917598 CTY917598:CUE917598 CKC917598:CKI917598 CAG917598:CAM917598 BQK917598:BQQ917598 BGO917598:BGU917598 AWS917598:AWY917598 AMW917598:ANC917598 ADA917598:ADG917598 TE917598:TK917598 JI917598:JO917598 K917598:Q917598 WVU852062:WWA852062 WLY852062:WME852062 WCC852062:WCI852062 VSG852062:VSM852062 VIK852062:VIQ852062 UYO852062:UYU852062 UOS852062:UOY852062 UEW852062:UFC852062 TVA852062:TVG852062 TLE852062:TLK852062 TBI852062:TBO852062 SRM852062:SRS852062 SHQ852062:SHW852062 RXU852062:RYA852062 RNY852062:ROE852062 REC852062:REI852062 QUG852062:QUM852062 QKK852062:QKQ852062 QAO852062:QAU852062 PQS852062:PQY852062 PGW852062:PHC852062 OXA852062:OXG852062 ONE852062:ONK852062 ODI852062:ODO852062 NTM852062:NTS852062 NJQ852062:NJW852062 MZU852062:NAA852062 MPY852062:MQE852062 MGC852062:MGI852062 LWG852062:LWM852062 LMK852062:LMQ852062 LCO852062:LCU852062 KSS852062:KSY852062 KIW852062:KJC852062 JZA852062:JZG852062 JPE852062:JPK852062 JFI852062:JFO852062 IVM852062:IVS852062 ILQ852062:ILW852062 IBU852062:ICA852062 HRY852062:HSE852062 HIC852062:HII852062 GYG852062:GYM852062 GOK852062:GOQ852062 GEO852062:GEU852062 FUS852062:FUY852062 FKW852062:FLC852062 FBA852062:FBG852062 ERE852062:ERK852062 EHI852062:EHO852062 DXM852062:DXS852062 DNQ852062:DNW852062 DDU852062:DEA852062 CTY852062:CUE852062 CKC852062:CKI852062 CAG852062:CAM852062 BQK852062:BQQ852062 BGO852062:BGU852062 AWS852062:AWY852062 AMW852062:ANC852062 ADA852062:ADG852062 TE852062:TK852062 JI852062:JO852062 K852062:Q852062 WVU786526:WWA786526 WLY786526:WME786526 WCC786526:WCI786526 VSG786526:VSM786526 VIK786526:VIQ786526 UYO786526:UYU786526 UOS786526:UOY786526 UEW786526:UFC786526 TVA786526:TVG786526 TLE786526:TLK786526 TBI786526:TBO786526 SRM786526:SRS786526 SHQ786526:SHW786526 RXU786526:RYA786526 RNY786526:ROE786526 REC786526:REI786526 QUG786526:QUM786526 QKK786526:QKQ786526 QAO786526:QAU786526 PQS786526:PQY786526 PGW786526:PHC786526 OXA786526:OXG786526 ONE786526:ONK786526 ODI786526:ODO786526 NTM786526:NTS786526 NJQ786526:NJW786526 MZU786526:NAA786526 MPY786526:MQE786526 MGC786526:MGI786526 LWG786526:LWM786526 LMK786526:LMQ786526 LCO786526:LCU786526 KSS786526:KSY786526 KIW786526:KJC786526 JZA786526:JZG786526 JPE786526:JPK786526 JFI786526:JFO786526 IVM786526:IVS786526 ILQ786526:ILW786526 IBU786526:ICA786526 HRY786526:HSE786526 HIC786526:HII786526 GYG786526:GYM786526 GOK786526:GOQ786526 GEO786526:GEU786526 FUS786526:FUY786526 FKW786526:FLC786526 FBA786526:FBG786526 ERE786526:ERK786526 EHI786526:EHO786526 DXM786526:DXS786526 DNQ786526:DNW786526 DDU786526:DEA786526 CTY786526:CUE786526 CKC786526:CKI786526 CAG786526:CAM786526 BQK786526:BQQ786526 BGO786526:BGU786526 AWS786526:AWY786526 AMW786526:ANC786526 ADA786526:ADG786526 TE786526:TK786526 JI786526:JO786526 K786526:Q786526 WVU720990:WWA720990 WLY720990:WME720990 WCC720990:WCI720990 VSG720990:VSM720990 VIK720990:VIQ720990 UYO720990:UYU720990 UOS720990:UOY720990 UEW720990:UFC720990 TVA720990:TVG720990 TLE720990:TLK720990 TBI720990:TBO720990 SRM720990:SRS720990 SHQ720990:SHW720990 RXU720990:RYA720990 RNY720990:ROE720990 REC720990:REI720990 QUG720990:QUM720990 QKK720990:QKQ720990 QAO720990:QAU720990 PQS720990:PQY720990 PGW720990:PHC720990 OXA720990:OXG720990 ONE720990:ONK720990 ODI720990:ODO720990 NTM720990:NTS720990 NJQ720990:NJW720990 MZU720990:NAA720990 MPY720990:MQE720990 MGC720990:MGI720990 LWG720990:LWM720990 LMK720990:LMQ720990 LCO720990:LCU720990 KSS720990:KSY720990 KIW720990:KJC720990 JZA720990:JZG720990 JPE720990:JPK720990 JFI720990:JFO720990 IVM720990:IVS720990 ILQ720990:ILW720990 IBU720990:ICA720990 HRY720990:HSE720990 HIC720990:HII720990 GYG720990:GYM720990 GOK720990:GOQ720990 GEO720990:GEU720990 FUS720990:FUY720990 FKW720990:FLC720990 FBA720990:FBG720990 ERE720990:ERK720990 EHI720990:EHO720990 DXM720990:DXS720990 DNQ720990:DNW720990 DDU720990:DEA720990 CTY720990:CUE720990 CKC720990:CKI720990 CAG720990:CAM720990 BQK720990:BQQ720990 BGO720990:BGU720990 AWS720990:AWY720990 AMW720990:ANC720990 ADA720990:ADG720990 TE720990:TK720990 JI720990:JO720990 K720990:Q720990 WVU655454:WWA655454 WLY655454:WME655454 WCC655454:WCI655454 VSG655454:VSM655454 VIK655454:VIQ655454 UYO655454:UYU655454 UOS655454:UOY655454 UEW655454:UFC655454 TVA655454:TVG655454 TLE655454:TLK655454 TBI655454:TBO655454 SRM655454:SRS655454 SHQ655454:SHW655454 RXU655454:RYA655454 RNY655454:ROE655454 REC655454:REI655454 QUG655454:QUM655454 QKK655454:QKQ655454 QAO655454:QAU655454 PQS655454:PQY655454 PGW655454:PHC655454 OXA655454:OXG655454 ONE655454:ONK655454 ODI655454:ODO655454 NTM655454:NTS655454 NJQ655454:NJW655454 MZU655454:NAA655454 MPY655454:MQE655454 MGC655454:MGI655454 LWG655454:LWM655454 LMK655454:LMQ655454 LCO655454:LCU655454 KSS655454:KSY655454 KIW655454:KJC655454 JZA655454:JZG655454 JPE655454:JPK655454 JFI655454:JFO655454 IVM655454:IVS655454 ILQ655454:ILW655454 IBU655454:ICA655454 HRY655454:HSE655454 HIC655454:HII655454 GYG655454:GYM655454 GOK655454:GOQ655454 GEO655454:GEU655454 FUS655454:FUY655454 FKW655454:FLC655454 FBA655454:FBG655454 ERE655454:ERK655454 EHI655454:EHO655454 DXM655454:DXS655454 DNQ655454:DNW655454 DDU655454:DEA655454 CTY655454:CUE655454 CKC655454:CKI655454 CAG655454:CAM655454 BQK655454:BQQ655454 BGO655454:BGU655454 AWS655454:AWY655454 AMW655454:ANC655454 ADA655454:ADG655454 TE655454:TK655454 JI655454:JO655454 K655454:Q655454 WVU589918:WWA589918 WLY589918:WME589918 WCC589918:WCI589918 VSG589918:VSM589918 VIK589918:VIQ589918 UYO589918:UYU589918 UOS589918:UOY589918 UEW589918:UFC589918 TVA589918:TVG589918 TLE589918:TLK589918 TBI589918:TBO589918 SRM589918:SRS589918 SHQ589918:SHW589918 RXU589918:RYA589918 RNY589918:ROE589918 REC589918:REI589918 QUG589918:QUM589918 QKK589918:QKQ589918 QAO589918:QAU589918 PQS589918:PQY589918 PGW589918:PHC589918 OXA589918:OXG589918 ONE589918:ONK589918 ODI589918:ODO589918 NTM589918:NTS589918 NJQ589918:NJW589918 MZU589918:NAA589918 MPY589918:MQE589918 MGC589918:MGI589918 LWG589918:LWM589918 LMK589918:LMQ589918 LCO589918:LCU589918 KSS589918:KSY589918 KIW589918:KJC589918 JZA589918:JZG589918 JPE589918:JPK589918 JFI589918:JFO589918 IVM589918:IVS589918 ILQ589918:ILW589918 IBU589918:ICA589918 HRY589918:HSE589918 HIC589918:HII589918 GYG589918:GYM589918 GOK589918:GOQ589918 GEO589918:GEU589918 FUS589918:FUY589918 FKW589918:FLC589918 FBA589918:FBG589918 ERE589918:ERK589918 EHI589918:EHO589918 DXM589918:DXS589918 DNQ589918:DNW589918 DDU589918:DEA589918 CTY589918:CUE589918 CKC589918:CKI589918 CAG589918:CAM589918 BQK589918:BQQ589918 BGO589918:BGU589918 AWS589918:AWY589918 AMW589918:ANC589918 ADA589918:ADG589918 TE589918:TK589918 JI589918:JO589918 K589918:Q589918 WVU524382:WWA524382 WLY524382:WME524382 WCC524382:WCI524382 VSG524382:VSM524382 VIK524382:VIQ524382 UYO524382:UYU524382 UOS524382:UOY524382 UEW524382:UFC524382 TVA524382:TVG524382 TLE524382:TLK524382 TBI524382:TBO524382 SRM524382:SRS524382 SHQ524382:SHW524382 RXU524382:RYA524382 RNY524382:ROE524382 REC524382:REI524382 QUG524382:QUM524382 QKK524382:QKQ524382 QAO524382:QAU524382 PQS524382:PQY524382 PGW524382:PHC524382 OXA524382:OXG524382 ONE524382:ONK524382 ODI524382:ODO524382 NTM524382:NTS524382 NJQ524382:NJW524382 MZU524382:NAA524382 MPY524382:MQE524382 MGC524382:MGI524382 LWG524382:LWM524382 LMK524382:LMQ524382 LCO524382:LCU524382 KSS524382:KSY524382 KIW524382:KJC524382 JZA524382:JZG524382 JPE524382:JPK524382 JFI524382:JFO524382 IVM524382:IVS524382 ILQ524382:ILW524382 IBU524382:ICA524382 HRY524382:HSE524382 HIC524382:HII524382 GYG524382:GYM524382 GOK524382:GOQ524382 GEO524382:GEU524382 FUS524382:FUY524382 FKW524382:FLC524382 FBA524382:FBG524382 ERE524382:ERK524382 EHI524382:EHO524382 DXM524382:DXS524382 DNQ524382:DNW524382 DDU524382:DEA524382 CTY524382:CUE524382 CKC524382:CKI524382 CAG524382:CAM524382 BQK524382:BQQ524382 BGO524382:BGU524382 AWS524382:AWY524382 AMW524382:ANC524382 ADA524382:ADG524382 TE524382:TK524382 JI524382:JO524382 K524382:Q524382 WVU458846:WWA458846 WLY458846:WME458846 WCC458846:WCI458846 VSG458846:VSM458846 VIK458846:VIQ458846 UYO458846:UYU458846 UOS458846:UOY458846 UEW458846:UFC458846 TVA458846:TVG458846 TLE458846:TLK458846 TBI458846:TBO458846 SRM458846:SRS458846 SHQ458846:SHW458846 RXU458846:RYA458846 RNY458846:ROE458846 REC458846:REI458846 QUG458846:QUM458846 QKK458846:QKQ458846 QAO458846:QAU458846 PQS458846:PQY458846 PGW458846:PHC458846 OXA458846:OXG458846 ONE458846:ONK458846 ODI458846:ODO458846 NTM458846:NTS458846 NJQ458846:NJW458846 MZU458846:NAA458846 MPY458846:MQE458846 MGC458846:MGI458846 LWG458846:LWM458846 LMK458846:LMQ458846 LCO458846:LCU458846 KSS458846:KSY458846 KIW458846:KJC458846 JZA458846:JZG458846 JPE458846:JPK458846 JFI458846:JFO458846 IVM458846:IVS458846 ILQ458846:ILW458846 IBU458846:ICA458846 HRY458846:HSE458846 HIC458846:HII458846 GYG458846:GYM458846 GOK458846:GOQ458846 GEO458846:GEU458846 FUS458846:FUY458846 FKW458846:FLC458846 FBA458846:FBG458846 ERE458846:ERK458846 EHI458846:EHO458846 DXM458846:DXS458846 DNQ458846:DNW458846 DDU458846:DEA458846 CTY458846:CUE458846 CKC458846:CKI458846 CAG458846:CAM458846 BQK458846:BQQ458846 BGO458846:BGU458846 AWS458846:AWY458846 AMW458846:ANC458846 ADA458846:ADG458846 TE458846:TK458846 JI458846:JO458846 K458846:Q458846 WVU393310:WWA393310 WLY393310:WME393310 WCC393310:WCI393310 VSG393310:VSM393310 VIK393310:VIQ393310 UYO393310:UYU393310 UOS393310:UOY393310 UEW393310:UFC393310 TVA393310:TVG393310 TLE393310:TLK393310 TBI393310:TBO393310 SRM393310:SRS393310 SHQ393310:SHW393310 RXU393310:RYA393310 RNY393310:ROE393310 REC393310:REI393310 QUG393310:QUM393310 QKK393310:QKQ393310 QAO393310:QAU393310 PQS393310:PQY393310 PGW393310:PHC393310 OXA393310:OXG393310 ONE393310:ONK393310 ODI393310:ODO393310 NTM393310:NTS393310 NJQ393310:NJW393310 MZU393310:NAA393310 MPY393310:MQE393310 MGC393310:MGI393310 LWG393310:LWM393310 LMK393310:LMQ393310 LCO393310:LCU393310 KSS393310:KSY393310 KIW393310:KJC393310 JZA393310:JZG393310 JPE393310:JPK393310 JFI393310:JFO393310 IVM393310:IVS393310 ILQ393310:ILW393310 IBU393310:ICA393310 HRY393310:HSE393310 HIC393310:HII393310 GYG393310:GYM393310 GOK393310:GOQ393310 GEO393310:GEU393310 FUS393310:FUY393310 FKW393310:FLC393310 FBA393310:FBG393310 ERE393310:ERK393310 EHI393310:EHO393310 DXM393310:DXS393310 DNQ393310:DNW393310 DDU393310:DEA393310 CTY393310:CUE393310 CKC393310:CKI393310 CAG393310:CAM393310 BQK393310:BQQ393310 BGO393310:BGU393310 AWS393310:AWY393310 AMW393310:ANC393310 ADA393310:ADG393310 TE393310:TK393310 JI393310:JO393310 K393310:Q393310 WVU327774:WWA327774 WLY327774:WME327774 WCC327774:WCI327774 VSG327774:VSM327774 VIK327774:VIQ327774 UYO327774:UYU327774 UOS327774:UOY327774 UEW327774:UFC327774 TVA327774:TVG327774 TLE327774:TLK327774 TBI327774:TBO327774 SRM327774:SRS327774 SHQ327774:SHW327774 RXU327774:RYA327774 RNY327774:ROE327774 REC327774:REI327774 QUG327774:QUM327774 QKK327774:QKQ327774 QAO327774:QAU327774 PQS327774:PQY327774 PGW327774:PHC327774 OXA327774:OXG327774 ONE327774:ONK327774 ODI327774:ODO327774 NTM327774:NTS327774 NJQ327774:NJW327774 MZU327774:NAA327774 MPY327774:MQE327774 MGC327774:MGI327774 LWG327774:LWM327774 LMK327774:LMQ327774 LCO327774:LCU327774 KSS327774:KSY327774 KIW327774:KJC327774 JZA327774:JZG327774 JPE327774:JPK327774 JFI327774:JFO327774 IVM327774:IVS327774 ILQ327774:ILW327774 IBU327774:ICA327774 HRY327774:HSE327774 HIC327774:HII327774 GYG327774:GYM327774 GOK327774:GOQ327774 GEO327774:GEU327774 FUS327774:FUY327774 FKW327774:FLC327774 FBA327774:FBG327774 ERE327774:ERK327774 EHI327774:EHO327774 DXM327774:DXS327774 DNQ327774:DNW327774 DDU327774:DEA327774 CTY327774:CUE327774 CKC327774:CKI327774 CAG327774:CAM327774 BQK327774:BQQ327774 BGO327774:BGU327774 AWS327774:AWY327774 AMW327774:ANC327774 ADA327774:ADG327774 TE327774:TK327774 JI327774:JO327774 K327774:Q327774 WVU262238:WWA262238 WLY262238:WME262238 WCC262238:WCI262238 VSG262238:VSM262238 VIK262238:VIQ262238 UYO262238:UYU262238 UOS262238:UOY262238 UEW262238:UFC262238 TVA262238:TVG262238 TLE262238:TLK262238 TBI262238:TBO262238 SRM262238:SRS262238 SHQ262238:SHW262238 RXU262238:RYA262238 RNY262238:ROE262238 REC262238:REI262238 QUG262238:QUM262238 QKK262238:QKQ262238 QAO262238:QAU262238 PQS262238:PQY262238 PGW262238:PHC262238 OXA262238:OXG262238 ONE262238:ONK262238 ODI262238:ODO262238 NTM262238:NTS262238 NJQ262238:NJW262238 MZU262238:NAA262238 MPY262238:MQE262238 MGC262238:MGI262238 LWG262238:LWM262238 LMK262238:LMQ262238 LCO262238:LCU262238 KSS262238:KSY262238 KIW262238:KJC262238 JZA262238:JZG262238 JPE262238:JPK262238 JFI262238:JFO262238 IVM262238:IVS262238 ILQ262238:ILW262238 IBU262238:ICA262238 HRY262238:HSE262238 HIC262238:HII262238 GYG262238:GYM262238 GOK262238:GOQ262238 GEO262238:GEU262238 FUS262238:FUY262238 FKW262238:FLC262238 FBA262238:FBG262238 ERE262238:ERK262238 EHI262238:EHO262238 DXM262238:DXS262238 DNQ262238:DNW262238 DDU262238:DEA262238 CTY262238:CUE262238 CKC262238:CKI262238 CAG262238:CAM262238 BQK262238:BQQ262238 BGO262238:BGU262238 AWS262238:AWY262238 AMW262238:ANC262238 ADA262238:ADG262238 TE262238:TK262238 JI262238:JO262238 K262238:Q262238 WVU196702:WWA196702 WLY196702:WME196702 WCC196702:WCI196702 VSG196702:VSM196702 VIK196702:VIQ196702 UYO196702:UYU196702 UOS196702:UOY196702 UEW196702:UFC196702 TVA196702:TVG196702 TLE196702:TLK196702 TBI196702:TBO196702 SRM196702:SRS196702 SHQ196702:SHW196702 RXU196702:RYA196702 RNY196702:ROE196702 REC196702:REI196702 QUG196702:QUM196702 QKK196702:QKQ196702 QAO196702:QAU196702 PQS196702:PQY196702 PGW196702:PHC196702 OXA196702:OXG196702 ONE196702:ONK196702 ODI196702:ODO196702 NTM196702:NTS196702 NJQ196702:NJW196702 MZU196702:NAA196702 MPY196702:MQE196702 MGC196702:MGI196702 LWG196702:LWM196702 LMK196702:LMQ196702 LCO196702:LCU196702 KSS196702:KSY196702 KIW196702:KJC196702 JZA196702:JZG196702 JPE196702:JPK196702 JFI196702:JFO196702 IVM196702:IVS196702 ILQ196702:ILW196702 IBU196702:ICA196702 HRY196702:HSE196702 HIC196702:HII196702 GYG196702:GYM196702 GOK196702:GOQ196702 GEO196702:GEU196702 FUS196702:FUY196702 FKW196702:FLC196702 FBA196702:FBG196702 ERE196702:ERK196702 EHI196702:EHO196702 DXM196702:DXS196702 DNQ196702:DNW196702 DDU196702:DEA196702 CTY196702:CUE196702 CKC196702:CKI196702 CAG196702:CAM196702 BQK196702:BQQ196702 BGO196702:BGU196702 AWS196702:AWY196702 AMW196702:ANC196702 ADA196702:ADG196702 TE196702:TK196702 JI196702:JO196702 K196702:Q196702 WVU131166:WWA131166 WLY131166:WME131166 WCC131166:WCI131166 VSG131166:VSM131166 VIK131166:VIQ131166 UYO131166:UYU131166 UOS131166:UOY131166 UEW131166:UFC131166 TVA131166:TVG131166 TLE131166:TLK131166 TBI131166:TBO131166 SRM131166:SRS131166 SHQ131166:SHW131166 RXU131166:RYA131166 RNY131166:ROE131166 REC131166:REI131166 QUG131166:QUM131166 QKK131166:QKQ131166 QAO131166:QAU131166 PQS131166:PQY131166 PGW131166:PHC131166 OXA131166:OXG131166 ONE131166:ONK131166 ODI131166:ODO131166 NTM131166:NTS131166 NJQ131166:NJW131166 MZU131166:NAA131166 MPY131166:MQE131166 MGC131166:MGI131166 LWG131166:LWM131166 LMK131166:LMQ131166 LCO131166:LCU131166 KSS131166:KSY131166 KIW131166:KJC131166 JZA131166:JZG131166 JPE131166:JPK131166 JFI131166:JFO131166 IVM131166:IVS131166 ILQ131166:ILW131166 IBU131166:ICA131166 HRY131166:HSE131166 HIC131166:HII131166 GYG131166:GYM131166 GOK131166:GOQ131166 GEO131166:GEU131166 FUS131166:FUY131166 FKW131166:FLC131166 FBA131166:FBG131166 ERE131166:ERK131166 EHI131166:EHO131166 DXM131166:DXS131166 DNQ131166:DNW131166 DDU131166:DEA131166 CTY131166:CUE131166 CKC131166:CKI131166 CAG131166:CAM131166 BQK131166:BQQ131166 BGO131166:BGU131166 AWS131166:AWY131166 AMW131166:ANC131166 ADA131166:ADG131166 TE131166:TK131166 JI131166:JO131166 K131166:Q131166 WVU65630:WWA65630 WLY65630:WME65630 WCC65630:WCI65630 VSG65630:VSM65630 VIK65630:VIQ65630 UYO65630:UYU65630 UOS65630:UOY65630 UEW65630:UFC65630 TVA65630:TVG65630 TLE65630:TLK65630 TBI65630:TBO65630 SRM65630:SRS65630 SHQ65630:SHW65630 RXU65630:RYA65630 RNY65630:ROE65630 REC65630:REI65630 QUG65630:QUM65630 QKK65630:QKQ65630 QAO65630:QAU65630 PQS65630:PQY65630 PGW65630:PHC65630 OXA65630:OXG65630 ONE65630:ONK65630 ODI65630:ODO65630 NTM65630:NTS65630 NJQ65630:NJW65630 MZU65630:NAA65630 MPY65630:MQE65630 MGC65630:MGI65630 LWG65630:LWM65630 LMK65630:LMQ65630 LCO65630:LCU65630 KSS65630:KSY65630 KIW65630:KJC65630 JZA65630:JZG65630 JPE65630:JPK65630 JFI65630:JFO65630 IVM65630:IVS65630 ILQ65630:ILW65630 IBU65630:ICA65630 HRY65630:HSE65630 HIC65630:HII65630 GYG65630:GYM65630 GOK65630:GOQ65630 GEO65630:GEU65630 FUS65630:FUY65630 FKW65630:FLC65630 FBA65630:FBG65630 ERE65630:ERK65630 EHI65630:EHO65630 DXM65630:DXS65630 DNQ65630:DNW65630 DDU65630:DEA65630 CTY65630:CUE65630 CKC65630:CKI65630 CAG65630:CAM65630 BQK65630:BQQ65630 BGO65630:BGU65630 AWS65630:AWY65630 AMW65630:ANC65630 ADA65630:ADG65630 TE65630:TK65630 JI65630:JO65630 K65630:Q65630">
      <formula1>$B$118:$B$122</formula1>
    </dataValidation>
    <dataValidation type="list" allowBlank="1" showInputMessage="1" showErrorMessage="1" error="SELECIONE UM MUNICÍPIO DA LISTA!" sqref="JT12:KA12 WWF31:WWM31 WMJ31:WMQ31 WCN31:WCU31 VSR31:VSY31 VIV31:VJC31 UYZ31:UZG31 UPD31:UPK31 UFH31:UFO31 TVL31:TVS31 TLP31:TLW31 TBT31:TCA31 SRX31:SSE31 SIB31:SII31 RYF31:RYM31 ROJ31:ROQ31 REN31:REU31 QUR31:QUY31 QKV31:QLC31 QAZ31:QBG31 PRD31:PRK31 PHH31:PHO31 OXL31:OXS31 ONP31:ONW31 ODT31:OEA31 NTX31:NUE31 NKB31:NKI31 NAF31:NAM31 MQJ31:MQQ31 MGN31:MGU31 LWR31:LWY31 LMV31:LNC31 LCZ31:LDG31 KTD31:KTK31 KJH31:KJO31 JZL31:JZS31 JPP31:JPW31 JFT31:JGA31 IVX31:IWE31 IMB31:IMI31 ICF31:ICM31 HSJ31:HSQ31 HIN31:HIU31 GYR31:GYY31 GOV31:GPC31 GEZ31:GFG31 FVD31:FVK31 FLH31:FLO31 FBL31:FBS31 ERP31:ERW31 EHT31:EIA31 DXX31:DYE31 DOB31:DOI31 DEF31:DEM31 CUJ31:CUQ31 CKN31:CKU31 CAR31:CAY31 BQV31:BRC31 BGZ31:BHG31 AXD31:AXK31 ANH31:ANO31 ADL31:ADS31 TP31:TW31 JT31:KA31 JT23:KA23 WWF983112:WWM983112 WMJ983112:WMQ983112 WCN983112:WCU983112 VSR983112:VSY983112 VIV983112:VJC983112 UYZ983112:UZG983112 UPD983112:UPK983112 UFH983112:UFO983112 TVL983112:TVS983112 TLP983112:TLW983112 TBT983112:TCA983112 SRX983112:SSE983112 SIB983112:SII983112 RYF983112:RYM983112 ROJ983112:ROQ983112 REN983112:REU983112 QUR983112:QUY983112 QKV983112:QLC983112 QAZ983112:QBG983112 PRD983112:PRK983112 PHH983112:PHO983112 OXL983112:OXS983112 ONP983112:ONW983112 ODT983112:OEA983112 NTX983112:NUE983112 NKB983112:NKI983112 NAF983112:NAM983112 MQJ983112:MQQ983112 MGN983112:MGU983112 LWR983112:LWY983112 LMV983112:LNC983112 LCZ983112:LDG983112 KTD983112:KTK983112 KJH983112:KJO983112 JZL983112:JZS983112 JPP983112:JPW983112 JFT983112:JGA983112 IVX983112:IWE983112 IMB983112:IMI983112 ICF983112:ICM983112 HSJ983112:HSQ983112 HIN983112:HIU983112 GYR983112:GYY983112 GOV983112:GPC983112 GEZ983112:GFG983112 FVD983112:FVK983112 FLH983112:FLO983112 FBL983112:FBS983112 ERP983112:ERW983112 EHT983112:EIA983112 DXX983112:DYE983112 DOB983112:DOI983112 DEF983112:DEM983112 CUJ983112:CUQ983112 CKN983112:CKU983112 CAR983112:CAY983112 BQV983112:BRC983112 BGZ983112:BHG983112 AXD983112:AXK983112 ANH983112:ANO983112 ADL983112:ADS983112 TP983112:TW983112 JT983112:KA983112 V983112:AC983112 WWF917576:WWM917576 WMJ917576:WMQ917576 WCN917576:WCU917576 VSR917576:VSY917576 VIV917576:VJC917576 UYZ917576:UZG917576 UPD917576:UPK917576 UFH917576:UFO917576 TVL917576:TVS917576 TLP917576:TLW917576 TBT917576:TCA917576 SRX917576:SSE917576 SIB917576:SII917576 RYF917576:RYM917576 ROJ917576:ROQ917576 REN917576:REU917576 QUR917576:QUY917576 QKV917576:QLC917576 QAZ917576:QBG917576 PRD917576:PRK917576 PHH917576:PHO917576 OXL917576:OXS917576 ONP917576:ONW917576 ODT917576:OEA917576 NTX917576:NUE917576 NKB917576:NKI917576 NAF917576:NAM917576 MQJ917576:MQQ917576 MGN917576:MGU917576 LWR917576:LWY917576 LMV917576:LNC917576 LCZ917576:LDG917576 KTD917576:KTK917576 KJH917576:KJO917576 JZL917576:JZS917576 JPP917576:JPW917576 JFT917576:JGA917576 IVX917576:IWE917576 IMB917576:IMI917576 ICF917576:ICM917576 HSJ917576:HSQ917576 HIN917576:HIU917576 GYR917576:GYY917576 GOV917576:GPC917576 GEZ917576:GFG917576 FVD917576:FVK917576 FLH917576:FLO917576 FBL917576:FBS917576 ERP917576:ERW917576 EHT917576:EIA917576 DXX917576:DYE917576 DOB917576:DOI917576 DEF917576:DEM917576 CUJ917576:CUQ917576 CKN917576:CKU917576 CAR917576:CAY917576 BQV917576:BRC917576 BGZ917576:BHG917576 AXD917576:AXK917576 ANH917576:ANO917576 ADL917576:ADS917576 TP917576:TW917576 JT917576:KA917576 V917576:AC917576 WWF852040:WWM852040 WMJ852040:WMQ852040 WCN852040:WCU852040 VSR852040:VSY852040 VIV852040:VJC852040 UYZ852040:UZG852040 UPD852040:UPK852040 UFH852040:UFO852040 TVL852040:TVS852040 TLP852040:TLW852040 TBT852040:TCA852040 SRX852040:SSE852040 SIB852040:SII852040 RYF852040:RYM852040 ROJ852040:ROQ852040 REN852040:REU852040 QUR852040:QUY852040 QKV852040:QLC852040 QAZ852040:QBG852040 PRD852040:PRK852040 PHH852040:PHO852040 OXL852040:OXS852040 ONP852040:ONW852040 ODT852040:OEA852040 NTX852040:NUE852040 NKB852040:NKI852040 NAF852040:NAM852040 MQJ852040:MQQ852040 MGN852040:MGU852040 LWR852040:LWY852040 LMV852040:LNC852040 LCZ852040:LDG852040 KTD852040:KTK852040 KJH852040:KJO852040 JZL852040:JZS852040 JPP852040:JPW852040 JFT852040:JGA852040 IVX852040:IWE852040 IMB852040:IMI852040 ICF852040:ICM852040 HSJ852040:HSQ852040 HIN852040:HIU852040 GYR852040:GYY852040 GOV852040:GPC852040 GEZ852040:GFG852040 FVD852040:FVK852040 FLH852040:FLO852040 FBL852040:FBS852040 ERP852040:ERW852040 EHT852040:EIA852040 DXX852040:DYE852040 DOB852040:DOI852040 DEF852040:DEM852040 CUJ852040:CUQ852040 CKN852040:CKU852040 CAR852040:CAY852040 BQV852040:BRC852040 BGZ852040:BHG852040 AXD852040:AXK852040 ANH852040:ANO852040 ADL852040:ADS852040 TP852040:TW852040 JT852040:KA852040 V852040:AC852040 WWF786504:WWM786504 WMJ786504:WMQ786504 WCN786504:WCU786504 VSR786504:VSY786504 VIV786504:VJC786504 UYZ786504:UZG786504 UPD786504:UPK786504 UFH786504:UFO786504 TVL786504:TVS786504 TLP786504:TLW786504 TBT786504:TCA786504 SRX786504:SSE786504 SIB786504:SII786504 RYF786504:RYM786504 ROJ786504:ROQ786504 REN786504:REU786504 QUR786504:QUY786504 QKV786504:QLC786504 QAZ786504:QBG786504 PRD786504:PRK786504 PHH786504:PHO786504 OXL786504:OXS786504 ONP786504:ONW786504 ODT786504:OEA786504 NTX786504:NUE786504 NKB786504:NKI786504 NAF786504:NAM786504 MQJ786504:MQQ786504 MGN786504:MGU786504 LWR786504:LWY786504 LMV786504:LNC786504 LCZ786504:LDG786504 KTD786504:KTK786504 KJH786504:KJO786504 JZL786504:JZS786504 JPP786504:JPW786504 JFT786504:JGA786504 IVX786504:IWE786504 IMB786504:IMI786504 ICF786504:ICM786504 HSJ786504:HSQ786504 HIN786504:HIU786504 GYR786504:GYY786504 GOV786504:GPC786504 GEZ786504:GFG786504 FVD786504:FVK786504 FLH786504:FLO786504 FBL786504:FBS786504 ERP786504:ERW786504 EHT786504:EIA786504 DXX786504:DYE786504 DOB786504:DOI786504 DEF786504:DEM786504 CUJ786504:CUQ786504 CKN786504:CKU786504 CAR786504:CAY786504 BQV786504:BRC786504 BGZ786504:BHG786504 AXD786504:AXK786504 ANH786504:ANO786504 ADL786504:ADS786504 TP786504:TW786504 JT786504:KA786504 V786504:AC786504 WWF720968:WWM720968 WMJ720968:WMQ720968 WCN720968:WCU720968 VSR720968:VSY720968 VIV720968:VJC720968 UYZ720968:UZG720968 UPD720968:UPK720968 UFH720968:UFO720968 TVL720968:TVS720968 TLP720968:TLW720968 TBT720968:TCA720968 SRX720968:SSE720968 SIB720968:SII720968 RYF720968:RYM720968 ROJ720968:ROQ720968 REN720968:REU720968 QUR720968:QUY720968 QKV720968:QLC720968 QAZ720968:QBG720968 PRD720968:PRK720968 PHH720968:PHO720968 OXL720968:OXS720968 ONP720968:ONW720968 ODT720968:OEA720968 NTX720968:NUE720968 NKB720968:NKI720968 NAF720968:NAM720968 MQJ720968:MQQ720968 MGN720968:MGU720968 LWR720968:LWY720968 LMV720968:LNC720968 LCZ720968:LDG720968 KTD720968:KTK720968 KJH720968:KJO720968 JZL720968:JZS720968 JPP720968:JPW720968 JFT720968:JGA720968 IVX720968:IWE720968 IMB720968:IMI720968 ICF720968:ICM720968 HSJ720968:HSQ720968 HIN720968:HIU720968 GYR720968:GYY720968 GOV720968:GPC720968 GEZ720968:GFG720968 FVD720968:FVK720968 FLH720968:FLO720968 FBL720968:FBS720968 ERP720968:ERW720968 EHT720968:EIA720968 DXX720968:DYE720968 DOB720968:DOI720968 DEF720968:DEM720968 CUJ720968:CUQ720968 CKN720968:CKU720968 CAR720968:CAY720968 BQV720968:BRC720968 BGZ720968:BHG720968 AXD720968:AXK720968 ANH720968:ANO720968 ADL720968:ADS720968 TP720968:TW720968 JT720968:KA720968 V720968:AC720968 WWF655432:WWM655432 WMJ655432:WMQ655432 WCN655432:WCU655432 VSR655432:VSY655432 VIV655432:VJC655432 UYZ655432:UZG655432 UPD655432:UPK655432 UFH655432:UFO655432 TVL655432:TVS655432 TLP655432:TLW655432 TBT655432:TCA655432 SRX655432:SSE655432 SIB655432:SII655432 RYF655432:RYM655432 ROJ655432:ROQ655432 REN655432:REU655432 QUR655432:QUY655432 QKV655432:QLC655432 QAZ655432:QBG655432 PRD655432:PRK655432 PHH655432:PHO655432 OXL655432:OXS655432 ONP655432:ONW655432 ODT655432:OEA655432 NTX655432:NUE655432 NKB655432:NKI655432 NAF655432:NAM655432 MQJ655432:MQQ655432 MGN655432:MGU655432 LWR655432:LWY655432 LMV655432:LNC655432 LCZ655432:LDG655432 KTD655432:KTK655432 KJH655432:KJO655432 JZL655432:JZS655432 JPP655432:JPW655432 JFT655432:JGA655432 IVX655432:IWE655432 IMB655432:IMI655432 ICF655432:ICM655432 HSJ655432:HSQ655432 HIN655432:HIU655432 GYR655432:GYY655432 GOV655432:GPC655432 GEZ655432:GFG655432 FVD655432:FVK655432 FLH655432:FLO655432 FBL655432:FBS655432 ERP655432:ERW655432 EHT655432:EIA655432 DXX655432:DYE655432 DOB655432:DOI655432 DEF655432:DEM655432 CUJ655432:CUQ655432 CKN655432:CKU655432 CAR655432:CAY655432 BQV655432:BRC655432 BGZ655432:BHG655432 AXD655432:AXK655432 ANH655432:ANO655432 ADL655432:ADS655432 TP655432:TW655432 JT655432:KA655432 V655432:AC655432 WWF589896:WWM589896 WMJ589896:WMQ589896 WCN589896:WCU589896 VSR589896:VSY589896 VIV589896:VJC589896 UYZ589896:UZG589896 UPD589896:UPK589896 UFH589896:UFO589896 TVL589896:TVS589896 TLP589896:TLW589896 TBT589896:TCA589896 SRX589896:SSE589896 SIB589896:SII589896 RYF589896:RYM589896 ROJ589896:ROQ589896 REN589896:REU589896 QUR589896:QUY589896 QKV589896:QLC589896 QAZ589896:QBG589896 PRD589896:PRK589896 PHH589896:PHO589896 OXL589896:OXS589896 ONP589896:ONW589896 ODT589896:OEA589896 NTX589896:NUE589896 NKB589896:NKI589896 NAF589896:NAM589896 MQJ589896:MQQ589896 MGN589896:MGU589896 LWR589896:LWY589896 LMV589896:LNC589896 LCZ589896:LDG589896 KTD589896:KTK589896 KJH589896:KJO589896 JZL589896:JZS589896 JPP589896:JPW589896 JFT589896:JGA589896 IVX589896:IWE589896 IMB589896:IMI589896 ICF589896:ICM589896 HSJ589896:HSQ589896 HIN589896:HIU589896 GYR589896:GYY589896 GOV589896:GPC589896 GEZ589896:GFG589896 FVD589896:FVK589896 FLH589896:FLO589896 FBL589896:FBS589896 ERP589896:ERW589896 EHT589896:EIA589896 DXX589896:DYE589896 DOB589896:DOI589896 DEF589896:DEM589896 CUJ589896:CUQ589896 CKN589896:CKU589896 CAR589896:CAY589896 BQV589896:BRC589896 BGZ589896:BHG589896 AXD589896:AXK589896 ANH589896:ANO589896 ADL589896:ADS589896 TP589896:TW589896 JT589896:KA589896 V589896:AC589896 WWF524360:WWM524360 WMJ524360:WMQ524360 WCN524360:WCU524360 VSR524360:VSY524360 VIV524360:VJC524360 UYZ524360:UZG524360 UPD524360:UPK524360 UFH524360:UFO524360 TVL524360:TVS524360 TLP524360:TLW524360 TBT524360:TCA524360 SRX524360:SSE524360 SIB524360:SII524360 RYF524360:RYM524360 ROJ524360:ROQ524360 REN524360:REU524360 QUR524360:QUY524360 QKV524360:QLC524360 QAZ524360:QBG524360 PRD524360:PRK524360 PHH524360:PHO524360 OXL524360:OXS524360 ONP524360:ONW524360 ODT524360:OEA524360 NTX524360:NUE524360 NKB524360:NKI524360 NAF524360:NAM524360 MQJ524360:MQQ524360 MGN524360:MGU524360 LWR524360:LWY524360 LMV524360:LNC524360 LCZ524360:LDG524360 KTD524360:KTK524360 KJH524360:KJO524360 JZL524360:JZS524360 JPP524360:JPW524360 JFT524360:JGA524360 IVX524360:IWE524360 IMB524360:IMI524360 ICF524360:ICM524360 HSJ524360:HSQ524360 HIN524360:HIU524360 GYR524360:GYY524360 GOV524360:GPC524360 GEZ524360:GFG524360 FVD524360:FVK524360 FLH524360:FLO524360 FBL524360:FBS524360 ERP524360:ERW524360 EHT524360:EIA524360 DXX524360:DYE524360 DOB524360:DOI524360 DEF524360:DEM524360 CUJ524360:CUQ524360 CKN524360:CKU524360 CAR524360:CAY524360 BQV524360:BRC524360 BGZ524360:BHG524360 AXD524360:AXK524360 ANH524360:ANO524360 ADL524360:ADS524360 TP524360:TW524360 JT524360:KA524360 V524360:AC524360 WWF458824:WWM458824 WMJ458824:WMQ458824 WCN458824:WCU458824 VSR458824:VSY458824 VIV458824:VJC458824 UYZ458824:UZG458824 UPD458824:UPK458824 UFH458824:UFO458824 TVL458824:TVS458824 TLP458824:TLW458824 TBT458824:TCA458824 SRX458824:SSE458824 SIB458824:SII458824 RYF458824:RYM458824 ROJ458824:ROQ458824 REN458824:REU458824 QUR458824:QUY458824 QKV458824:QLC458824 QAZ458824:QBG458824 PRD458824:PRK458824 PHH458824:PHO458824 OXL458824:OXS458824 ONP458824:ONW458824 ODT458824:OEA458824 NTX458824:NUE458824 NKB458824:NKI458824 NAF458824:NAM458824 MQJ458824:MQQ458824 MGN458824:MGU458824 LWR458824:LWY458824 LMV458824:LNC458824 LCZ458824:LDG458824 KTD458824:KTK458824 KJH458824:KJO458824 JZL458824:JZS458824 JPP458824:JPW458824 JFT458824:JGA458824 IVX458824:IWE458824 IMB458824:IMI458824 ICF458824:ICM458824 HSJ458824:HSQ458824 HIN458824:HIU458824 GYR458824:GYY458824 GOV458824:GPC458824 GEZ458824:GFG458824 FVD458824:FVK458824 FLH458824:FLO458824 FBL458824:FBS458824 ERP458824:ERW458824 EHT458824:EIA458824 DXX458824:DYE458824 DOB458824:DOI458824 DEF458824:DEM458824 CUJ458824:CUQ458824 CKN458824:CKU458824 CAR458824:CAY458824 BQV458824:BRC458824 BGZ458824:BHG458824 AXD458824:AXK458824 ANH458824:ANO458824 ADL458824:ADS458824 TP458824:TW458824 JT458824:KA458824 V458824:AC458824 WWF393288:WWM393288 WMJ393288:WMQ393288 WCN393288:WCU393288 VSR393288:VSY393288 VIV393288:VJC393288 UYZ393288:UZG393288 UPD393288:UPK393288 UFH393288:UFO393288 TVL393288:TVS393288 TLP393288:TLW393288 TBT393288:TCA393288 SRX393288:SSE393288 SIB393288:SII393288 RYF393288:RYM393288 ROJ393288:ROQ393288 REN393288:REU393288 QUR393288:QUY393288 QKV393288:QLC393288 QAZ393288:QBG393288 PRD393288:PRK393288 PHH393288:PHO393288 OXL393288:OXS393288 ONP393288:ONW393288 ODT393288:OEA393288 NTX393288:NUE393288 NKB393288:NKI393288 NAF393288:NAM393288 MQJ393288:MQQ393288 MGN393288:MGU393288 LWR393288:LWY393288 LMV393288:LNC393288 LCZ393288:LDG393288 KTD393288:KTK393288 KJH393288:KJO393288 JZL393288:JZS393288 JPP393288:JPW393288 JFT393288:JGA393288 IVX393288:IWE393288 IMB393288:IMI393288 ICF393288:ICM393288 HSJ393288:HSQ393288 HIN393288:HIU393288 GYR393288:GYY393288 GOV393288:GPC393288 GEZ393288:GFG393288 FVD393288:FVK393288 FLH393288:FLO393288 FBL393288:FBS393288 ERP393288:ERW393288 EHT393288:EIA393288 DXX393288:DYE393288 DOB393288:DOI393288 DEF393288:DEM393288 CUJ393288:CUQ393288 CKN393288:CKU393288 CAR393288:CAY393288 BQV393288:BRC393288 BGZ393288:BHG393288 AXD393288:AXK393288 ANH393288:ANO393288 ADL393288:ADS393288 TP393288:TW393288 JT393288:KA393288 V393288:AC393288 WWF327752:WWM327752 WMJ327752:WMQ327752 WCN327752:WCU327752 VSR327752:VSY327752 VIV327752:VJC327752 UYZ327752:UZG327752 UPD327752:UPK327752 UFH327752:UFO327752 TVL327752:TVS327752 TLP327752:TLW327752 TBT327752:TCA327752 SRX327752:SSE327752 SIB327752:SII327752 RYF327752:RYM327752 ROJ327752:ROQ327752 REN327752:REU327752 QUR327752:QUY327752 QKV327752:QLC327752 QAZ327752:QBG327752 PRD327752:PRK327752 PHH327752:PHO327752 OXL327752:OXS327752 ONP327752:ONW327752 ODT327752:OEA327752 NTX327752:NUE327752 NKB327752:NKI327752 NAF327752:NAM327752 MQJ327752:MQQ327752 MGN327752:MGU327752 LWR327752:LWY327752 LMV327752:LNC327752 LCZ327752:LDG327752 KTD327752:KTK327752 KJH327752:KJO327752 JZL327752:JZS327752 JPP327752:JPW327752 JFT327752:JGA327752 IVX327752:IWE327752 IMB327752:IMI327752 ICF327752:ICM327752 HSJ327752:HSQ327752 HIN327752:HIU327752 GYR327752:GYY327752 GOV327752:GPC327752 GEZ327752:GFG327752 FVD327752:FVK327752 FLH327752:FLO327752 FBL327752:FBS327752 ERP327752:ERW327752 EHT327752:EIA327752 DXX327752:DYE327752 DOB327752:DOI327752 DEF327752:DEM327752 CUJ327752:CUQ327752 CKN327752:CKU327752 CAR327752:CAY327752 BQV327752:BRC327752 BGZ327752:BHG327752 AXD327752:AXK327752 ANH327752:ANO327752 ADL327752:ADS327752 TP327752:TW327752 JT327752:KA327752 V327752:AC327752 WWF262216:WWM262216 WMJ262216:WMQ262216 WCN262216:WCU262216 VSR262216:VSY262216 VIV262216:VJC262216 UYZ262216:UZG262216 UPD262216:UPK262216 UFH262216:UFO262216 TVL262216:TVS262216 TLP262216:TLW262216 TBT262216:TCA262216 SRX262216:SSE262216 SIB262216:SII262216 RYF262216:RYM262216 ROJ262216:ROQ262216 REN262216:REU262216 QUR262216:QUY262216 QKV262216:QLC262216 QAZ262216:QBG262216 PRD262216:PRK262216 PHH262216:PHO262216 OXL262216:OXS262216 ONP262216:ONW262216 ODT262216:OEA262216 NTX262216:NUE262216 NKB262216:NKI262216 NAF262216:NAM262216 MQJ262216:MQQ262216 MGN262216:MGU262216 LWR262216:LWY262216 LMV262216:LNC262216 LCZ262216:LDG262216 KTD262216:KTK262216 KJH262216:KJO262216 JZL262216:JZS262216 JPP262216:JPW262216 JFT262216:JGA262216 IVX262216:IWE262216 IMB262216:IMI262216 ICF262216:ICM262216 HSJ262216:HSQ262216 HIN262216:HIU262216 GYR262216:GYY262216 GOV262216:GPC262216 GEZ262216:GFG262216 FVD262216:FVK262216 FLH262216:FLO262216 FBL262216:FBS262216 ERP262216:ERW262216 EHT262216:EIA262216 DXX262216:DYE262216 DOB262216:DOI262216 DEF262216:DEM262216 CUJ262216:CUQ262216 CKN262216:CKU262216 CAR262216:CAY262216 BQV262216:BRC262216 BGZ262216:BHG262216 AXD262216:AXK262216 ANH262216:ANO262216 ADL262216:ADS262216 TP262216:TW262216 JT262216:KA262216 V262216:AC262216 WWF196680:WWM196680 WMJ196680:WMQ196680 WCN196680:WCU196680 VSR196680:VSY196680 VIV196680:VJC196680 UYZ196680:UZG196680 UPD196680:UPK196680 UFH196680:UFO196680 TVL196680:TVS196680 TLP196680:TLW196680 TBT196680:TCA196680 SRX196680:SSE196680 SIB196680:SII196680 RYF196680:RYM196680 ROJ196680:ROQ196680 REN196680:REU196680 QUR196680:QUY196680 QKV196680:QLC196680 QAZ196680:QBG196680 PRD196680:PRK196680 PHH196680:PHO196680 OXL196680:OXS196680 ONP196680:ONW196680 ODT196680:OEA196680 NTX196680:NUE196680 NKB196680:NKI196680 NAF196680:NAM196680 MQJ196680:MQQ196680 MGN196680:MGU196680 LWR196680:LWY196680 LMV196680:LNC196680 LCZ196680:LDG196680 KTD196680:KTK196680 KJH196680:KJO196680 JZL196680:JZS196680 JPP196680:JPW196680 JFT196680:JGA196680 IVX196680:IWE196680 IMB196680:IMI196680 ICF196680:ICM196680 HSJ196680:HSQ196680 HIN196680:HIU196680 GYR196680:GYY196680 GOV196680:GPC196680 GEZ196680:GFG196680 FVD196680:FVK196680 FLH196680:FLO196680 FBL196680:FBS196680 ERP196680:ERW196680 EHT196680:EIA196680 DXX196680:DYE196680 DOB196680:DOI196680 DEF196680:DEM196680 CUJ196680:CUQ196680 CKN196680:CKU196680 CAR196680:CAY196680 BQV196680:BRC196680 BGZ196680:BHG196680 AXD196680:AXK196680 ANH196680:ANO196680 ADL196680:ADS196680 TP196680:TW196680 JT196680:KA196680 V196680:AC196680 WWF131144:WWM131144 WMJ131144:WMQ131144 WCN131144:WCU131144 VSR131144:VSY131144 VIV131144:VJC131144 UYZ131144:UZG131144 UPD131144:UPK131144 UFH131144:UFO131144 TVL131144:TVS131144 TLP131144:TLW131144 TBT131144:TCA131144 SRX131144:SSE131144 SIB131144:SII131144 RYF131144:RYM131144 ROJ131144:ROQ131144 REN131144:REU131144 QUR131144:QUY131144 QKV131144:QLC131144 QAZ131144:QBG131144 PRD131144:PRK131144 PHH131144:PHO131144 OXL131144:OXS131144 ONP131144:ONW131144 ODT131144:OEA131144 NTX131144:NUE131144 NKB131144:NKI131144 NAF131144:NAM131144 MQJ131144:MQQ131144 MGN131144:MGU131144 LWR131144:LWY131144 LMV131144:LNC131144 LCZ131144:LDG131144 KTD131144:KTK131144 KJH131144:KJO131144 JZL131144:JZS131144 JPP131144:JPW131144 JFT131144:JGA131144 IVX131144:IWE131144 IMB131144:IMI131144 ICF131144:ICM131144 HSJ131144:HSQ131144 HIN131144:HIU131144 GYR131144:GYY131144 GOV131144:GPC131144 GEZ131144:GFG131144 FVD131144:FVK131144 FLH131144:FLO131144 FBL131144:FBS131144 ERP131144:ERW131144 EHT131144:EIA131144 DXX131144:DYE131144 DOB131144:DOI131144 DEF131144:DEM131144 CUJ131144:CUQ131144 CKN131144:CKU131144 CAR131144:CAY131144 BQV131144:BRC131144 BGZ131144:BHG131144 AXD131144:AXK131144 ANH131144:ANO131144 ADL131144:ADS131144 TP131144:TW131144 JT131144:KA131144 V131144:AC131144 WWF65608:WWM65608 WMJ65608:WMQ65608 WCN65608:WCU65608 VSR65608:VSY65608 VIV65608:VJC65608 UYZ65608:UZG65608 UPD65608:UPK65608 UFH65608:UFO65608 TVL65608:TVS65608 TLP65608:TLW65608 TBT65608:TCA65608 SRX65608:SSE65608 SIB65608:SII65608 RYF65608:RYM65608 ROJ65608:ROQ65608 REN65608:REU65608 QUR65608:QUY65608 QKV65608:QLC65608 QAZ65608:QBG65608 PRD65608:PRK65608 PHH65608:PHO65608 OXL65608:OXS65608 ONP65608:ONW65608 ODT65608:OEA65608 NTX65608:NUE65608 NKB65608:NKI65608 NAF65608:NAM65608 MQJ65608:MQQ65608 MGN65608:MGU65608 LWR65608:LWY65608 LMV65608:LNC65608 LCZ65608:LDG65608 KTD65608:KTK65608 KJH65608:KJO65608 JZL65608:JZS65608 JPP65608:JPW65608 JFT65608:JGA65608 IVX65608:IWE65608 IMB65608:IMI65608 ICF65608:ICM65608 HSJ65608:HSQ65608 HIN65608:HIU65608 GYR65608:GYY65608 GOV65608:GPC65608 GEZ65608:GFG65608 FVD65608:FVK65608 FLH65608:FLO65608 FBL65608:FBS65608 ERP65608:ERW65608 EHT65608:EIA65608 DXX65608:DYE65608 DOB65608:DOI65608 DEF65608:DEM65608 CUJ65608:CUQ65608 CKN65608:CKU65608 CAR65608:CAY65608 BQV65608:BRC65608 BGZ65608:BHG65608 AXD65608:AXK65608 ANH65608:ANO65608 ADL65608:ADS65608 TP65608:TW65608 JT65608:KA65608 V65608:AC65608 WWF23:WWM23 WMJ23:WMQ23 WCN23:WCU23 VSR23:VSY23 VIV23:VJC23 UYZ23:UZG23 UPD23:UPK23 UFH23:UFO23 TVL23:TVS23 TLP23:TLW23 TBT23:TCA23 SRX23:SSE23 SIB23:SII23 RYF23:RYM23 ROJ23:ROQ23 REN23:REU23 QUR23:QUY23 QKV23:QLC23 QAZ23:QBG23 PRD23:PRK23 PHH23:PHO23 OXL23:OXS23 ONP23:ONW23 ODT23:OEA23 NTX23:NUE23 NKB23:NKI23 NAF23:NAM23 MQJ23:MQQ23 MGN23:MGU23 LWR23:LWY23 LMV23:LNC23 LCZ23:LDG23 KTD23:KTK23 KJH23:KJO23 JZL23:JZS23 JPP23:JPW23 JFT23:JGA23 IVX23:IWE23 IMB23:IMI23 ICF23:ICM23 HSJ23:HSQ23 HIN23:HIU23 GYR23:GYY23 GOV23:GPC23 GEZ23:GFG23 FVD23:FVK23 FLH23:FLO23 FBL23:FBS23 ERP23:ERW23 EHT23:EIA23 DXX23:DYE23 DOB23:DOI23 DEF23:DEM23 CUJ23:CUQ23 CKN23:CKU23 CAR23:CAY23 BQV23:BRC23 BGZ23:BHG23 AXD23:AXK23 ANH23:ANO23 ADL23:ADS23 TP23:TW23 WWF12:WWM12 WMJ12:WMQ12 WCN12:WCU12 VSR12:VSY12 VIV12:VJC12 UYZ12:UZG12 UPD12:UPK12 UFH12:UFO12 TVL12:TVS12 TLP12:TLW12 TBT12:TCA12 SRX12:SSE12 SIB12:SII12 RYF12:RYM12 ROJ12:ROQ12 REN12:REU12 QUR12:QUY12 QKV12:QLC12 QAZ12:QBG12 PRD12:PRK12 PHH12:PHO12 OXL12:OXS12 ONP12:ONW12 ODT12:OEA12 NTX12:NUE12 NKB12:NKI12 NAF12:NAM12 MQJ12:MQQ12 MGN12:MGU12 LWR12:LWY12 LMV12:LNC12 LCZ12:LDG12 KTD12:KTK12 KJH12:KJO12 JZL12:JZS12 JPP12:JPW12 JFT12:JGA12 IVX12:IWE12 IMB12:IMI12 ICF12:ICM12 HSJ12:HSQ12 HIN12:HIU12 GYR12:GYY12 GOV12:GPC12 GEZ12:GFG12 FVD12:FVK12 FLH12:FLO12 FBL12:FBS12 ERP12:ERW12 EHT12:EIA12 DXX12:DYE12 DOB12:DOI12 DEF12:DEM12 CUJ12:CUQ12 CKN12:CKU12 CAR12:CAY12 BQV12:BRC12 BGZ12:BHG12 AXD12:AXK12 ANH12:ANO12 ADL12:ADS12 TP12:TW12">
      <formula1>$U$119:$U$972</formula1>
    </dataValidation>
    <dataValidation type="whole" allowBlank="1" showInputMessage="1" showErrorMessage="1" error="SOMENTE NUMEROS INTEIROS DE 0 A 59" sqref="J65618:K65618 JH65618:JI65618 TD65618:TE65618 ACZ65618:ADA65618 AMV65618:AMW65618 AWR65618:AWS65618 BGN65618:BGO65618 BQJ65618:BQK65618 CAF65618:CAG65618 CKB65618:CKC65618 CTX65618:CTY65618 DDT65618:DDU65618 DNP65618:DNQ65618 DXL65618:DXM65618 EHH65618:EHI65618 ERD65618:ERE65618 FAZ65618:FBA65618 FKV65618:FKW65618 FUR65618:FUS65618 GEN65618:GEO65618 GOJ65618:GOK65618 GYF65618:GYG65618 HIB65618:HIC65618 HRX65618:HRY65618 IBT65618:IBU65618 ILP65618:ILQ65618 IVL65618:IVM65618 JFH65618:JFI65618 JPD65618:JPE65618 JYZ65618:JZA65618 KIV65618:KIW65618 KSR65618:KSS65618 LCN65618:LCO65618 LMJ65618:LMK65618 LWF65618:LWG65618 MGB65618:MGC65618 MPX65618:MPY65618 MZT65618:MZU65618 NJP65618:NJQ65618 NTL65618:NTM65618 ODH65618:ODI65618 OND65618:ONE65618 OWZ65618:OXA65618 PGV65618:PGW65618 PQR65618:PQS65618 QAN65618:QAO65618 QKJ65618:QKK65618 QUF65618:QUG65618 REB65618:REC65618 RNX65618:RNY65618 RXT65618:RXU65618 SHP65618:SHQ65618 SRL65618:SRM65618 TBH65618:TBI65618 TLD65618:TLE65618 TUZ65618:TVA65618 UEV65618:UEW65618 UOR65618:UOS65618 UYN65618:UYO65618 VIJ65618:VIK65618 VSF65618:VSG65618 WCB65618:WCC65618 WLX65618:WLY65618 WVT65618:WVU65618 J131154:K131154 JH131154:JI131154 TD131154:TE131154 ACZ131154:ADA131154 AMV131154:AMW131154 AWR131154:AWS131154 BGN131154:BGO131154 BQJ131154:BQK131154 CAF131154:CAG131154 CKB131154:CKC131154 CTX131154:CTY131154 DDT131154:DDU131154 DNP131154:DNQ131154 DXL131154:DXM131154 EHH131154:EHI131154 ERD131154:ERE131154 FAZ131154:FBA131154 FKV131154:FKW131154 FUR131154:FUS131154 GEN131154:GEO131154 GOJ131154:GOK131154 GYF131154:GYG131154 HIB131154:HIC131154 HRX131154:HRY131154 IBT131154:IBU131154 ILP131154:ILQ131154 IVL131154:IVM131154 JFH131154:JFI131154 JPD131154:JPE131154 JYZ131154:JZA131154 KIV131154:KIW131154 KSR131154:KSS131154 LCN131154:LCO131154 LMJ131154:LMK131154 LWF131154:LWG131154 MGB131154:MGC131154 MPX131154:MPY131154 MZT131154:MZU131154 NJP131154:NJQ131154 NTL131154:NTM131154 ODH131154:ODI131154 OND131154:ONE131154 OWZ131154:OXA131154 PGV131154:PGW131154 PQR131154:PQS131154 QAN131154:QAO131154 QKJ131154:QKK131154 QUF131154:QUG131154 REB131154:REC131154 RNX131154:RNY131154 RXT131154:RXU131154 SHP131154:SHQ131154 SRL131154:SRM131154 TBH131154:TBI131154 TLD131154:TLE131154 TUZ131154:TVA131154 UEV131154:UEW131154 UOR131154:UOS131154 UYN131154:UYO131154 VIJ131154:VIK131154 VSF131154:VSG131154 WCB131154:WCC131154 WLX131154:WLY131154 WVT131154:WVU131154 J196690:K196690 JH196690:JI196690 TD196690:TE196690 ACZ196690:ADA196690 AMV196690:AMW196690 AWR196690:AWS196690 BGN196690:BGO196690 BQJ196690:BQK196690 CAF196690:CAG196690 CKB196690:CKC196690 CTX196690:CTY196690 DDT196690:DDU196690 DNP196690:DNQ196690 DXL196690:DXM196690 EHH196690:EHI196690 ERD196690:ERE196690 FAZ196690:FBA196690 FKV196690:FKW196690 FUR196690:FUS196690 GEN196690:GEO196690 GOJ196690:GOK196690 GYF196690:GYG196690 HIB196690:HIC196690 HRX196690:HRY196690 IBT196690:IBU196690 ILP196690:ILQ196690 IVL196690:IVM196690 JFH196690:JFI196690 JPD196690:JPE196690 JYZ196690:JZA196690 KIV196690:KIW196690 KSR196690:KSS196690 LCN196690:LCO196690 LMJ196690:LMK196690 LWF196690:LWG196690 MGB196690:MGC196690 MPX196690:MPY196690 MZT196690:MZU196690 NJP196690:NJQ196690 NTL196690:NTM196690 ODH196690:ODI196690 OND196690:ONE196690 OWZ196690:OXA196690 PGV196690:PGW196690 PQR196690:PQS196690 QAN196690:QAO196690 QKJ196690:QKK196690 QUF196690:QUG196690 REB196690:REC196690 RNX196690:RNY196690 RXT196690:RXU196690 SHP196690:SHQ196690 SRL196690:SRM196690 TBH196690:TBI196690 TLD196690:TLE196690 TUZ196690:TVA196690 UEV196690:UEW196690 UOR196690:UOS196690 UYN196690:UYO196690 VIJ196690:VIK196690 VSF196690:VSG196690 WCB196690:WCC196690 WLX196690:WLY196690 WVT196690:WVU196690 J262226:K262226 JH262226:JI262226 TD262226:TE262226 ACZ262226:ADA262226 AMV262226:AMW262226 AWR262226:AWS262226 BGN262226:BGO262226 BQJ262226:BQK262226 CAF262226:CAG262226 CKB262226:CKC262226 CTX262226:CTY262226 DDT262226:DDU262226 DNP262226:DNQ262226 DXL262226:DXM262226 EHH262226:EHI262226 ERD262226:ERE262226 FAZ262226:FBA262226 FKV262226:FKW262226 FUR262226:FUS262226 GEN262226:GEO262226 GOJ262226:GOK262226 GYF262226:GYG262226 HIB262226:HIC262226 HRX262226:HRY262226 IBT262226:IBU262226 ILP262226:ILQ262226 IVL262226:IVM262226 JFH262226:JFI262226 JPD262226:JPE262226 JYZ262226:JZA262226 KIV262226:KIW262226 KSR262226:KSS262226 LCN262226:LCO262226 LMJ262226:LMK262226 LWF262226:LWG262226 MGB262226:MGC262226 MPX262226:MPY262226 MZT262226:MZU262226 NJP262226:NJQ262226 NTL262226:NTM262226 ODH262226:ODI262226 OND262226:ONE262226 OWZ262226:OXA262226 PGV262226:PGW262226 PQR262226:PQS262226 QAN262226:QAO262226 QKJ262226:QKK262226 QUF262226:QUG262226 REB262226:REC262226 RNX262226:RNY262226 RXT262226:RXU262226 SHP262226:SHQ262226 SRL262226:SRM262226 TBH262226:TBI262226 TLD262226:TLE262226 TUZ262226:TVA262226 UEV262226:UEW262226 UOR262226:UOS262226 UYN262226:UYO262226 VIJ262226:VIK262226 VSF262226:VSG262226 WCB262226:WCC262226 WLX262226:WLY262226 WVT262226:WVU262226 J327762:K327762 JH327762:JI327762 TD327762:TE327762 ACZ327762:ADA327762 AMV327762:AMW327762 AWR327762:AWS327762 BGN327762:BGO327762 BQJ327762:BQK327762 CAF327762:CAG327762 CKB327762:CKC327762 CTX327762:CTY327762 DDT327762:DDU327762 DNP327762:DNQ327762 DXL327762:DXM327762 EHH327762:EHI327762 ERD327762:ERE327762 FAZ327762:FBA327762 FKV327762:FKW327762 FUR327762:FUS327762 GEN327762:GEO327762 GOJ327762:GOK327762 GYF327762:GYG327762 HIB327762:HIC327762 HRX327762:HRY327762 IBT327762:IBU327762 ILP327762:ILQ327762 IVL327762:IVM327762 JFH327762:JFI327762 JPD327762:JPE327762 JYZ327762:JZA327762 KIV327762:KIW327762 KSR327762:KSS327762 LCN327762:LCO327762 LMJ327762:LMK327762 LWF327762:LWG327762 MGB327762:MGC327762 MPX327762:MPY327762 MZT327762:MZU327762 NJP327762:NJQ327762 NTL327762:NTM327762 ODH327762:ODI327762 OND327762:ONE327762 OWZ327762:OXA327762 PGV327762:PGW327762 PQR327762:PQS327762 QAN327762:QAO327762 QKJ327762:QKK327762 QUF327762:QUG327762 REB327762:REC327762 RNX327762:RNY327762 RXT327762:RXU327762 SHP327762:SHQ327762 SRL327762:SRM327762 TBH327762:TBI327762 TLD327762:TLE327762 TUZ327762:TVA327762 UEV327762:UEW327762 UOR327762:UOS327762 UYN327762:UYO327762 VIJ327762:VIK327762 VSF327762:VSG327762 WCB327762:WCC327762 WLX327762:WLY327762 WVT327762:WVU327762 J393298:K393298 JH393298:JI393298 TD393298:TE393298 ACZ393298:ADA393298 AMV393298:AMW393298 AWR393298:AWS393298 BGN393298:BGO393298 BQJ393298:BQK393298 CAF393298:CAG393298 CKB393298:CKC393298 CTX393298:CTY393298 DDT393298:DDU393298 DNP393298:DNQ393298 DXL393298:DXM393298 EHH393298:EHI393298 ERD393298:ERE393298 FAZ393298:FBA393298 FKV393298:FKW393298 FUR393298:FUS393298 GEN393298:GEO393298 GOJ393298:GOK393298 GYF393298:GYG393298 HIB393298:HIC393298 HRX393298:HRY393298 IBT393298:IBU393298 ILP393298:ILQ393298 IVL393298:IVM393298 JFH393298:JFI393298 JPD393298:JPE393298 JYZ393298:JZA393298 KIV393298:KIW393298 KSR393298:KSS393298 LCN393298:LCO393298 LMJ393298:LMK393298 LWF393298:LWG393298 MGB393298:MGC393298 MPX393298:MPY393298 MZT393298:MZU393298 NJP393298:NJQ393298 NTL393298:NTM393298 ODH393298:ODI393298 OND393298:ONE393298 OWZ393298:OXA393298 PGV393298:PGW393298 PQR393298:PQS393298 QAN393298:QAO393298 QKJ393298:QKK393298 QUF393298:QUG393298 REB393298:REC393298 RNX393298:RNY393298 RXT393298:RXU393298 SHP393298:SHQ393298 SRL393298:SRM393298 TBH393298:TBI393298 TLD393298:TLE393298 TUZ393298:TVA393298 UEV393298:UEW393298 UOR393298:UOS393298 UYN393298:UYO393298 VIJ393298:VIK393298 VSF393298:VSG393298 WCB393298:WCC393298 WLX393298:WLY393298 WVT393298:WVU393298 J458834:K458834 JH458834:JI458834 TD458834:TE458834 ACZ458834:ADA458834 AMV458834:AMW458834 AWR458834:AWS458834 BGN458834:BGO458834 BQJ458834:BQK458834 CAF458834:CAG458834 CKB458834:CKC458834 CTX458834:CTY458834 DDT458834:DDU458834 DNP458834:DNQ458834 DXL458834:DXM458834 EHH458834:EHI458834 ERD458834:ERE458834 FAZ458834:FBA458834 FKV458834:FKW458834 FUR458834:FUS458834 GEN458834:GEO458834 GOJ458834:GOK458834 GYF458834:GYG458834 HIB458834:HIC458834 HRX458834:HRY458834 IBT458834:IBU458834 ILP458834:ILQ458834 IVL458834:IVM458834 JFH458834:JFI458834 JPD458834:JPE458834 JYZ458834:JZA458834 KIV458834:KIW458834 KSR458834:KSS458834 LCN458834:LCO458834 LMJ458834:LMK458834 LWF458834:LWG458834 MGB458834:MGC458834 MPX458834:MPY458834 MZT458834:MZU458834 NJP458834:NJQ458834 NTL458834:NTM458834 ODH458834:ODI458834 OND458834:ONE458834 OWZ458834:OXA458834 PGV458834:PGW458834 PQR458834:PQS458834 QAN458834:QAO458834 QKJ458834:QKK458834 QUF458834:QUG458834 REB458834:REC458834 RNX458834:RNY458834 RXT458834:RXU458834 SHP458834:SHQ458834 SRL458834:SRM458834 TBH458834:TBI458834 TLD458834:TLE458834 TUZ458834:TVA458834 UEV458834:UEW458834 UOR458834:UOS458834 UYN458834:UYO458834 VIJ458834:VIK458834 VSF458834:VSG458834 WCB458834:WCC458834 WLX458834:WLY458834 WVT458834:WVU458834 J524370:K524370 JH524370:JI524370 TD524370:TE524370 ACZ524370:ADA524370 AMV524370:AMW524370 AWR524370:AWS524370 BGN524370:BGO524370 BQJ524370:BQK524370 CAF524370:CAG524370 CKB524370:CKC524370 CTX524370:CTY524370 DDT524370:DDU524370 DNP524370:DNQ524370 DXL524370:DXM524370 EHH524370:EHI524370 ERD524370:ERE524370 FAZ524370:FBA524370 FKV524370:FKW524370 FUR524370:FUS524370 GEN524370:GEO524370 GOJ524370:GOK524370 GYF524370:GYG524370 HIB524370:HIC524370 HRX524370:HRY524370 IBT524370:IBU524370 ILP524370:ILQ524370 IVL524370:IVM524370 JFH524370:JFI524370 JPD524370:JPE524370 JYZ524370:JZA524370 KIV524370:KIW524370 KSR524370:KSS524370 LCN524370:LCO524370 LMJ524370:LMK524370 LWF524370:LWG524370 MGB524370:MGC524370 MPX524370:MPY524370 MZT524370:MZU524370 NJP524370:NJQ524370 NTL524370:NTM524370 ODH524370:ODI524370 OND524370:ONE524370 OWZ524370:OXA524370 PGV524370:PGW524370 PQR524370:PQS524370 QAN524370:QAO524370 QKJ524370:QKK524370 QUF524370:QUG524370 REB524370:REC524370 RNX524370:RNY524370 RXT524370:RXU524370 SHP524370:SHQ524370 SRL524370:SRM524370 TBH524370:TBI524370 TLD524370:TLE524370 TUZ524370:TVA524370 UEV524370:UEW524370 UOR524370:UOS524370 UYN524370:UYO524370 VIJ524370:VIK524370 VSF524370:VSG524370 WCB524370:WCC524370 WLX524370:WLY524370 WVT524370:WVU524370 J589906:K589906 JH589906:JI589906 TD589906:TE589906 ACZ589906:ADA589906 AMV589906:AMW589906 AWR589906:AWS589906 BGN589906:BGO589906 BQJ589906:BQK589906 CAF589906:CAG589906 CKB589906:CKC589906 CTX589906:CTY589906 DDT589906:DDU589906 DNP589906:DNQ589906 DXL589906:DXM589906 EHH589906:EHI589906 ERD589906:ERE589906 FAZ589906:FBA589906 FKV589906:FKW589906 FUR589906:FUS589906 GEN589906:GEO589906 GOJ589906:GOK589906 GYF589906:GYG589906 HIB589906:HIC589906 HRX589906:HRY589906 IBT589906:IBU589906 ILP589906:ILQ589906 IVL589906:IVM589906 JFH589906:JFI589906 JPD589906:JPE589906 JYZ589906:JZA589906 KIV589906:KIW589906 KSR589906:KSS589906 LCN589906:LCO589906 LMJ589906:LMK589906 LWF589906:LWG589906 MGB589906:MGC589906 MPX589906:MPY589906 MZT589906:MZU589906 NJP589906:NJQ589906 NTL589906:NTM589906 ODH589906:ODI589906 OND589906:ONE589906 OWZ589906:OXA589906 PGV589906:PGW589906 PQR589906:PQS589906 QAN589906:QAO589906 QKJ589906:QKK589906 QUF589906:QUG589906 REB589906:REC589906 RNX589906:RNY589906 RXT589906:RXU589906 SHP589906:SHQ589906 SRL589906:SRM589906 TBH589906:TBI589906 TLD589906:TLE589906 TUZ589906:TVA589906 UEV589906:UEW589906 UOR589906:UOS589906 UYN589906:UYO589906 VIJ589906:VIK589906 VSF589906:VSG589906 WCB589906:WCC589906 WLX589906:WLY589906 WVT589906:WVU589906 J655442:K655442 JH655442:JI655442 TD655442:TE655442 ACZ655442:ADA655442 AMV655442:AMW655442 AWR655442:AWS655442 BGN655442:BGO655442 BQJ655442:BQK655442 CAF655442:CAG655442 CKB655442:CKC655442 CTX655442:CTY655442 DDT655442:DDU655442 DNP655442:DNQ655442 DXL655442:DXM655442 EHH655442:EHI655442 ERD655442:ERE655442 FAZ655442:FBA655442 FKV655442:FKW655442 FUR655442:FUS655442 GEN655442:GEO655442 GOJ655442:GOK655442 GYF655442:GYG655442 HIB655442:HIC655442 HRX655442:HRY655442 IBT655442:IBU655442 ILP655442:ILQ655442 IVL655442:IVM655442 JFH655442:JFI655442 JPD655442:JPE655442 JYZ655442:JZA655442 KIV655442:KIW655442 KSR655442:KSS655442 LCN655442:LCO655442 LMJ655442:LMK655442 LWF655442:LWG655442 MGB655442:MGC655442 MPX655442:MPY655442 MZT655442:MZU655442 NJP655442:NJQ655442 NTL655442:NTM655442 ODH655442:ODI655442 OND655442:ONE655442 OWZ655442:OXA655442 PGV655442:PGW655442 PQR655442:PQS655442 QAN655442:QAO655442 QKJ655442:QKK655442 QUF655442:QUG655442 REB655442:REC655442 RNX655442:RNY655442 RXT655442:RXU655442 SHP655442:SHQ655442 SRL655442:SRM655442 TBH655442:TBI655442 TLD655442:TLE655442 TUZ655442:TVA655442 UEV655442:UEW655442 UOR655442:UOS655442 UYN655442:UYO655442 VIJ655442:VIK655442 VSF655442:VSG655442 WCB655442:WCC655442 WLX655442:WLY655442 WVT655442:WVU655442 J720978:K720978 JH720978:JI720978 TD720978:TE720978 ACZ720978:ADA720978 AMV720978:AMW720978 AWR720978:AWS720978 BGN720978:BGO720978 BQJ720978:BQK720978 CAF720978:CAG720978 CKB720978:CKC720978 CTX720978:CTY720978 DDT720978:DDU720978 DNP720978:DNQ720978 DXL720978:DXM720978 EHH720978:EHI720978 ERD720978:ERE720978 FAZ720978:FBA720978 FKV720978:FKW720978 FUR720978:FUS720978 GEN720978:GEO720978 GOJ720978:GOK720978 GYF720978:GYG720978 HIB720978:HIC720978 HRX720978:HRY720978 IBT720978:IBU720978 ILP720978:ILQ720978 IVL720978:IVM720978 JFH720978:JFI720978 JPD720978:JPE720978 JYZ720978:JZA720978 KIV720978:KIW720978 KSR720978:KSS720978 LCN720978:LCO720978 LMJ720978:LMK720978 LWF720978:LWG720978 MGB720978:MGC720978 MPX720978:MPY720978 MZT720978:MZU720978 NJP720978:NJQ720978 NTL720978:NTM720978 ODH720978:ODI720978 OND720978:ONE720978 OWZ720978:OXA720978 PGV720978:PGW720978 PQR720978:PQS720978 QAN720978:QAO720978 QKJ720978:QKK720978 QUF720978:QUG720978 REB720978:REC720978 RNX720978:RNY720978 RXT720978:RXU720978 SHP720978:SHQ720978 SRL720978:SRM720978 TBH720978:TBI720978 TLD720978:TLE720978 TUZ720978:TVA720978 UEV720978:UEW720978 UOR720978:UOS720978 UYN720978:UYO720978 VIJ720978:VIK720978 VSF720978:VSG720978 WCB720978:WCC720978 WLX720978:WLY720978 WVT720978:WVU720978 J786514:K786514 JH786514:JI786514 TD786514:TE786514 ACZ786514:ADA786514 AMV786514:AMW786514 AWR786514:AWS786514 BGN786514:BGO786514 BQJ786514:BQK786514 CAF786514:CAG786514 CKB786514:CKC786514 CTX786514:CTY786514 DDT786514:DDU786514 DNP786514:DNQ786514 DXL786514:DXM786514 EHH786514:EHI786514 ERD786514:ERE786514 FAZ786514:FBA786514 FKV786514:FKW786514 FUR786514:FUS786514 GEN786514:GEO786514 GOJ786514:GOK786514 GYF786514:GYG786514 HIB786514:HIC786514 HRX786514:HRY786514 IBT786514:IBU786514 ILP786514:ILQ786514 IVL786514:IVM786514 JFH786514:JFI786514 JPD786514:JPE786514 JYZ786514:JZA786514 KIV786514:KIW786514 KSR786514:KSS786514 LCN786514:LCO786514 LMJ786514:LMK786514 LWF786514:LWG786514 MGB786514:MGC786514 MPX786514:MPY786514 MZT786514:MZU786514 NJP786514:NJQ786514 NTL786514:NTM786514 ODH786514:ODI786514 OND786514:ONE786514 OWZ786514:OXA786514 PGV786514:PGW786514 PQR786514:PQS786514 QAN786514:QAO786514 QKJ786514:QKK786514 QUF786514:QUG786514 REB786514:REC786514 RNX786514:RNY786514 RXT786514:RXU786514 SHP786514:SHQ786514 SRL786514:SRM786514 TBH786514:TBI786514 TLD786514:TLE786514 TUZ786514:TVA786514 UEV786514:UEW786514 UOR786514:UOS786514 UYN786514:UYO786514 VIJ786514:VIK786514 VSF786514:VSG786514 WCB786514:WCC786514 WLX786514:WLY786514 WVT786514:WVU786514 J852050:K852050 JH852050:JI852050 TD852050:TE852050 ACZ852050:ADA852050 AMV852050:AMW852050 AWR852050:AWS852050 BGN852050:BGO852050 BQJ852050:BQK852050 CAF852050:CAG852050 CKB852050:CKC852050 CTX852050:CTY852050 DDT852050:DDU852050 DNP852050:DNQ852050 DXL852050:DXM852050 EHH852050:EHI852050 ERD852050:ERE852050 FAZ852050:FBA852050 FKV852050:FKW852050 FUR852050:FUS852050 GEN852050:GEO852050 GOJ852050:GOK852050 GYF852050:GYG852050 HIB852050:HIC852050 HRX852050:HRY852050 IBT852050:IBU852050 ILP852050:ILQ852050 IVL852050:IVM852050 JFH852050:JFI852050 JPD852050:JPE852050 JYZ852050:JZA852050 KIV852050:KIW852050 KSR852050:KSS852050 LCN852050:LCO852050 LMJ852050:LMK852050 LWF852050:LWG852050 MGB852050:MGC852050 MPX852050:MPY852050 MZT852050:MZU852050 NJP852050:NJQ852050 NTL852050:NTM852050 ODH852050:ODI852050 OND852050:ONE852050 OWZ852050:OXA852050 PGV852050:PGW852050 PQR852050:PQS852050 QAN852050:QAO852050 QKJ852050:QKK852050 QUF852050:QUG852050 REB852050:REC852050 RNX852050:RNY852050 RXT852050:RXU852050 SHP852050:SHQ852050 SRL852050:SRM852050 TBH852050:TBI852050 TLD852050:TLE852050 TUZ852050:TVA852050 UEV852050:UEW852050 UOR852050:UOS852050 UYN852050:UYO852050 VIJ852050:VIK852050 VSF852050:VSG852050 WCB852050:WCC852050 WLX852050:WLY852050 WVT852050:WVU852050 J917586:K917586 JH917586:JI917586 TD917586:TE917586 ACZ917586:ADA917586 AMV917586:AMW917586 AWR917586:AWS917586 BGN917586:BGO917586 BQJ917586:BQK917586 CAF917586:CAG917586 CKB917586:CKC917586 CTX917586:CTY917586 DDT917586:DDU917586 DNP917586:DNQ917586 DXL917586:DXM917586 EHH917586:EHI917586 ERD917586:ERE917586 FAZ917586:FBA917586 FKV917586:FKW917586 FUR917586:FUS917586 GEN917586:GEO917586 GOJ917586:GOK917586 GYF917586:GYG917586 HIB917586:HIC917586 HRX917586:HRY917586 IBT917586:IBU917586 ILP917586:ILQ917586 IVL917586:IVM917586 JFH917586:JFI917586 JPD917586:JPE917586 JYZ917586:JZA917586 KIV917586:KIW917586 KSR917586:KSS917586 LCN917586:LCO917586 LMJ917586:LMK917586 LWF917586:LWG917586 MGB917586:MGC917586 MPX917586:MPY917586 MZT917586:MZU917586 NJP917586:NJQ917586 NTL917586:NTM917586 ODH917586:ODI917586 OND917586:ONE917586 OWZ917586:OXA917586 PGV917586:PGW917586 PQR917586:PQS917586 QAN917586:QAO917586 QKJ917586:QKK917586 QUF917586:QUG917586 REB917586:REC917586 RNX917586:RNY917586 RXT917586:RXU917586 SHP917586:SHQ917586 SRL917586:SRM917586 TBH917586:TBI917586 TLD917586:TLE917586 TUZ917586:TVA917586 UEV917586:UEW917586 UOR917586:UOS917586 UYN917586:UYO917586 VIJ917586:VIK917586 VSF917586:VSG917586 WCB917586:WCC917586 WLX917586:WLY917586 WVT917586:WVU917586 J983122:K983122 JH983122:JI983122 TD983122:TE983122 ACZ983122:ADA983122 AMV983122:AMW983122 AWR983122:AWS983122 BGN983122:BGO983122 BQJ983122:BQK983122 CAF983122:CAG983122 CKB983122:CKC983122 CTX983122:CTY983122 DDT983122:DDU983122 DNP983122:DNQ983122 DXL983122:DXM983122 EHH983122:EHI983122 ERD983122:ERE983122 FAZ983122:FBA983122 FKV983122:FKW983122 FUR983122:FUS983122 GEN983122:GEO983122 GOJ983122:GOK983122 GYF983122:GYG983122 HIB983122:HIC983122 HRX983122:HRY983122 IBT983122:IBU983122 ILP983122:ILQ983122 IVL983122:IVM983122 JFH983122:JFI983122 JPD983122:JPE983122 JYZ983122:JZA983122 KIV983122:KIW983122 KSR983122:KSS983122 LCN983122:LCO983122 LMJ983122:LMK983122 LWF983122:LWG983122 MGB983122:MGC983122 MPX983122:MPY983122 MZT983122:MZU983122 NJP983122:NJQ983122 NTL983122:NTM983122 ODH983122:ODI983122 OND983122:ONE983122 OWZ983122:OXA983122 PGV983122:PGW983122 PQR983122:PQS983122 QAN983122:QAO983122 QKJ983122:QKK983122 QUF983122:QUG983122 REB983122:REC983122 RNX983122:RNY983122 RXT983122:RXU983122 SHP983122:SHQ983122 SRL983122:SRM983122 TBH983122:TBI983122 TLD983122:TLE983122 TUZ983122:TVA983122 UEV983122:UEW983122 UOR983122:UOS983122 UYN983122:UYO983122 VIJ983122:VIK983122 VSF983122:VSG983122 WCB983122:WCC983122 WLX983122:WLY983122 WVT983122:WVU983122 W65618:X65618 JU65618:JV65618 TQ65618:TR65618 ADM65618:ADN65618 ANI65618:ANJ65618 AXE65618:AXF65618 BHA65618:BHB65618 BQW65618:BQX65618 CAS65618:CAT65618 CKO65618:CKP65618 CUK65618:CUL65618 DEG65618:DEH65618 DOC65618:DOD65618 DXY65618:DXZ65618 EHU65618:EHV65618 ERQ65618:ERR65618 FBM65618:FBN65618 FLI65618:FLJ65618 FVE65618:FVF65618 GFA65618:GFB65618 GOW65618:GOX65618 GYS65618:GYT65618 HIO65618:HIP65618 HSK65618:HSL65618 ICG65618:ICH65618 IMC65618:IMD65618 IVY65618:IVZ65618 JFU65618:JFV65618 JPQ65618:JPR65618 JZM65618:JZN65618 KJI65618:KJJ65618 KTE65618:KTF65618 LDA65618:LDB65618 LMW65618:LMX65618 LWS65618:LWT65618 MGO65618:MGP65618 MQK65618:MQL65618 NAG65618:NAH65618 NKC65618:NKD65618 NTY65618:NTZ65618 ODU65618:ODV65618 ONQ65618:ONR65618 OXM65618:OXN65618 PHI65618:PHJ65618 PRE65618:PRF65618 QBA65618:QBB65618 QKW65618:QKX65618 QUS65618:QUT65618 REO65618:REP65618 ROK65618:ROL65618 RYG65618:RYH65618 SIC65618:SID65618 SRY65618:SRZ65618 TBU65618:TBV65618 TLQ65618:TLR65618 TVM65618:TVN65618 UFI65618:UFJ65618 UPE65618:UPF65618 UZA65618:UZB65618 VIW65618:VIX65618 VSS65618:VST65618 WCO65618:WCP65618 WMK65618:WML65618 WWG65618:WWH65618 W131154:X131154 JU131154:JV131154 TQ131154:TR131154 ADM131154:ADN131154 ANI131154:ANJ131154 AXE131154:AXF131154 BHA131154:BHB131154 BQW131154:BQX131154 CAS131154:CAT131154 CKO131154:CKP131154 CUK131154:CUL131154 DEG131154:DEH131154 DOC131154:DOD131154 DXY131154:DXZ131154 EHU131154:EHV131154 ERQ131154:ERR131154 FBM131154:FBN131154 FLI131154:FLJ131154 FVE131154:FVF131154 GFA131154:GFB131154 GOW131154:GOX131154 GYS131154:GYT131154 HIO131154:HIP131154 HSK131154:HSL131154 ICG131154:ICH131154 IMC131154:IMD131154 IVY131154:IVZ131154 JFU131154:JFV131154 JPQ131154:JPR131154 JZM131154:JZN131154 KJI131154:KJJ131154 KTE131154:KTF131154 LDA131154:LDB131154 LMW131154:LMX131154 LWS131154:LWT131154 MGO131154:MGP131154 MQK131154:MQL131154 NAG131154:NAH131154 NKC131154:NKD131154 NTY131154:NTZ131154 ODU131154:ODV131154 ONQ131154:ONR131154 OXM131154:OXN131154 PHI131154:PHJ131154 PRE131154:PRF131154 QBA131154:QBB131154 QKW131154:QKX131154 QUS131154:QUT131154 REO131154:REP131154 ROK131154:ROL131154 RYG131154:RYH131154 SIC131154:SID131154 SRY131154:SRZ131154 TBU131154:TBV131154 TLQ131154:TLR131154 TVM131154:TVN131154 UFI131154:UFJ131154 UPE131154:UPF131154 UZA131154:UZB131154 VIW131154:VIX131154 VSS131154:VST131154 WCO131154:WCP131154 WMK131154:WML131154 WWG131154:WWH131154 W196690:X196690 JU196690:JV196690 TQ196690:TR196690 ADM196690:ADN196690 ANI196690:ANJ196690 AXE196690:AXF196690 BHA196690:BHB196690 BQW196690:BQX196690 CAS196690:CAT196690 CKO196690:CKP196690 CUK196690:CUL196690 DEG196690:DEH196690 DOC196690:DOD196690 DXY196690:DXZ196690 EHU196690:EHV196690 ERQ196690:ERR196690 FBM196690:FBN196690 FLI196690:FLJ196690 FVE196690:FVF196690 GFA196690:GFB196690 GOW196690:GOX196690 GYS196690:GYT196690 HIO196690:HIP196690 HSK196690:HSL196690 ICG196690:ICH196690 IMC196690:IMD196690 IVY196690:IVZ196690 JFU196690:JFV196690 JPQ196690:JPR196690 JZM196690:JZN196690 KJI196690:KJJ196690 KTE196690:KTF196690 LDA196690:LDB196690 LMW196690:LMX196690 LWS196690:LWT196690 MGO196690:MGP196690 MQK196690:MQL196690 NAG196690:NAH196690 NKC196690:NKD196690 NTY196690:NTZ196690 ODU196690:ODV196690 ONQ196690:ONR196690 OXM196690:OXN196690 PHI196690:PHJ196690 PRE196690:PRF196690 QBA196690:QBB196690 QKW196690:QKX196690 QUS196690:QUT196690 REO196690:REP196690 ROK196690:ROL196690 RYG196690:RYH196690 SIC196690:SID196690 SRY196690:SRZ196690 TBU196690:TBV196690 TLQ196690:TLR196690 TVM196690:TVN196690 UFI196690:UFJ196690 UPE196690:UPF196690 UZA196690:UZB196690 VIW196690:VIX196690 VSS196690:VST196690 WCO196690:WCP196690 WMK196690:WML196690 WWG196690:WWH196690 W262226:X262226 JU262226:JV262226 TQ262226:TR262226 ADM262226:ADN262226 ANI262226:ANJ262226 AXE262226:AXF262226 BHA262226:BHB262226 BQW262226:BQX262226 CAS262226:CAT262226 CKO262226:CKP262226 CUK262226:CUL262226 DEG262226:DEH262226 DOC262226:DOD262226 DXY262226:DXZ262226 EHU262226:EHV262226 ERQ262226:ERR262226 FBM262226:FBN262226 FLI262226:FLJ262226 FVE262226:FVF262226 GFA262226:GFB262226 GOW262226:GOX262226 GYS262226:GYT262226 HIO262226:HIP262226 HSK262226:HSL262226 ICG262226:ICH262226 IMC262226:IMD262226 IVY262226:IVZ262226 JFU262226:JFV262226 JPQ262226:JPR262226 JZM262226:JZN262226 KJI262226:KJJ262226 KTE262226:KTF262226 LDA262226:LDB262226 LMW262226:LMX262226 LWS262226:LWT262226 MGO262226:MGP262226 MQK262226:MQL262226 NAG262226:NAH262226 NKC262226:NKD262226 NTY262226:NTZ262226 ODU262226:ODV262226 ONQ262226:ONR262226 OXM262226:OXN262226 PHI262226:PHJ262226 PRE262226:PRF262226 QBA262226:QBB262226 QKW262226:QKX262226 QUS262226:QUT262226 REO262226:REP262226 ROK262226:ROL262226 RYG262226:RYH262226 SIC262226:SID262226 SRY262226:SRZ262226 TBU262226:TBV262226 TLQ262226:TLR262226 TVM262226:TVN262226 UFI262226:UFJ262226 UPE262226:UPF262226 UZA262226:UZB262226 VIW262226:VIX262226 VSS262226:VST262226 WCO262226:WCP262226 WMK262226:WML262226 WWG262226:WWH262226 W327762:X327762 JU327762:JV327762 TQ327762:TR327762 ADM327762:ADN327762 ANI327762:ANJ327762 AXE327762:AXF327762 BHA327762:BHB327762 BQW327762:BQX327762 CAS327762:CAT327762 CKO327762:CKP327762 CUK327762:CUL327762 DEG327762:DEH327762 DOC327762:DOD327762 DXY327762:DXZ327762 EHU327762:EHV327762 ERQ327762:ERR327762 FBM327762:FBN327762 FLI327762:FLJ327762 FVE327762:FVF327762 GFA327762:GFB327762 GOW327762:GOX327762 GYS327762:GYT327762 HIO327762:HIP327762 HSK327762:HSL327762 ICG327762:ICH327762 IMC327762:IMD327762 IVY327762:IVZ327762 JFU327762:JFV327762 JPQ327762:JPR327762 JZM327762:JZN327762 KJI327762:KJJ327762 KTE327762:KTF327762 LDA327762:LDB327762 LMW327762:LMX327762 LWS327762:LWT327762 MGO327762:MGP327762 MQK327762:MQL327762 NAG327762:NAH327762 NKC327762:NKD327762 NTY327762:NTZ327762 ODU327762:ODV327762 ONQ327762:ONR327762 OXM327762:OXN327762 PHI327762:PHJ327762 PRE327762:PRF327762 QBA327762:QBB327762 QKW327762:QKX327762 QUS327762:QUT327762 REO327762:REP327762 ROK327762:ROL327762 RYG327762:RYH327762 SIC327762:SID327762 SRY327762:SRZ327762 TBU327762:TBV327762 TLQ327762:TLR327762 TVM327762:TVN327762 UFI327762:UFJ327762 UPE327762:UPF327762 UZA327762:UZB327762 VIW327762:VIX327762 VSS327762:VST327762 WCO327762:WCP327762 WMK327762:WML327762 WWG327762:WWH327762 W393298:X393298 JU393298:JV393298 TQ393298:TR393298 ADM393298:ADN393298 ANI393298:ANJ393298 AXE393298:AXF393298 BHA393298:BHB393298 BQW393298:BQX393298 CAS393298:CAT393298 CKO393298:CKP393298 CUK393298:CUL393298 DEG393298:DEH393298 DOC393298:DOD393298 DXY393298:DXZ393298 EHU393298:EHV393298 ERQ393298:ERR393298 FBM393298:FBN393298 FLI393298:FLJ393298 FVE393298:FVF393298 GFA393298:GFB393298 GOW393298:GOX393298 GYS393298:GYT393298 HIO393298:HIP393298 HSK393298:HSL393298 ICG393298:ICH393298 IMC393298:IMD393298 IVY393298:IVZ393298 JFU393298:JFV393298 JPQ393298:JPR393298 JZM393298:JZN393298 KJI393298:KJJ393298 KTE393298:KTF393298 LDA393298:LDB393298 LMW393298:LMX393298 LWS393298:LWT393298 MGO393298:MGP393298 MQK393298:MQL393298 NAG393298:NAH393298 NKC393298:NKD393298 NTY393298:NTZ393298 ODU393298:ODV393298 ONQ393298:ONR393298 OXM393298:OXN393298 PHI393298:PHJ393298 PRE393298:PRF393298 QBA393298:QBB393298 QKW393298:QKX393298 QUS393298:QUT393298 REO393298:REP393298 ROK393298:ROL393298 RYG393298:RYH393298 SIC393298:SID393298 SRY393298:SRZ393298 TBU393298:TBV393298 TLQ393298:TLR393298 TVM393298:TVN393298 UFI393298:UFJ393298 UPE393298:UPF393298 UZA393298:UZB393298 VIW393298:VIX393298 VSS393298:VST393298 WCO393298:WCP393298 WMK393298:WML393298 WWG393298:WWH393298 W458834:X458834 JU458834:JV458834 TQ458834:TR458834 ADM458834:ADN458834 ANI458834:ANJ458834 AXE458834:AXF458834 BHA458834:BHB458834 BQW458834:BQX458834 CAS458834:CAT458834 CKO458834:CKP458834 CUK458834:CUL458834 DEG458834:DEH458834 DOC458834:DOD458834 DXY458834:DXZ458834 EHU458834:EHV458834 ERQ458834:ERR458834 FBM458834:FBN458834 FLI458834:FLJ458834 FVE458834:FVF458834 GFA458834:GFB458834 GOW458834:GOX458834 GYS458834:GYT458834 HIO458834:HIP458834 HSK458834:HSL458834 ICG458834:ICH458834 IMC458834:IMD458834 IVY458834:IVZ458834 JFU458834:JFV458834 JPQ458834:JPR458834 JZM458834:JZN458834 KJI458834:KJJ458834 KTE458834:KTF458834 LDA458834:LDB458834 LMW458834:LMX458834 LWS458834:LWT458834 MGO458834:MGP458834 MQK458834:MQL458834 NAG458834:NAH458834 NKC458834:NKD458834 NTY458834:NTZ458834 ODU458834:ODV458834 ONQ458834:ONR458834 OXM458834:OXN458834 PHI458834:PHJ458834 PRE458834:PRF458834 QBA458834:QBB458834 QKW458834:QKX458834 QUS458834:QUT458834 REO458834:REP458834 ROK458834:ROL458834 RYG458834:RYH458834 SIC458834:SID458834 SRY458834:SRZ458834 TBU458834:TBV458834 TLQ458834:TLR458834 TVM458834:TVN458834 UFI458834:UFJ458834 UPE458834:UPF458834 UZA458834:UZB458834 VIW458834:VIX458834 VSS458834:VST458834 WCO458834:WCP458834 WMK458834:WML458834 WWG458834:WWH458834 W524370:X524370 JU524370:JV524370 TQ524370:TR524370 ADM524370:ADN524370 ANI524370:ANJ524370 AXE524370:AXF524370 BHA524370:BHB524370 BQW524370:BQX524370 CAS524370:CAT524370 CKO524370:CKP524370 CUK524370:CUL524370 DEG524370:DEH524370 DOC524370:DOD524370 DXY524370:DXZ524370 EHU524370:EHV524370 ERQ524370:ERR524370 FBM524370:FBN524370 FLI524370:FLJ524370 FVE524370:FVF524370 GFA524370:GFB524370 GOW524370:GOX524370 GYS524370:GYT524370 HIO524370:HIP524370 HSK524370:HSL524370 ICG524370:ICH524370 IMC524370:IMD524370 IVY524370:IVZ524370 JFU524370:JFV524370 JPQ524370:JPR524370 JZM524370:JZN524370 KJI524370:KJJ524370 KTE524370:KTF524370 LDA524370:LDB524370 LMW524370:LMX524370 LWS524370:LWT524370 MGO524370:MGP524370 MQK524370:MQL524370 NAG524370:NAH524370 NKC524370:NKD524370 NTY524370:NTZ524370 ODU524370:ODV524370 ONQ524370:ONR524370 OXM524370:OXN524370 PHI524370:PHJ524370 PRE524370:PRF524370 QBA524370:QBB524370 QKW524370:QKX524370 QUS524370:QUT524370 REO524370:REP524370 ROK524370:ROL524370 RYG524370:RYH524370 SIC524370:SID524370 SRY524370:SRZ524370 TBU524370:TBV524370 TLQ524370:TLR524370 TVM524370:TVN524370 UFI524370:UFJ524370 UPE524370:UPF524370 UZA524370:UZB524370 VIW524370:VIX524370 VSS524370:VST524370 WCO524370:WCP524370 WMK524370:WML524370 WWG524370:WWH524370 W589906:X589906 JU589906:JV589906 TQ589906:TR589906 ADM589906:ADN589906 ANI589906:ANJ589906 AXE589906:AXF589906 BHA589906:BHB589906 BQW589906:BQX589906 CAS589906:CAT589906 CKO589906:CKP589906 CUK589906:CUL589906 DEG589906:DEH589906 DOC589906:DOD589906 DXY589906:DXZ589906 EHU589906:EHV589906 ERQ589906:ERR589906 FBM589906:FBN589906 FLI589906:FLJ589906 FVE589906:FVF589906 GFA589906:GFB589906 GOW589906:GOX589906 GYS589906:GYT589906 HIO589906:HIP589906 HSK589906:HSL589906 ICG589906:ICH589906 IMC589906:IMD589906 IVY589906:IVZ589906 JFU589906:JFV589906 JPQ589906:JPR589906 JZM589906:JZN589906 KJI589906:KJJ589906 KTE589906:KTF589906 LDA589906:LDB589906 LMW589906:LMX589906 LWS589906:LWT589906 MGO589906:MGP589906 MQK589906:MQL589906 NAG589906:NAH589906 NKC589906:NKD589906 NTY589906:NTZ589906 ODU589906:ODV589906 ONQ589906:ONR589906 OXM589906:OXN589906 PHI589906:PHJ589906 PRE589906:PRF589906 QBA589906:QBB589906 QKW589906:QKX589906 QUS589906:QUT589906 REO589906:REP589906 ROK589906:ROL589906 RYG589906:RYH589906 SIC589906:SID589906 SRY589906:SRZ589906 TBU589906:TBV589906 TLQ589906:TLR589906 TVM589906:TVN589906 UFI589906:UFJ589906 UPE589906:UPF589906 UZA589906:UZB589906 VIW589906:VIX589906 VSS589906:VST589906 WCO589906:WCP589906 WMK589906:WML589906 WWG589906:WWH589906 W655442:X655442 JU655442:JV655442 TQ655442:TR655442 ADM655442:ADN655442 ANI655442:ANJ655442 AXE655442:AXF655442 BHA655442:BHB655442 BQW655442:BQX655442 CAS655442:CAT655442 CKO655442:CKP655442 CUK655442:CUL655442 DEG655442:DEH655442 DOC655442:DOD655442 DXY655442:DXZ655442 EHU655442:EHV655442 ERQ655442:ERR655442 FBM655442:FBN655442 FLI655442:FLJ655442 FVE655442:FVF655442 GFA655442:GFB655442 GOW655442:GOX655442 GYS655442:GYT655442 HIO655442:HIP655442 HSK655442:HSL655442 ICG655442:ICH655442 IMC655442:IMD655442 IVY655442:IVZ655442 JFU655442:JFV655442 JPQ655442:JPR655442 JZM655442:JZN655442 KJI655442:KJJ655442 KTE655442:KTF655442 LDA655442:LDB655442 LMW655442:LMX655442 LWS655442:LWT655442 MGO655442:MGP655442 MQK655442:MQL655442 NAG655442:NAH655442 NKC655442:NKD655442 NTY655442:NTZ655442 ODU655442:ODV655442 ONQ655442:ONR655442 OXM655442:OXN655442 PHI655442:PHJ655442 PRE655442:PRF655442 QBA655442:QBB655442 QKW655442:QKX655442 QUS655442:QUT655442 REO655442:REP655442 ROK655442:ROL655442 RYG655442:RYH655442 SIC655442:SID655442 SRY655442:SRZ655442 TBU655442:TBV655442 TLQ655442:TLR655442 TVM655442:TVN655442 UFI655442:UFJ655442 UPE655442:UPF655442 UZA655442:UZB655442 VIW655442:VIX655442 VSS655442:VST655442 WCO655442:WCP655442 WMK655442:WML655442 WWG655442:WWH655442 W720978:X720978 JU720978:JV720978 TQ720978:TR720978 ADM720978:ADN720978 ANI720978:ANJ720978 AXE720978:AXF720978 BHA720978:BHB720978 BQW720978:BQX720978 CAS720978:CAT720978 CKO720978:CKP720978 CUK720978:CUL720978 DEG720978:DEH720978 DOC720978:DOD720978 DXY720978:DXZ720978 EHU720978:EHV720978 ERQ720978:ERR720978 FBM720978:FBN720978 FLI720978:FLJ720978 FVE720978:FVF720978 GFA720978:GFB720978 GOW720978:GOX720978 GYS720978:GYT720978 HIO720978:HIP720978 HSK720978:HSL720978 ICG720978:ICH720978 IMC720978:IMD720978 IVY720978:IVZ720978 JFU720978:JFV720978 JPQ720978:JPR720978 JZM720978:JZN720978 KJI720978:KJJ720978 KTE720978:KTF720978 LDA720978:LDB720978 LMW720978:LMX720978 LWS720978:LWT720978 MGO720978:MGP720978 MQK720978:MQL720978 NAG720978:NAH720978 NKC720978:NKD720978 NTY720978:NTZ720978 ODU720978:ODV720978 ONQ720978:ONR720978 OXM720978:OXN720978 PHI720978:PHJ720978 PRE720978:PRF720978 QBA720978:QBB720978 QKW720978:QKX720978 QUS720978:QUT720978 REO720978:REP720978 ROK720978:ROL720978 RYG720978:RYH720978 SIC720978:SID720978 SRY720978:SRZ720978 TBU720978:TBV720978 TLQ720978:TLR720978 TVM720978:TVN720978 UFI720978:UFJ720978 UPE720978:UPF720978 UZA720978:UZB720978 VIW720978:VIX720978 VSS720978:VST720978 WCO720978:WCP720978 WMK720978:WML720978 WWG720978:WWH720978 W786514:X786514 JU786514:JV786514 TQ786514:TR786514 ADM786514:ADN786514 ANI786514:ANJ786514 AXE786514:AXF786514 BHA786514:BHB786514 BQW786514:BQX786514 CAS786514:CAT786514 CKO786514:CKP786514 CUK786514:CUL786514 DEG786514:DEH786514 DOC786514:DOD786514 DXY786514:DXZ786514 EHU786514:EHV786514 ERQ786514:ERR786514 FBM786514:FBN786514 FLI786514:FLJ786514 FVE786514:FVF786514 GFA786514:GFB786514 GOW786514:GOX786514 GYS786514:GYT786514 HIO786514:HIP786514 HSK786514:HSL786514 ICG786514:ICH786514 IMC786514:IMD786514 IVY786514:IVZ786514 JFU786514:JFV786514 JPQ786514:JPR786514 JZM786514:JZN786514 KJI786514:KJJ786514 KTE786514:KTF786514 LDA786514:LDB786514 LMW786514:LMX786514 LWS786514:LWT786514 MGO786514:MGP786514 MQK786514:MQL786514 NAG786514:NAH786514 NKC786514:NKD786514 NTY786514:NTZ786514 ODU786514:ODV786514 ONQ786514:ONR786514 OXM786514:OXN786514 PHI786514:PHJ786514 PRE786514:PRF786514 QBA786514:QBB786514 QKW786514:QKX786514 QUS786514:QUT786514 REO786514:REP786514 ROK786514:ROL786514 RYG786514:RYH786514 SIC786514:SID786514 SRY786514:SRZ786514 TBU786514:TBV786514 TLQ786514:TLR786514 TVM786514:TVN786514 UFI786514:UFJ786514 UPE786514:UPF786514 UZA786514:UZB786514 VIW786514:VIX786514 VSS786514:VST786514 WCO786514:WCP786514 WMK786514:WML786514 WWG786514:WWH786514 W852050:X852050 JU852050:JV852050 TQ852050:TR852050 ADM852050:ADN852050 ANI852050:ANJ852050 AXE852050:AXF852050 BHA852050:BHB852050 BQW852050:BQX852050 CAS852050:CAT852050 CKO852050:CKP852050 CUK852050:CUL852050 DEG852050:DEH852050 DOC852050:DOD852050 DXY852050:DXZ852050 EHU852050:EHV852050 ERQ852050:ERR852050 FBM852050:FBN852050 FLI852050:FLJ852050 FVE852050:FVF852050 GFA852050:GFB852050 GOW852050:GOX852050 GYS852050:GYT852050 HIO852050:HIP852050 HSK852050:HSL852050 ICG852050:ICH852050 IMC852050:IMD852050 IVY852050:IVZ852050 JFU852050:JFV852050 JPQ852050:JPR852050 JZM852050:JZN852050 KJI852050:KJJ852050 KTE852050:KTF852050 LDA852050:LDB852050 LMW852050:LMX852050 LWS852050:LWT852050 MGO852050:MGP852050 MQK852050:MQL852050 NAG852050:NAH852050 NKC852050:NKD852050 NTY852050:NTZ852050 ODU852050:ODV852050 ONQ852050:ONR852050 OXM852050:OXN852050 PHI852050:PHJ852050 PRE852050:PRF852050 QBA852050:QBB852050 QKW852050:QKX852050 QUS852050:QUT852050 REO852050:REP852050 ROK852050:ROL852050 RYG852050:RYH852050 SIC852050:SID852050 SRY852050:SRZ852050 TBU852050:TBV852050 TLQ852050:TLR852050 TVM852050:TVN852050 UFI852050:UFJ852050 UPE852050:UPF852050 UZA852050:UZB852050 VIW852050:VIX852050 VSS852050:VST852050 WCO852050:WCP852050 WMK852050:WML852050 WWG852050:WWH852050 W917586:X917586 JU917586:JV917586 TQ917586:TR917586 ADM917586:ADN917586 ANI917586:ANJ917586 AXE917586:AXF917586 BHA917586:BHB917586 BQW917586:BQX917586 CAS917586:CAT917586 CKO917586:CKP917586 CUK917586:CUL917586 DEG917586:DEH917586 DOC917586:DOD917586 DXY917586:DXZ917586 EHU917586:EHV917586 ERQ917586:ERR917586 FBM917586:FBN917586 FLI917586:FLJ917586 FVE917586:FVF917586 GFA917586:GFB917586 GOW917586:GOX917586 GYS917586:GYT917586 HIO917586:HIP917586 HSK917586:HSL917586 ICG917586:ICH917586 IMC917586:IMD917586 IVY917586:IVZ917586 JFU917586:JFV917586 JPQ917586:JPR917586 JZM917586:JZN917586 KJI917586:KJJ917586 KTE917586:KTF917586 LDA917586:LDB917586 LMW917586:LMX917586 LWS917586:LWT917586 MGO917586:MGP917586 MQK917586:MQL917586 NAG917586:NAH917586 NKC917586:NKD917586 NTY917586:NTZ917586 ODU917586:ODV917586 ONQ917586:ONR917586 OXM917586:OXN917586 PHI917586:PHJ917586 PRE917586:PRF917586 QBA917586:QBB917586 QKW917586:QKX917586 QUS917586:QUT917586 REO917586:REP917586 ROK917586:ROL917586 RYG917586:RYH917586 SIC917586:SID917586 SRY917586:SRZ917586 TBU917586:TBV917586 TLQ917586:TLR917586 TVM917586:TVN917586 UFI917586:UFJ917586 UPE917586:UPF917586 UZA917586:UZB917586 VIW917586:VIX917586 VSS917586:VST917586 WCO917586:WCP917586 WMK917586:WML917586 WWG917586:WWH917586 W983122:X983122 JU983122:JV983122 TQ983122:TR983122 ADM983122:ADN983122 ANI983122:ANJ983122 AXE983122:AXF983122 BHA983122:BHB983122 BQW983122:BQX983122 CAS983122:CAT983122 CKO983122:CKP983122 CUK983122:CUL983122 DEG983122:DEH983122 DOC983122:DOD983122 DXY983122:DXZ983122 EHU983122:EHV983122 ERQ983122:ERR983122 FBM983122:FBN983122 FLI983122:FLJ983122 FVE983122:FVF983122 GFA983122:GFB983122 GOW983122:GOX983122 GYS983122:GYT983122 HIO983122:HIP983122 HSK983122:HSL983122 ICG983122:ICH983122 IMC983122:IMD983122 IVY983122:IVZ983122 JFU983122:JFV983122 JPQ983122:JPR983122 JZM983122:JZN983122 KJI983122:KJJ983122 KTE983122:KTF983122 LDA983122:LDB983122 LMW983122:LMX983122 LWS983122:LWT983122 MGO983122:MGP983122 MQK983122:MQL983122 NAG983122:NAH983122 NKC983122:NKD983122 NTY983122:NTZ983122 ODU983122:ODV983122 ONQ983122:ONR983122 OXM983122:OXN983122 PHI983122:PHJ983122 PRE983122:PRF983122 QBA983122:QBB983122 QKW983122:QKX983122 QUS983122:QUT983122 REO983122:REP983122 ROK983122:ROL983122 RYG983122:RYH983122 SIC983122:SID983122 SRY983122:SRZ983122 TBU983122:TBV983122 TLQ983122:TLR983122 TVM983122:TVN983122 UFI983122:UFJ983122 UPE983122:UPF983122 UZA983122:UZB983122 VIW983122:VIX983122 VSS983122:VST983122 WCO983122:WCP983122 WMK983122:WML983122 WWG983122:WWH983122">
      <formula1>0</formula1>
      <formula2>59</formula2>
    </dataValidation>
    <dataValidation type="whole" allowBlank="1" showInputMessage="1" showErrorMessage="1" error="SOMENTE NÚMEROS INTEIROS ATÉ 7 (SETE) DÍGITOS" sqref="Y65622:AC65622 JW65622:KA65622 TS65622:TW65622 ADO65622:ADS65622 ANK65622:ANO65622 AXG65622:AXK65622 BHC65622:BHG65622 BQY65622:BRC65622 CAU65622:CAY65622 CKQ65622:CKU65622 CUM65622:CUQ65622 DEI65622:DEM65622 DOE65622:DOI65622 DYA65622:DYE65622 EHW65622:EIA65622 ERS65622:ERW65622 FBO65622:FBS65622 FLK65622:FLO65622 FVG65622:FVK65622 GFC65622:GFG65622 GOY65622:GPC65622 GYU65622:GYY65622 HIQ65622:HIU65622 HSM65622:HSQ65622 ICI65622:ICM65622 IME65622:IMI65622 IWA65622:IWE65622 JFW65622:JGA65622 JPS65622:JPW65622 JZO65622:JZS65622 KJK65622:KJO65622 KTG65622:KTK65622 LDC65622:LDG65622 LMY65622:LNC65622 LWU65622:LWY65622 MGQ65622:MGU65622 MQM65622:MQQ65622 NAI65622:NAM65622 NKE65622:NKI65622 NUA65622:NUE65622 ODW65622:OEA65622 ONS65622:ONW65622 OXO65622:OXS65622 PHK65622:PHO65622 PRG65622:PRK65622 QBC65622:QBG65622 QKY65622:QLC65622 QUU65622:QUY65622 REQ65622:REU65622 ROM65622:ROQ65622 RYI65622:RYM65622 SIE65622:SII65622 SSA65622:SSE65622 TBW65622:TCA65622 TLS65622:TLW65622 TVO65622:TVS65622 UFK65622:UFO65622 UPG65622:UPK65622 UZC65622:UZG65622 VIY65622:VJC65622 VSU65622:VSY65622 WCQ65622:WCU65622 WMM65622:WMQ65622 WWI65622:WWM65622 Y131158:AC131158 JW131158:KA131158 TS131158:TW131158 ADO131158:ADS131158 ANK131158:ANO131158 AXG131158:AXK131158 BHC131158:BHG131158 BQY131158:BRC131158 CAU131158:CAY131158 CKQ131158:CKU131158 CUM131158:CUQ131158 DEI131158:DEM131158 DOE131158:DOI131158 DYA131158:DYE131158 EHW131158:EIA131158 ERS131158:ERW131158 FBO131158:FBS131158 FLK131158:FLO131158 FVG131158:FVK131158 GFC131158:GFG131158 GOY131158:GPC131158 GYU131158:GYY131158 HIQ131158:HIU131158 HSM131158:HSQ131158 ICI131158:ICM131158 IME131158:IMI131158 IWA131158:IWE131158 JFW131158:JGA131158 JPS131158:JPW131158 JZO131158:JZS131158 KJK131158:KJO131158 KTG131158:KTK131158 LDC131158:LDG131158 LMY131158:LNC131158 LWU131158:LWY131158 MGQ131158:MGU131158 MQM131158:MQQ131158 NAI131158:NAM131158 NKE131158:NKI131158 NUA131158:NUE131158 ODW131158:OEA131158 ONS131158:ONW131158 OXO131158:OXS131158 PHK131158:PHO131158 PRG131158:PRK131158 QBC131158:QBG131158 QKY131158:QLC131158 QUU131158:QUY131158 REQ131158:REU131158 ROM131158:ROQ131158 RYI131158:RYM131158 SIE131158:SII131158 SSA131158:SSE131158 TBW131158:TCA131158 TLS131158:TLW131158 TVO131158:TVS131158 UFK131158:UFO131158 UPG131158:UPK131158 UZC131158:UZG131158 VIY131158:VJC131158 VSU131158:VSY131158 WCQ131158:WCU131158 WMM131158:WMQ131158 WWI131158:WWM131158 Y196694:AC196694 JW196694:KA196694 TS196694:TW196694 ADO196694:ADS196694 ANK196694:ANO196694 AXG196694:AXK196694 BHC196694:BHG196694 BQY196694:BRC196694 CAU196694:CAY196694 CKQ196694:CKU196694 CUM196694:CUQ196694 DEI196694:DEM196694 DOE196694:DOI196694 DYA196694:DYE196694 EHW196694:EIA196694 ERS196694:ERW196694 FBO196694:FBS196694 FLK196694:FLO196694 FVG196694:FVK196694 GFC196694:GFG196694 GOY196694:GPC196694 GYU196694:GYY196694 HIQ196694:HIU196694 HSM196694:HSQ196694 ICI196694:ICM196694 IME196694:IMI196694 IWA196694:IWE196694 JFW196694:JGA196694 JPS196694:JPW196694 JZO196694:JZS196694 KJK196694:KJO196694 KTG196694:KTK196694 LDC196694:LDG196694 LMY196694:LNC196694 LWU196694:LWY196694 MGQ196694:MGU196694 MQM196694:MQQ196694 NAI196694:NAM196694 NKE196694:NKI196694 NUA196694:NUE196694 ODW196694:OEA196694 ONS196694:ONW196694 OXO196694:OXS196694 PHK196694:PHO196694 PRG196694:PRK196694 QBC196694:QBG196694 QKY196694:QLC196694 QUU196694:QUY196694 REQ196694:REU196694 ROM196694:ROQ196694 RYI196694:RYM196694 SIE196694:SII196694 SSA196694:SSE196694 TBW196694:TCA196694 TLS196694:TLW196694 TVO196694:TVS196694 UFK196694:UFO196694 UPG196694:UPK196694 UZC196694:UZG196694 VIY196694:VJC196694 VSU196694:VSY196694 WCQ196694:WCU196694 WMM196694:WMQ196694 WWI196694:WWM196694 Y262230:AC262230 JW262230:KA262230 TS262230:TW262230 ADO262230:ADS262230 ANK262230:ANO262230 AXG262230:AXK262230 BHC262230:BHG262230 BQY262230:BRC262230 CAU262230:CAY262230 CKQ262230:CKU262230 CUM262230:CUQ262230 DEI262230:DEM262230 DOE262230:DOI262230 DYA262230:DYE262230 EHW262230:EIA262230 ERS262230:ERW262230 FBO262230:FBS262230 FLK262230:FLO262230 FVG262230:FVK262230 GFC262230:GFG262230 GOY262230:GPC262230 GYU262230:GYY262230 HIQ262230:HIU262230 HSM262230:HSQ262230 ICI262230:ICM262230 IME262230:IMI262230 IWA262230:IWE262230 JFW262230:JGA262230 JPS262230:JPW262230 JZO262230:JZS262230 KJK262230:KJO262230 KTG262230:KTK262230 LDC262230:LDG262230 LMY262230:LNC262230 LWU262230:LWY262230 MGQ262230:MGU262230 MQM262230:MQQ262230 NAI262230:NAM262230 NKE262230:NKI262230 NUA262230:NUE262230 ODW262230:OEA262230 ONS262230:ONW262230 OXO262230:OXS262230 PHK262230:PHO262230 PRG262230:PRK262230 QBC262230:QBG262230 QKY262230:QLC262230 QUU262230:QUY262230 REQ262230:REU262230 ROM262230:ROQ262230 RYI262230:RYM262230 SIE262230:SII262230 SSA262230:SSE262230 TBW262230:TCA262230 TLS262230:TLW262230 TVO262230:TVS262230 UFK262230:UFO262230 UPG262230:UPK262230 UZC262230:UZG262230 VIY262230:VJC262230 VSU262230:VSY262230 WCQ262230:WCU262230 WMM262230:WMQ262230 WWI262230:WWM262230 Y327766:AC327766 JW327766:KA327766 TS327766:TW327766 ADO327766:ADS327766 ANK327766:ANO327766 AXG327766:AXK327766 BHC327766:BHG327766 BQY327766:BRC327766 CAU327766:CAY327766 CKQ327766:CKU327766 CUM327766:CUQ327766 DEI327766:DEM327766 DOE327766:DOI327766 DYA327766:DYE327766 EHW327766:EIA327766 ERS327766:ERW327766 FBO327766:FBS327766 FLK327766:FLO327766 FVG327766:FVK327766 GFC327766:GFG327766 GOY327766:GPC327766 GYU327766:GYY327766 HIQ327766:HIU327766 HSM327766:HSQ327766 ICI327766:ICM327766 IME327766:IMI327766 IWA327766:IWE327766 JFW327766:JGA327766 JPS327766:JPW327766 JZO327766:JZS327766 KJK327766:KJO327766 KTG327766:KTK327766 LDC327766:LDG327766 LMY327766:LNC327766 LWU327766:LWY327766 MGQ327766:MGU327766 MQM327766:MQQ327766 NAI327766:NAM327766 NKE327766:NKI327766 NUA327766:NUE327766 ODW327766:OEA327766 ONS327766:ONW327766 OXO327766:OXS327766 PHK327766:PHO327766 PRG327766:PRK327766 QBC327766:QBG327766 QKY327766:QLC327766 QUU327766:QUY327766 REQ327766:REU327766 ROM327766:ROQ327766 RYI327766:RYM327766 SIE327766:SII327766 SSA327766:SSE327766 TBW327766:TCA327766 TLS327766:TLW327766 TVO327766:TVS327766 UFK327766:UFO327766 UPG327766:UPK327766 UZC327766:UZG327766 VIY327766:VJC327766 VSU327766:VSY327766 WCQ327766:WCU327766 WMM327766:WMQ327766 WWI327766:WWM327766 Y393302:AC393302 JW393302:KA393302 TS393302:TW393302 ADO393302:ADS393302 ANK393302:ANO393302 AXG393302:AXK393302 BHC393302:BHG393302 BQY393302:BRC393302 CAU393302:CAY393302 CKQ393302:CKU393302 CUM393302:CUQ393302 DEI393302:DEM393302 DOE393302:DOI393302 DYA393302:DYE393302 EHW393302:EIA393302 ERS393302:ERW393302 FBO393302:FBS393302 FLK393302:FLO393302 FVG393302:FVK393302 GFC393302:GFG393302 GOY393302:GPC393302 GYU393302:GYY393302 HIQ393302:HIU393302 HSM393302:HSQ393302 ICI393302:ICM393302 IME393302:IMI393302 IWA393302:IWE393302 JFW393302:JGA393302 JPS393302:JPW393302 JZO393302:JZS393302 KJK393302:KJO393302 KTG393302:KTK393302 LDC393302:LDG393302 LMY393302:LNC393302 LWU393302:LWY393302 MGQ393302:MGU393302 MQM393302:MQQ393302 NAI393302:NAM393302 NKE393302:NKI393302 NUA393302:NUE393302 ODW393302:OEA393302 ONS393302:ONW393302 OXO393302:OXS393302 PHK393302:PHO393302 PRG393302:PRK393302 QBC393302:QBG393302 QKY393302:QLC393302 QUU393302:QUY393302 REQ393302:REU393302 ROM393302:ROQ393302 RYI393302:RYM393302 SIE393302:SII393302 SSA393302:SSE393302 TBW393302:TCA393302 TLS393302:TLW393302 TVO393302:TVS393302 UFK393302:UFO393302 UPG393302:UPK393302 UZC393302:UZG393302 VIY393302:VJC393302 VSU393302:VSY393302 WCQ393302:WCU393302 WMM393302:WMQ393302 WWI393302:WWM393302 Y458838:AC458838 JW458838:KA458838 TS458838:TW458838 ADO458838:ADS458838 ANK458838:ANO458838 AXG458838:AXK458838 BHC458838:BHG458838 BQY458838:BRC458838 CAU458838:CAY458838 CKQ458838:CKU458838 CUM458838:CUQ458838 DEI458838:DEM458838 DOE458838:DOI458838 DYA458838:DYE458838 EHW458838:EIA458838 ERS458838:ERW458838 FBO458838:FBS458838 FLK458838:FLO458838 FVG458838:FVK458838 GFC458838:GFG458838 GOY458838:GPC458838 GYU458838:GYY458838 HIQ458838:HIU458838 HSM458838:HSQ458838 ICI458838:ICM458838 IME458838:IMI458838 IWA458838:IWE458838 JFW458838:JGA458838 JPS458838:JPW458838 JZO458838:JZS458838 KJK458838:KJO458838 KTG458838:KTK458838 LDC458838:LDG458838 LMY458838:LNC458838 LWU458838:LWY458838 MGQ458838:MGU458838 MQM458838:MQQ458838 NAI458838:NAM458838 NKE458838:NKI458838 NUA458838:NUE458838 ODW458838:OEA458838 ONS458838:ONW458838 OXO458838:OXS458838 PHK458838:PHO458838 PRG458838:PRK458838 QBC458838:QBG458838 QKY458838:QLC458838 QUU458838:QUY458838 REQ458838:REU458838 ROM458838:ROQ458838 RYI458838:RYM458838 SIE458838:SII458838 SSA458838:SSE458838 TBW458838:TCA458838 TLS458838:TLW458838 TVO458838:TVS458838 UFK458838:UFO458838 UPG458838:UPK458838 UZC458838:UZG458838 VIY458838:VJC458838 VSU458838:VSY458838 WCQ458838:WCU458838 WMM458838:WMQ458838 WWI458838:WWM458838 Y524374:AC524374 JW524374:KA524374 TS524374:TW524374 ADO524374:ADS524374 ANK524374:ANO524374 AXG524374:AXK524374 BHC524374:BHG524374 BQY524374:BRC524374 CAU524374:CAY524374 CKQ524374:CKU524374 CUM524374:CUQ524374 DEI524374:DEM524374 DOE524374:DOI524374 DYA524374:DYE524374 EHW524374:EIA524374 ERS524374:ERW524374 FBO524374:FBS524374 FLK524374:FLO524374 FVG524374:FVK524374 GFC524374:GFG524374 GOY524374:GPC524374 GYU524374:GYY524374 HIQ524374:HIU524374 HSM524374:HSQ524374 ICI524374:ICM524374 IME524374:IMI524374 IWA524374:IWE524374 JFW524374:JGA524374 JPS524374:JPW524374 JZO524374:JZS524374 KJK524374:KJO524374 KTG524374:KTK524374 LDC524374:LDG524374 LMY524374:LNC524374 LWU524374:LWY524374 MGQ524374:MGU524374 MQM524374:MQQ524374 NAI524374:NAM524374 NKE524374:NKI524374 NUA524374:NUE524374 ODW524374:OEA524374 ONS524374:ONW524374 OXO524374:OXS524374 PHK524374:PHO524374 PRG524374:PRK524374 QBC524374:QBG524374 QKY524374:QLC524374 QUU524374:QUY524374 REQ524374:REU524374 ROM524374:ROQ524374 RYI524374:RYM524374 SIE524374:SII524374 SSA524374:SSE524374 TBW524374:TCA524374 TLS524374:TLW524374 TVO524374:TVS524374 UFK524374:UFO524374 UPG524374:UPK524374 UZC524374:UZG524374 VIY524374:VJC524374 VSU524374:VSY524374 WCQ524374:WCU524374 WMM524374:WMQ524374 WWI524374:WWM524374 Y589910:AC589910 JW589910:KA589910 TS589910:TW589910 ADO589910:ADS589910 ANK589910:ANO589910 AXG589910:AXK589910 BHC589910:BHG589910 BQY589910:BRC589910 CAU589910:CAY589910 CKQ589910:CKU589910 CUM589910:CUQ589910 DEI589910:DEM589910 DOE589910:DOI589910 DYA589910:DYE589910 EHW589910:EIA589910 ERS589910:ERW589910 FBO589910:FBS589910 FLK589910:FLO589910 FVG589910:FVK589910 GFC589910:GFG589910 GOY589910:GPC589910 GYU589910:GYY589910 HIQ589910:HIU589910 HSM589910:HSQ589910 ICI589910:ICM589910 IME589910:IMI589910 IWA589910:IWE589910 JFW589910:JGA589910 JPS589910:JPW589910 JZO589910:JZS589910 KJK589910:KJO589910 KTG589910:KTK589910 LDC589910:LDG589910 LMY589910:LNC589910 LWU589910:LWY589910 MGQ589910:MGU589910 MQM589910:MQQ589910 NAI589910:NAM589910 NKE589910:NKI589910 NUA589910:NUE589910 ODW589910:OEA589910 ONS589910:ONW589910 OXO589910:OXS589910 PHK589910:PHO589910 PRG589910:PRK589910 QBC589910:QBG589910 QKY589910:QLC589910 QUU589910:QUY589910 REQ589910:REU589910 ROM589910:ROQ589910 RYI589910:RYM589910 SIE589910:SII589910 SSA589910:SSE589910 TBW589910:TCA589910 TLS589910:TLW589910 TVO589910:TVS589910 UFK589910:UFO589910 UPG589910:UPK589910 UZC589910:UZG589910 VIY589910:VJC589910 VSU589910:VSY589910 WCQ589910:WCU589910 WMM589910:WMQ589910 WWI589910:WWM589910 Y655446:AC655446 JW655446:KA655446 TS655446:TW655446 ADO655446:ADS655446 ANK655446:ANO655446 AXG655446:AXK655446 BHC655446:BHG655446 BQY655446:BRC655446 CAU655446:CAY655446 CKQ655446:CKU655446 CUM655446:CUQ655446 DEI655446:DEM655446 DOE655446:DOI655446 DYA655446:DYE655446 EHW655446:EIA655446 ERS655446:ERW655446 FBO655446:FBS655446 FLK655446:FLO655446 FVG655446:FVK655446 GFC655446:GFG655446 GOY655446:GPC655446 GYU655446:GYY655446 HIQ655446:HIU655446 HSM655446:HSQ655446 ICI655446:ICM655446 IME655446:IMI655446 IWA655446:IWE655446 JFW655446:JGA655446 JPS655446:JPW655446 JZO655446:JZS655446 KJK655446:KJO655446 KTG655446:KTK655446 LDC655446:LDG655446 LMY655446:LNC655446 LWU655446:LWY655446 MGQ655446:MGU655446 MQM655446:MQQ655446 NAI655446:NAM655446 NKE655446:NKI655446 NUA655446:NUE655446 ODW655446:OEA655446 ONS655446:ONW655446 OXO655446:OXS655446 PHK655446:PHO655446 PRG655446:PRK655446 QBC655446:QBG655446 QKY655446:QLC655446 QUU655446:QUY655446 REQ655446:REU655446 ROM655446:ROQ655446 RYI655446:RYM655446 SIE655446:SII655446 SSA655446:SSE655446 TBW655446:TCA655446 TLS655446:TLW655446 TVO655446:TVS655446 UFK655446:UFO655446 UPG655446:UPK655446 UZC655446:UZG655446 VIY655446:VJC655446 VSU655446:VSY655446 WCQ655446:WCU655446 WMM655446:WMQ655446 WWI655446:WWM655446 Y720982:AC720982 JW720982:KA720982 TS720982:TW720982 ADO720982:ADS720982 ANK720982:ANO720982 AXG720982:AXK720982 BHC720982:BHG720982 BQY720982:BRC720982 CAU720982:CAY720982 CKQ720982:CKU720982 CUM720982:CUQ720982 DEI720982:DEM720982 DOE720982:DOI720982 DYA720982:DYE720982 EHW720982:EIA720982 ERS720982:ERW720982 FBO720982:FBS720982 FLK720982:FLO720982 FVG720982:FVK720982 GFC720982:GFG720982 GOY720982:GPC720982 GYU720982:GYY720982 HIQ720982:HIU720982 HSM720982:HSQ720982 ICI720982:ICM720982 IME720982:IMI720982 IWA720982:IWE720982 JFW720982:JGA720982 JPS720982:JPW720982 JZO720982:JZS720982 KJK720982:KJO720982 KTG720982:KTK720982 LDC720982:LDG720982 LMY720982:LNC720982 LWU720982:LWY720982 MGQ720982:MGU720982 MQM720982:MQQ720982 NAI720982:NAM720982 NKE720982:NKI720982 NUA720982:NUE720982 ODW720982:OEA720982 ONS720982:ONW720982 OXO720982:OXS720982 PHK720982:PHO720982 PRG720982:PRK720982 QBC720982:QBG720982 QKY720982:QLC720982 QUU720982:QUY720982 REQ720982:REU720982 ROM720982:ROQ720982 RYI720982:RYM720982 SIE720982:SII720982 SSA720982:SSE720982 TBW720982:TCA720982 TLS720982:TLW720982 TVO720982:TVS720982 UFK720982:UFO720982 UPG720982:UPK720982 UZC720982:UZG720982 VIY720982:VJC720982 VSU720982:VSY720982 WCQ720982:WCU720982 WMM720982:WMQ720982 WWI720982:WWM720982 Y786518:AC786518 JW786518:KA786518 TS786518:TW786518 ADO786518:ADS786518 ANK786518:ANO786518 AXG786518:AXK786518 BHC786518:BHG786518 BQY786518:BRC786518 CAU786518:CAY786518 CKQ786518:CKU786518 CUM786518:CUQ786518 DEI786518:DEM786518 DOE786518:DOI786518 DYA786518:DYE786518 EHW786518:EIA786518 ERS786518:ERW786518 FBO786518:FBS786518 FLK786518:FLO786518 FVG786518:FVK786518 GFC786518:GFG786518 GOY786518:GPC786518 GYU786518:GYY786518 HIQ786518:HIU786518 HSM786518:HSQ786518 ICI786518:ICM786518 IME786518:IMI786518 IWA786518:IWE786518 JFW786518:JGA786518 JPS786518:JPW786518 JZO786518:JZS786518 KJK786518:KJO786518 KTG786518:KTK786518 LDC786518:LDG786518 LMY786518:LNC786518 LWU786518:LWY786518 MGQ786518:MGU786518 MQM786518:MQQ786518 NAI786518:NAM786518 NKE786518:NKI786518 NUA786518:NUE786518 ODW786518:OEA786518 ONS786518:ONW786518 OXO786518:OXS786518 PHK786518:PHO786518 PRG786518:PRK786518 QBC786518:QBG786518 QKY786518:QLC786518 QUU786518:QUY786518 REQ786518:REU786518 ROM786518:ROQ786518 RYI786518:RYM786518 SIE786518:SII786518 SSA786518:SSE786518 TBW786518:TCA786518 TLS786518:TLW786518 TVO786518:TVS786518 UFK786518:UFO786518 UPG786518:UPK786518 UZC786518:UZG786518 VIY786518:VJC786518 VSU786518:VSY786518 WCQ786518:WCU786518 WMM786518:WMQ786518 WWI786518:WWM786518 Y852054:AC852054 JW852054:KA852054 TS852054:TW852054 ADO852054:ADS852054 ANK852054:ANO852054 AXG852054:AXK852054 BHC852054:BHG852054 BQY852054:BRC852054 CAU852054:CAY852054 CKQ852054:CKU852054 CUM852054:CUQ852054 DEI852054:DEM852054 DOE852054:DOI852054 DYA852054:DYE852054 EHW852054:EIA852054 ERS852054:ERW852054 FBO852054:FBS852054 FLK852054:FLO852054 FVG852054:FVK852054 GFC852054:GFG852054 GOY852054:GPC852054 GYU852054:GYY852054 HIQ852054:HIU852054 HSM852054:HSQ852054 ICI852054:ICM852054 IME852054:IMI852054 IWA852054:IWE852054 JFW852054:JGA852054 JPS852054:JPW852054 JZO852054:JZS852054 KJK852054:KJO852054 KTG852054:KTK852054 LDC852054:LDG852054 LMY852054:LNC852054 LWU852054:LWY852054 MGQ852054:MGU852054 MQM852054:MQQ852054 NAI852054:NAM852054 NKE852054:NKI852054 NUA852054:NUE852054 ODW852054:OEA852054 ONS852054:ONW852054 OXO852054:OXS852054 PHK852054:PHO852054 PRG852054:PRK852054 QBC852054:QBG852054 QKY852054:QLC852054 QUU852054:QUY852054 REQ852054:REU852054 ROM852054:ROQ852054 RYI852054:RYM852054 SIE852054:SII852054 SSA852054:SSE852054 TBW852054:TCA852054 TLS852054:TLW852054 TVO852054:TVS852054 UFK852054:UFO852054 UPG852054:UPK852054 UZC852054:UZG852054 VIY852054:VJC852054 VSU852054:VSY852054 WCQ852054:WCU852054 WMM852054:WMQ852054 WWI852054:WWM852054 Y917590:AC917590 JW917590:KA917590 TS917590:TW917590 ADO917590:ADS917590 ANK917590:ANO917590 AXG917590:AXK917590 BHC917590:BHG917590 BQY917590:BRC917590 CAU917590:CAY917590 CKQ917590:CKU917590 CUM917590:CUQ917590 DEI917590:DEM917590 DOE917590:DOI917590 DYA917590:DYE917590 EHW917590:EIA917590 ERS917590:ERW917590 FBO917590:FBS917590 FLK917590:FLO917590 FVG917590:FVK917590 GFC917590:GFG917590 GOY917590:GPC917590 GYU917590:GYY917590 HIQ917590:HIU917590 HSM917590:HSQ917590 ICI917590:ICM917590 IME917590:IMI917590 IWA917590:IWE917590 JFW917590:JGA917590 JPS917590:JPW917590 JZO917590:JZS917590 KJK917590:KJO917590 KTG917590:KTK917590 LDC917590:LDG917590 LMY917590:LNC917590 LWU917590:LWY917590 MGQ917590:MGU917590 MQM917590:MQQ917590 NAI917590:NAM917590 NKE917590:NKI917590 NUA917590:NUE917590 ODW917590:OEA917590 ONS917590:ONW917590 OXO917590:OXS917590 PHK917590:PHO917590 PRG917590:PRK917590 QBC917590:QBG917590 QKY917590:QLC917590 QUU917590:QUY917590 REQ917590:REU917590 ROM917590:ROQ917590 RYI917590:RYM917590 SIE917590:SII917590 SSA917590:SSE917590 TBW917590:TCA917590 TLS917590:TLW917590 TVO917590:TVS917590 UFK917590:UFO917590 UPG917590:UPK917590 UZC917590:UZG917590 VIY917590:VJC917590 VSU917590:VSY917590 WCQ917590:WCU917590 WMM917590:WMQ917590 WWI917590:WWM917590 Y983126:AC983126 JW983126:KA983126 TS983126:TW983126 ADO983126:ADS983126 ANK983126:ANO983126 AXG983126:AXK983126 BHC983126:BHG983126 BQY983126:BRC983126 CAU983126:CAY983126 CKQ983126:CKU983126 CUM983126:CUQ983126 DEI983126:DEM983126 DOE983126:DOI983126 DYA983126:DYE983126 EHW983126:EIA983126 ERS983126:ERW983126 FBO983126:FBS983126 FLK983126:FLO983126 FVG983126:FVK983126 GFC983126:GFG983126 GOY983126:GPC983126 GYU983126:GYY983126 HIQ983126:HIU983126 HSM983126:HSQ983126 ICI983126:ICM983126 IME983126:IMI983126 IWA983126:IWE983126 JFW983126:JGA983126 JPS983126:JPW983126 JZO983126:JZS983126 KJK983126:KJO983126 KTG983126:KTK983126 LDC983126:LDG983126 LMY983126:LNC983126 LWU983126:LWY983126 MGQ983126:MGU983126 MQM983126:MQQ983126 NAI983126:NAM983126 NKE983126:NKI983126 NUA983126:NUE983126 ODW983126:OEA983126 ONS983126:ONW983126 OXO983126:OXS983126 PHK983126:PHO983126 PRG983126:PRK983126 QBC983126:QBG983126 QKY983126:QLC983126 QUU983126:QUY983126 REQ983126:REU983126 ROM983126:ROQ983126 RYI983126:RYM983126 SIE983126:SII983126 SSA983126:SSE983126 TBW983126:TCA983126 TLS983126:TLW983126 TVO983126:TVS983126 UFK983126:UFO983126 UPG983126:UPK983126 UZC983126:UZG983126 VIY983126:VJC983126 VSU983126:VSY983126 WCQ983126:WCU983126 WMM983126:WMQ983126 WWI983126:WWM983126">
      <formula1>0</formula1>
      <formula2>9999999</formula2>
    </dataValidation>
    <dataValidation type="list" allowBlank="1" showInputMessage="1" showErrorMessage="1" sqref="WWG983128:WWI983128 WMK983128:WMM983128 WCO983128:WCQ983128 VSS983128:VSU983128 VIW983128:VIY983128 UZA983128:UZC983128 UPE983128:UPG983128 UFI983128:UFK983128 TVM983128:TVO983128 TLQ983128:TLS983128 TBU983128:TBW983128 SRY983128:SSA983128 SIC983128:SIE983128 RYG983128:RYI983128 ROK983128:ROM983128 REO983128:REQ983128 QUS983128:QUU983128 QKW983128:QKY983128 QBA983128:QBC983128 PRE983128:PRG983128 PHI983128:PHK983128 OXM983128:OXO983128 ONQ983128:ONS983128 ODU983128:ODW983128 NTY983128:NUA983128 NKC983128:NKE983128 NAG983128:NAI983128 MQK983128:MQM983128 MGO983128:MGQ983128 LWS983128:LWU983128 LMW983128:LMY983128 LDA983128:LDC983128 KTE983128:KTG983128 KJI983128:KJK983128 JZM983128:JZO983128 JPQ983128:JPS983128 JFU983128:JFW983128 IVY983128:IWA983128 IMC983128:IME983128 ICG983128:ICI983128 HSK983128:HSM983128 HIO983128:HIQ983128 GYS983128:GYU983128 GOW983128:GOY983128 GFA983128:GFC983128 FVE983128:FVG983128 FLI983128:FLK983128 FBM983128:FBO983128 ERQ983128:ERS983128 EHU983128:EHW983128 DXY983128:DYA983128 DOC983128:DOE983128 DEG983128:DEI983128 CUK983128:CUM983128 CKO983128:CKQ983128 CAS983128:CAU983128 BQW983128:BQY983128 BHA983128:BHC983128 AXE983128:AXG983128 ANI983128:ANK983128 ADM983128:ADO983128 TQ983128:TS983128 JU983128:JW983128 W983128:Y983128 WWG917592:WWI917592 WMK917592:WMM917592 WCO917592:WCQ917592 VSS917592:VSU917592 VIW917592:VIY917592 UZA917592:UZC917592 UPE917592:UPG917592 UFI917592:UFK917592 TVM917592:TVO917592 TLQ917592:TLS917592 TBU917592:TBW917592 SRY917592:SSA917592 SIC917592:SIE917592 RYG917592:RYI917592 ROK917592:ROM917592 REO917592:REQ917592 QUS917592:QUU917592 QKW917592:QKY917592 QBA917592:QBC917592 PRE917592:PRG917592 PHI917592:PHK917592 OXM917592:OXO917592 ONQ917592:ONS917592 ODU917592:ODW917592 NTY917592:NUA917592 NKC917592:NKE917592 NAG917592:NAI917592 MQK917592:MQM917592 MGO917592:MGQ917592 LWS917592:LWU917592 LMW917592:LMY917592 LDA917592:LDC917592 KTE917592:KTG917592 KJI917592:KJK917592 JZM917592:JZO917592 JPQ917592:JPS917592 JFU917592:JFW917592 IVY917592:IWA917592 IMC917592:IME917592 ICG917592:ICI917592 HSK917592:HSM917592 HIO917592:HIQ917592 GYS917592:GYU917592 GOW917592:GOY917592 GFA917592:GFC917592 FVE917592:FVG917592 FLI917592:FLK917592 FBM917592:FBO917592 ERQ917592:ERS917592 EHU917592:EHW917592 DXY917592:DYA917592 DOC917592:DOE917592 DEG917592:DEI917592 CUK917592:CUM917592 CKO917592:CKQ917592 CAS917592:CAU917592 BQW917592:BQY917592 BHA917592:BHC917592 AXE917592:AXG917592 ANI917592:ANK917592 ADM917592:ADO917592 TQ917592:TS917592 JU917592:JW917592 W917592:Y917592 WWG852056:WWI852056 WMK852056:WMM852056 WCO852056:WCQ852056 VSS852056:VSU852056 VIW852056:VIY852056 UZA852056:UZC852056 UPE852056:UPG852056 UFI852056:UFK852056 TVM852056:TVO852056 TLQ852056:TLS852056 TBU852056:TBW852056 SRY852056:SSA852056 SIC852056:SIE852056 RYG852056:RYI852056 ROK852056:ROM852056 REO852056:REQ852056 QUS852056:QUU852056 QKW852056:QKY852056 QBA852056:QBC852056 PRE852056:PRG852056 PHI852056:PHK852056 OXM852056:OXO852056 ONQ852056:ONS852056 ODU852056:ODW852056 NTY852056:NUA852056 NKC852056:NKE852056 NAG852056:NAI852056 MQK852056:MQM852056 MGO852056:MGQ852056 LWS852056:LWU852056 LMW852056:LMY852056 LDA852056:LDC852056 KTE852056:KTG852056 KJI852056:KJK852056 JZM852056:JZO852056 JPQ852056:JPS852056 JFU852056:JFW852056 IVY852056:IWA852056 IMC852056:IME852056 ICG852056:ICI852056 HSK852056:HSM852056 HIO852056:HIQ852056 GYS852056:GYU852056 GOW852056:GOY852056 GFA852056:GFC852056 FVE852056:FVG852056 FLI852056:FLK852056 FBM852056:FBO852056 ERQ852056:ERS852056 EHU852056:EHW852056 DXY852056:DYA852056 DOC852056:DOE852056 DEG852056:DEI852056 CUK852056:CUM852056 CKO852056:CKQ852056 CAS852056:CAU852056 BQW852056:BQY852056 BHA852056:BHC852056 AXE852056:AXG852056 ANI852056:ANK852056 ADM852056:ADO852056 TQ852056:TS852056 JU852056:JW852056 W852056:Y852056 WWG786520:WWI786520 WMK786520:WMM786520 WCO786520:WCQ786520 VSS786520:VSU786520 VIW786520:VIY786520 UZA786520:UZC786520 UPE786520:UPG786520 UFI786520:UFK786520 TVM786520:TVO786520 TLQ786520:TLS786520 TBU786520:TBW786520 SRY786520:SSA786520 SIC786520:SIE786520 RYG786520:RYI786520 ROK786520:ROM786520 REO786520:REQ786520 QUS786520:QUU786520 QKW786520:QKY786520 QBA786520:QBC786520 PRE786520:PRG786520 PHI786520:PHK786520 OXM786520:OXO786520 ONQ786520:ONS786520 ODU786520:ODW786520 NTY786520:NUA786520 NKC786520:NKE786520 NAG786520:NAI786520 MQK786520:MQM786520 MGO786520:MGQ786520 LWS786520:LWU786520 LMW786520:LMY786520 LDA786520:LDC786520 KTE786520:KTG786520 KJI786520:KJK786520 JZM786520:JZO786520 JPQ786520:JPS786520 JFU786520:JFW786520 IVY786520:IWA786520 IMC786520:IME786520 ICG786520:ICI786520 HSK786520:HSM786520 HIO786520:HIQ786520 GYS786520:GYU786520 GOW786520:GOY786520 GFA786520:GFC786520 FVE786520:FVG786520 FLI786520:FLK786520 FBM786520:FBO786520 ERQ786520:ERS786520 EHU786520:EHW786520 DXY786520:DYA786520 DOC786520:DOE786520 DEG786520:DEI786520 CUK786520:CUM786520 CKO786520:CKQ786520 CAS786520:CAU786520 BQW786520:BQY786520 BHA786520:BHC786520 AXE786520:AXG786520 ANI786520:ANK786520 ADM786520:ADO786520 TQ786520:TS786520 JU786520:JW786520 W786520:Y786520 WWG720984:WWI720984 WMK720984:WMM720984 WCO720984:WCQ720984 VSS720984:VSU720984 VIW720984:VIY720984 UZA720984:UZC720984 UPE720984:UPG720984 UFI720984:UFK720984 TVM720984:TVO720984 TLQ720984:TLS720984 TBU720984:TBW720984 SRY720984:SSA720984 SIC720984:SIE720984 RYG720984:RYI720984 ROK720984:ROM720984 REO720984:REQ720984 QUS720984:QUU720984 QKW720984:QKY720984 QBA720984:QBC720984 PRE720984:PRG720984 PHI720984:PHK720984 OXM720984:OXO720984 ONQ720984:ONS720984 ODU720984:ODW720984 NTY720984:NUA720984 NKC720984:NKE720984 NAG720984:NAI720984 MQK720984:MQM720984 MGO720984:MGQ720984 LWS720984:LWU720984 LMW720984:LMY720984 LDA720984:LDC720984 KTE720984:KTG720984 KJI720984:KJK720984 JZM720984:JZO720984 JPQ720984:JPS720984 JFU720984:JFW720984 IVY720984:IWA720984 IMC720984:IME720984 ICG720984:ICI720984 HSK720984:HSM720984 HIO720984:HIQ720984 GYS720984:GYU720984 GOW720984:GOY720984 GFA720984:GFC720984 FVE720984:FVG720984 FLI720984:FLK720984 FBM720984:FBO720984 ERQ720984:ERS720984 EHU720984:EHW720984 DXY720984:DYA720984 DOC720984:DOE720984 DEG720984:DEI720984 CUK720984:CUM720984 CKO720984:CKQ720984 CAS720984:CAU720984 BQW720984:BQY720984 BHA720984:BHC720984 AXE720984:AXG720984 ANI720984:ANK720984 ADM720984:ADO720984 TQ720984:TS720984 JU720984:JW720984 W720984:Y720984 WWG655448:WWI655448 WMK655448:WMM655448 WCO655448:WCQ655448 VSS655448:VSU655448 VIW655448:VIY655448 UZA655448:UZC655448 UPE655448:UPG655448 UFI655448:UFK655448 TVM655448:TVO655448 TLQ655448:TLS655448 TBU655448:TBW655448 SRY655448:SSA655448 SIC655448:SIE655448 RYG655448:RYI655448 ROK655448:ROM655448 REO655448:REQ655448 QUS655448:QUU655448 QKW655448:QKY655448 QBA655448:QBC655448 PRE655448:PRG655448 PHI655448:PHK655448 OXM655448:OXO655448 ONQ655448:ONS655448 ODU655448:ODW655448 NTY655448:NUA655448 NKC655448:NKE655448 NAG655448:NAI655448 MQK655448:MQM655448 MGO655448:MGQ655448 LWS655448:LWU655448 LMW655448:LMY655448 LDA655448:LDC655448 KTE655448:KTG655448 KJI655448:KJK655448 JZM655448:JZO655448 JPQ655448:JPS655448 JFU655448:JFW655448 IVY655448:IWA655448 IMC655448:IME655448 ICG655448:ICI655448 HSK655448:HSM655448 HIO655448:HIQ655448 GYS655448:GYU655448 GOW655448:GOY655448 GFA655448:GFC655448 FVE655448:FVG655448 FLI655448:FLK655448 FBM655448:FBO655448 ERQ655448:ERS655448 EHU655448:EHW655448 DXY655448:DYA655448 DOC655448:DOE655448 DEG655448:DEI655448 CUK655448:CUM655448 CKO655448:CKQ655448 CAS655448:CAU655448 BQW655448:BQY655448 BHA655448:BHC655448 AXE655448:AXG655448 ANI655448:ANK655448 ADM655448:ADO655448 TQ655448:TS655448 JU655448:JW655448 W655448:Y655448 WWG589912:WWI589912 WMK589912:WMM589912 WCO589912:WCQ589912 VSS589912:VSU589912 VIW589912:VIY589912 UZA589912:UZC589912 UPE589912:UPG589912 UFI589912:UFK589912 TVM589912:TVO589912 TLQ589912:TLS589912 TBU589912:TBW589912 SRY589912:SSA589912 SIC589912:SIE589912 RYG589912:RYI589912 ROK589912:ROM589912 REO589912:REQ589912 QUS589912:QUU589912 QKW589912:QKY589912 QBA589912:QBC589912 PRE589912:PRG589912 PHI589912:PHK589912 OXM589912:OXO589912 ONQ589912:ONS589912 ODU589912:ODW589912 NTY589912:NUA589912 NKC589912:NKE589912 NAG589912:NAI589912 MQK589912:MQM589912 MGO589912:MGQ589912 LWS589912:LWU589912 LMW589912:LMY589912 LDA589912:LDC589912 KTE589912:KTG589912 KJI589912:KJK589912 JZM589912:JZO589912 JPQ589912:JPS589912 JFU589912:JFW589912 IVY589912:IWA589912 IMC589912:IME589912 ICG589912:ICI589912 HSK589912:HSM589912 HIO589912:HIQ589912 GYS589912:GYU589912 GOW589912:GOY589912 GFA589912:GFC589912 FVE589912:FVG589912 FLI589912:FLK589912 FBM589912:FBO589912 ERQ589912:ERS589912 EHU589912:EHW589912 DXY589912:DYA589912 DOC589912:DOE589912 DEG589912:DEI589912 CUK589912:CUM589912 CKO589912:CKQ589912 CAS589912:CAU589912 BQW589912:BQY589912 BHA589912:BHC589912 AXE589912:AXG589912 ANI589912:ANK589912 ADM589912:ADO589912 TQ589912:TS589912 JU589912:JW589912 W589912:Y589912 WWG524376:WWI524376 WMK524376:WMM524376 WCO524376:WCQ524376 VSS524376:VSU524376 VIW524376:VIY524376 UZA524376:UZC524376 UPE524376:UPG524376 UFI524376:UFK524376 TVM524376:TVO524376 TLQ524376:TLS524376 TBU524376:TBW524376 SRY524376:SSA524376 SIC524376:SIE524376 RYG524376:RYI524376 ROK524376:ROM524376 REO524376:REQ524376 QUS524376:QUU524376 QKW524376:QKY524376 QBA524376:QBC524376 PRE524376:PRG524376 PHI524376:PHK524376 OXM524376:OXO524376 ONQ524376:ONS524376 ODU524376:ODW524376 NTY524376:NUA524376 NKC524376:NKE524376 NAG524376:NAI524376 MQK524376:MQM524376 MGO524376:MGQ524376 LWS524376:LWU524376 LMW524376:LMY524376 LDA524376:LDC524376 KTE524376:KTG524376 KJI524376:KJK524376 JZM524376:JZO524376 JPQ524376:JPS524376 JFU524376:JFW524376 IVY524376:IWA524376 IMC524376:IME524376 ICG524376:ICI524376 HSK524376:HSM524376 HIO524376:HIQ524376 GYS524376:GYU524376 GOW524376:GOY524376 GFA524376:GFC524376 FVE524376:FVG524376 FLI524376:FLK524376 FBM524376:FBO524376 ERQ524376:ERS524376 EHU524376:EHW524376 DXY524376:DYA524376 DOC524376:DOE524376 DEG524376:DEI524376 CUK524376:CUM524376 CKO524376:CKQ524376 CAS524376:CAU524376 BQW524376:BQY524376 BHA524376:BHC524376 AXE524376:AXG524376 ANI524376:ANK524376 ADM524376:ADO524376 TQ524376:TS524376 JU524376:JW524376 W524376:Y524376 WWG458840:WWI458840 WMK458840:WMM458840 WCO458840:WCQ458840 VSS458840:VSU458840 VIW458840:VIY458840 UZA458840:UZC458840 UPE458840:UPG458840 UFI458840:UFK458840 TVM458840:TVO458840 TLQ458840:TLS458840 TBU458840:TBW458840 SRY458840:SSA458840 SIC458840:SIE458840 RYG458840:RYI458840 ROK458840:ROM458840 REO458840:REQ458840 QUS458840:QUU458840 QKW458840:QKY458840 QBA458840:QBC458840 PRE458840:PRG458840 PHI458840:PHK458840 OXM458840:OXO458840 ONQ458840:ONS458840 ODU458840:ODW458840 NTY458840:NUA458840 NKC458840:NKE458840 NAG458840:NAI458840 MQK458840:MQM458840 MGO458840:MGQ458840 LWS458840:LWU458840 LMW458840:LMY458840 LDA458840:LDC458840 KTE458840:KTG458840 KJI458840:KJK458840 JZM458840:JZO458840 JPQ458840:JPS458840 JFU458840:JFW458840 IVY458840:IWA458840 IMC458840:IME458840 ICG458840:ICI458840 HSK458840:HSM458840 HIO458840:HIQ458840 GYS458840:GYU458840 GOW458840:GOY458840 GFA458840:GFC458840 FVE458840:FVG458840 FLI458840:FLK458840 FBM458840:FBO458840 ERQ458840:ERS458840 EHU458840:EHW458840 DXY458840:DYA458840 DOC458840:DOE458840 DEG458840:DEI458840 CUK458840:CUM458840 CKO458840:CKQ458840 CAS458840:CAU458840 BQW458840:BQY458840 BHA458840:BHC458840 AXE458840:AXG458840 ANI458840:ANK458840 ADM458840:ADO458840 TQ458840:TS458840 JU458840:JW458840 W458840:Y458840 WWG393304:WWI393304 WMK393304:WMM393304 WCO393304:WCQ393304 VSS393304:VSU393304 VIW393304:VIY393304 UZA393304:UZC393304 UPE393304:UPG393304 UFI393304:UFK393304 TVM393304:TVO393304 TLQ393304:TLS393304 TBU393304:TBW393304 SRY393304:SSA393304 SIC393304:SIE393304 RYG393304:RYI393304 ROK393304:ROM393304 REO393304:REQ393304 QUS393304:QUU393304 QKW393304:QKY393304 QBA393304:QBC393304 PRE393304:PRG393304 PHI393304:PHK393304 OXM393304:OXO393304 ONQ393304:ONS393304 ODU393304:ODW393304 NTY393304:NUA393304 NKC393304:NKE393304 NAG393304:NAI393304 MQK393304:MQM393304 MGO393304:MGQ393304 LWS393304:LWU393304 LMW393304:LMY393304 LDA393304:LDC393304 KTE393304:KTG393304 KJI393304:KJK393304 JZM393304:JZO393304 JPQ393304:JPS393304 JFU393304:JFW393304 IVY393304:IWA393304 IMC393304:IME393304 ICG393304:ICI393304 HSK393304:HSM393304 HIO393304:HIQ393304 GYS393304:GYU393304 GOW393304:GOY393304 GFA393304:GFC393304 FVE393304:FVG393304 FLI393304:FLK393304 FBM393304:FBO393304 ERQ393304:ERS393304 EHU393304:EHW393304 DXY393304:DYA393304 DOC393304:DOE393304 DEG393304:DEI393304 CUK393304:CUM393304 CKO393304:CKQ393304 CAS393304:CAU393304 BQW393304:BQY393304 BHA393304:BHC393304 AXE393304:AXG393304 ANI393304:ANK393304 ADM393304:ADO393304 TQ393304:TS393304 JU393304:JW393304 W393304:Y393304 WWG327768:WWI327768 WMK327768:WMM327768 WCO327768:WCQ327768 VSS327768:VSU327768 VIW327768:VIY327768 UZA327768:UZC327768 UPE327768:UPG327768 UFI327768:UFK327768 TVM327768:TVO327768 TLQ327768:TLS327768 TBU327768:TBW327768 SRY327768:SSA327768 SIC327768:SIE327768 RYG327768:RYI327768 ROK327768:ROM327768 REO327768:REQ327768 QUS327768:QUU327768 QKW327768:QKY327768 QBA327768:QBC327768 PRE327768:PRG327768 PHI327768:PHK327768 OXM327768:OXO327768 ONQ327768:ONS327768 ODU327768:ODW327768 NTY327768:NUA327768 NKC327768:NKE327768 NAG327768:NAI327768 MQK327768:MQM327768 MGO327768:MGQ327768 LWS327768:LWU327768 LMW327768:LMY327768 LDA327768:LDC327768 KTE327768:KTG327768 KJI327768:KJK327768 JZM327768:JZO327768 JPQ327768:JPS327768 JFU327768:JFW327768 IVY327768:IWA327768 IMC327768:IME327768 ICG327768:ICI327768 HSK327768:HSM327768 HIO327768:HIQ327768 GYS327768:GYU327768 GOW327768:GOY327768 GFA327768:GFC327768 FVE327768:FVG327768 FLI327768:FLK327768 FBM327768:FBO327768 ERQ327768:ERS327768 EHU327768:EHW327768 DXY327768:DYA327768 DOC327768:DOE327768 DEG327768:DEI327768 CUK327768:CUM327768 CKO327768:CKQ327768 CAS327768:CAU327768 BQW327768:BQY327768 BHA327768:BHC327768 AXE327768:AXG327768 ANI327768:ANK327768 ADM327768:ADO327768 TQ327768:TS327768 JU327768:JW327768 W327768:Y327768 WWG262232:WWI262232 WMK262232:WMM262232 WCO262232:WCQ262232 VSS262232:VSU262232 VIW262232:VIY262232 UZA262232:UZC262232 UPE262232:UPG262232 UFI262232:UFK262232 TVM262232:TVO262232 TLQ262232:TLS262232 TBU262232:TBW262232 SRY262232:SSA262232 SIC262232:SIE262232 RYG262232:RYI262232 ROK262232:ROM262232 REO262232:REQ262232 QUS262232:QUU262232 QKW262232:QKY262232 QBA262232:QBC262232 PRE262232:PRG262232 PHI262232:PHK262232 OXM262232:OXO262232 ONQ262232:ONS262232 ODU262232:ODW262232 NTY262232:NUA262232 NKC262232:NKE262232 NAG262232:NAI262232 MQK262232:MQM262232 MGO262232:MGQ262232 LWS262232:LWU262232 LMW262232:LMY262232 LDA262232:LDC262232 KTE262232:KTG262232 KJI262232:KJK262232 JZM262232:JZO262232 JPQ262232:JPS262232 JFU262232:JFW262232 IVY262232:IWA262232 IMC262232:IME262232 ICG262232:ICI262232 HSK262232:HSM262232 HIO262232:HIQ262232 GYS262232:GYU262232 GOW262232:GOY262232 GFA262232:GFC262232 FVE262232:FVG262232 FLI262232:FLK262232 FBM262232:FBO262232 ERQ262232:ERS262232 EHU262232:EHW262232 DXY262232:DYA262232 DOC262232:DOE262232 DEG262232:DEI262232 CUK262232:CUM262232 CKO262232:CKQ262232 CAS262232:CAU262232 BQW262232:BQY262232 BHA262232:BHC262232 AXE262232:AXG262232 ANI262232:ANK262232 ADM262232:ADO262232 TQ262232:TS262232 JU262232:JW262232 W262232:Y262232 WWG196696:WWI196696 WMK196696:WMM196696 WCO196696:WCQ196696 VSS196696:VSU196696 VIW196696:VIY196696 UZA196696:UZC196696 UPE196696:UPG196696 UFI196696:UFK196696 TVM196696:TVO196696 TLQ196696:TLS196696 TBU196696:TBW196696 SRY196696:SSA196696 SIC196696:SIE196696 RYG196696:RYI196696 ROK196696:ROM196696 REO196696:REQ196696 QUS196696:QUU196696 QKW196696:QKY196696 QBA196696:QBC196696 PRE196696:PRG196696 PHI196696:PHK196696 OXM196696:OXO196696 ONQ196696:ONS196696 ODU196696:ODW196696 NTY196696:NUA196696 NKC196696:NKE196696 NAG196696:NAI196696 MQK196696:MQM196696 MGO196696:MGQ196696 LWS196696:LWU196696 LMW196696:LMY196696 LDA196696:LDC196696 KTE196696:KTG196696 KJI196696:KJK196696 JZM196696:JZO196696 JPQ196696:JPS196696 JFU196696:JFW196696 IVY196696:IWA196696 IMC196696:IME196696 ICG196696:ICI196696 HSK196696:HSM196696 HIO196696:HIQ196696 GYS196696:GYU196696 GOW196696:GOY196696 GFA196696:GFC196696 FVE196696:FVG196696 FLI196696:FLK196696 FBM196696:FBO196696 ERQ196696:ERS196696 EHU196696:EHW196696 DXY196696:DYA196696 DOC196696:DOE196696 DEG196696:DEI196696 CUK196696:CUM196696 CKO196696:CKQ196696 CAS196696:CAU196696 BQW196696:BQY196696 BHA196696:BHC196696 AXE196696:AXG196696 ANI196696:ANK196696 ADM196696:ADO196696 TQ196696:TS196696 JU196696:JW196696 W196696:Y196696 WWG131160:WWI131160 WMK131160:WMM131160 WCO131160:WCQ131160 VSS131160:VSU131160 VIW131160:VIY131160 UZA131160:UZC131160 UPE131160:UPG131160 UFI131160:UFK131160 TVM131160:TVO131160 TLQ131160:TLS131160 TBU131160:TBW131160 SRY131160:SSA131160 SIC131160:SIE131160 RYG131160:RYI131160 ROK131160:ROM131160 REO131160:REQ131160 QUS131160:QUU131160 QKW131160:QKY131160 QBA131160:QBC131160 PRE131160:PRG131160 PHI131160:PHK131160 OXM131160:OXO131160 ONQ131160:ONS131160 ODU131160:ODW131160 NTY131160:NUA131160 NKC131160:NKE131160 NAG131160:NAI131160 MQK131160:MQM131160 MGO131160:MGQ131160 LWS131160:LWU131160 LMW131160:LMY131160 LDA131160:LDC131160 KTE131160:KTG131160 KJI131160:KJK131160 JZM131160:JZO131160 JPQ131160:JPS131160 JFU131160:JFW131160 IVY131160:IWA131160 IMC131160:IME131160 ICG131160:ICI131160 HSK131160:HSM131160 HIO131160:HIQ131160 GYS131160:GYU131160 GOW131160:GOY131160 GFA131160:GFC131160 FVE131160:FVG131160 FLI131160:FLK131160 FBM131160:FBO131160 ERQ131160:ERS131160 EHU131160:EHW131160 DXY131160:DYA131160 DOC131160:DOE131160 DEG131160:DEI131160 CUK131160:CUM131160 CKO131160:CKQ131160 CAS131160:CAU131160 BQW131160:BQY131160 BHA131160:BHC131160 AXE131160:AXG131160 ANI131160:ANK131160 ADM131160:ADO131160 TQ131160:TS131160 JU131160:JW131160 W131160:Y131160 WWG65624:WWI65624 WMK65624:WMM65624 WCO65624:WCQ65624 VSS65624:VSU65624 VIW65624:VIY65624 UZA65624:UZC65624 UPE65624:UPG65624 UFI65624:UFK65624 TVM65624:TVO65624 TLQ65624:TLS65624 TBU65624:TBW65624 SRY65624:SSA65624 SIC65624:SIE65624 RYG65624:RYI65624 ROK65624:ROM65624 REO65624:REQ65624 QUS65624:QUU65624 QKW65624:QKY65624 QBA65624:QBC65624 PRE65624:PRG65624 PHI65624:PHK65624 OXM65624:OXO65624 ONQ65624:ONS65624 ODU65624:ODW65624 NTY65624:NUA65624 NKC65624:NKE65624 NAG65624:NAI65624 MQK65624:MQM65624 MGO65624:MGQ65624 LWS65624:LWU65624 LMW65624:LMY65624 LDA65624:LDC65624 KTE65624:KTG65624 KJI65624:KJK65624 JZM65624:JZO65624 JPQ65624:JPS65624 JFU65624:JFW65624 IVY65624:IWA65624 IMC65624:IME65624 ICG65624:ICI65624 HSK65624:HSM65624 HIO65624:HIQ65624 GYS65624:GYU65624 GOW65624:GOY65624 GFA65624:GFC65624 FVE65624:FVG65624 FLI65624:FLK65624 FBM65624:FBO65624 ERQ65624:ERS65624 EHU65624:EHW65624 DXY65624:DYA65624 DOC65624:DOE65624 DEG65624:DEI65624 CUK65624:CUM65624 CKO65624:CKQ65624 CAS65624:CAU65624 BQW65624:BQY65624 BHA65624:BHC65624 AXE65624:AXG65624 ANI65624:ANK65624 ADM65624:ADO65624 TQ65624:TS65624 JU65624:JW65624 W65624:Y65624 WWF983127:WWF983128 WMJ983127:WMJ983128 WCN983127:WCN983128 VSR983127:VSR983128 VIV983127:VIV983128 UYZ983127:UYZ983128 UPD983127:UPD983128 UFH983127:UFH983128 TVL983127:TVL983128 TLP983127:TLP983128 TBT983127:TBT983128 SRX983127:SRX983128 SIB983127:SIB983128 RYF983127:RYF983128 ROJ983127:ROJ983128 REN983127:REN983128 QUR983127:QUR983128 QKV983127:QKV983128 QAZ983127:QAZ983128 PRD983127:PRD983128 PHH983127:PHH983128 OXL983127:OXL983128 ONP983127:ONP983128 ODT983127:ODT983128 NTX983127:NTX983128 NKB983127:NKB983128 NAF983127:NAF983128 MQJ983127:MQJ983128 MGN983127:MGN983128 LWR983127:LWR983128 LMV983127:LMV983128 LCZ983127:LCZ983128 KTD983127:KTD983128 KJH983127:KJH983128 JZL983127:JZL983128 JPP983127:JPP983128 JFT983127:JFT983128 IVX983127:IVX983128 IMB983127:IMB983128 ICF983127:ICF983128 HSJ983127:HSJ983128 HIN983127:HIN983128 GYR983127:GYR983128 GOV983127:GOV983128 GEZ983127:GEZ983128 FVD983127:FVD983128 FLH983127:FLH983128 FBL983127:FBL983128 ERP983127:ERP983128 EHT983127:EHT983128 DXX983127:DXX983128 DOB983127:DOB983128 DEF983127:DEF983128 CUJ983127:CUJ983128 CKN983127:CKN983128 CAR983127:CAR983128 BQV983127:BQV983128 BGZ983127:BGZ983128 AXD983127:AXD983128 ANH983127:ANH983128 ADL983127:ADL983128 TP983127:TP983128 JT983127:JT983128 V983127:V983128 WWF917591:WWF917592 WMJ917591:WMJ917592 WCN917591:WCN917592 VSR917591:VSR917592 VIV917591:VIV917592 UYZ917591:UYZ917592 UPD917591:UPD917592 UFH917591:UFH917592 TVL917591:TVL917592 TLP917591:TLP917592 TBT917591:TBT917592 SRX917591:SRX917592 SIB917591:SIB917592 RYF917591:RYF917592 ROJ917591:ROJ917592 REN917591:REN917592 QUR917591:QUR917592 QKV917591:QKV917592 QAZ917591:QAZ917592 PRD917591:PRD917592 PHH917591:PHH917592 OXL917591:OXL917592 ONP917591:ONP917592 ODT917591:ODT917592 NTX917591:NTX917592 NKB917591:NKB917592 NAF917591:NAF917592 MQJ917591:MQJ917592 MGN917591:MGN917592 LWR917591:LWR917592 LMV917591:LMV917592 LCZ917591:LCZ917592 KTD917591:KTD917592 KJH917591:KJH917592 JZL917591:JZL917592 JPP917591:JPP917592 JFT917591:JFT917592 IVX917591:IVX917592 IMB917591:IMB917592 ICF917591:ICF917592 HSJ917591:HSJ917592 HIN917591:HIN917592 GYR917591:GYR917592 GOV917591:GOV917592 GEZ917591:GEZ917592 FVD917591:FVD917592 FLH917591:FLH917592 FBL917591:FBL917592 ERP917591:ERP917592 EHT917591:EHT917592 DXX917591:DXX917592 DOB917591:DOB917592 DEF917591:DEF917592 CUJ917591:CUJ917592 CKN917591:CKN917592 CAR917591:CAR917592 BQV917591:BQV917592 BGZ917591:BGZ917592 AXD917591:AXD917592 ANH917591:ANH917592 ADL917591:ADL917592 TP917591:TP917592 JT917591:JT917592 V917591:V917592 WWF852055:WWF852056 WMJ852055:WMJ852056 WCN852055:WCN852056 VSR852055:VSR852056 VIV852055:VIV852056 UYZ852055:UYZ852056 UPD852055:UPD852056 UFH852055:UFH852056 TVL852055:TVL852056 TLP852055:TLP852056 TBT852055:TBT852056 SRX852055:SRX852056 SIB852055:SIB852056 RYF852055:RYF852056 ROJ852055:ROJ852056 REN852055:REN852056 QUR852055:QUR852056 QKV852055:QKV852056 QAZ852055:QAZ852056 PRD852055:PRD852056 PHH852055:PHH852056 OXL852055:OXL852056 ONP852055:ONP852056 ODT852055:ODT852056 NTX852055:NTX852056 NKB852055:NKB852056 NAF852055:NAF852056 MQJ852055:MQJ852056 MGN852055:MGN852056 LWR852055:LWR852056 LMV852055:LMV852056 LCZ852055:LCZ852056 KTD852055:KTD852056 KJH852055:KJH852056 JZL852055:JZL852056 JPP852055:JPP852056 JFT852055:JFT852056 IVX852055:IVX852056 IMB852055:IMB852056 ICF852055:ICF852056 HSJ852055:HSJ852056 HIN852055:HIN852056 GYR852055:GYR852056 GOV852055:GOV852056 GEZ852055:GEZ852056 FVD852055:FVD852056 FLH852055:FLH852056 FBL852055:FBL852056 ERP852055:ERP852056 EHT852055:EHT852056 DXX852055:DXX852056 DOB852055:DOB852056 DEF852055:DEF852056 CUJ852055:CUJ852056 CKN852055:CKN852056 CAR852055:CAR852056 BQV852055:BQV852056 BGZ852055:BGZ852056 AXD852055:AXD852056 ANH852055:ANH852056 ADL852055:ADL852056 TP852055:TP852056 JT852055:JT852056 V852055:V852056 WWF786519:WWF786520 WMJ786519:WMJ786520 WCN786519:WCN786520 VSR786519:VSR786520 VIV786519:VIV786520 UYZ786519:UYZ786520 UPD786519:UPD786520 UFH786519:UFH786520 TVL786519:TVL786520 TLP786519:TLP786520 TBT786519:TBT786520 SRX786519:SRX786520 SIB786519:SIB786520 RYF786519:RYF786520 ROJ786519:ROJ786520 REN786519:REN786520 QUR786519:QUR786520 QKV786519:QKV786520 QAZ786519:QAZ786520 PRD786519:PRD786520 PHH786519:PHH786520 OXL786519:OXL786520 ONP786519:ONP786520 ODT786519:ODT786520 NTX786519:NTX786520 NKB786519:NKB786520 NAF786519:NAF786520 MQJ786519:MQJ786520 MGN786519:MGN786520 LWR786519:LWR786520 LMV786519:LMV786520 LCZ786519:LCZ786520 KTD786519:KTD786520 KJH786519:KJH786520 JZL786519:JZL786520 JPP786519:JPP786520 JFT786519:JFT786520 IVX786519:IVX786520 IMB786519:IMB786520 ICF786519:ICF786520 HSJ786519:HSJ786520 HIN786519:HIN786520 GYR786519:GYR786520 GOV786519:GOV786520 GEZ786519:GEZ786520 FVD786519:FVD786520 FLH786519:FLH786520 FBL786519:FBL786520 ERP786519:ERP786520 EHT786519:EHT786520 DXX786519:DXX786520 DOB786519:DOB786520 DEF786519:DEF786520 CUJ786519:CUJ786520 CKN786519:CKN786520 CAR786519:CAR786520 BQV786519:BQV786520 BGZ786519:BGZ786520 AXD786519:AXD786520 ANH786519:ANH786520 ADL786519:ADL786520 TP786519:TP786520 JT786519:JT786520 V786519:V786520 WWF720983:WWF720984 WMJ720983:WMJ720984 WCN720983:WCN720984 VSR720983:VSR720984 VIV720983:VIV720984 UYZ720983:UYZ720984 UPD720983:UPD720984 UFH720983:UFH720984 TVL720983:TVL720984 TLP720983:TLP720984 TBT720983:TBT720984 SRX720983:SRX720984 SIB720983:SIB720984 RYF720983:RYF720984 ROJ720983:ROJ720984 REN720983:REN720984 QUR720983:QUR720984 QKV720983:QKV720984 QAZ720983:QAZ720984 PRD720983:PRD720984 PHH720983:PHH720984 OXL720983:OXL720984 ONP720983:ONP720984 ODT720983:ODT720984 NTX720983:NTX720984 NKB720983:NKB720984 NAF720983:NAF720984 MQJ720983:MQJ720984 MGN720983:MGN720984 LWR720983:LWR720984 LMV720983:LMV720984 LCZ720983:LCZ720984 KTD720983:KTD720984 KJH720983:KJH720984 JZL720983:JZL720984 JPP720983:JPP720984 JFT720983:JFT720984 IVX720983:IVX720984 IMB720983:IMB720984 ICF720983:ICF720984 HSJ720983:HSJ720984 HIN720983:HIN720984 GYR720983:GYR720984 GOV720983:GOV720984 GEZ720983:GEZ720984 FVD720983:FVD720984 FLH720983:FLH720984 FBL720983:FBL720984 ERP720983:ERP720984 EHT720983:EHT720984 DXX720983:DXX720984 DOB720983:DOB720984 DEF720983:DEF720984 CUJ720983:CUJ720984 CKN720983:CKN720984 CAR720983:CAR720984 BQV720983:BQV720984 BGZ720983:BGZ720984 AXD720983:AXD720984 ANH720983:ANH720984 ADL720983:ADL720984 TP720983:TP720984 JT720983:JT720984 V720983:V720984 WWF655447:WWF655448 WMJ655447:WMJ655448 WCN655447:WCN655448 VSR655447:VSR655448 VIV655447:VIV655448 UYZ655447:UYZ655448 UPD655447:UPD655448 UFH655447:UFH655448 TVL655447:TVL655448 TLP655447:TLP655448 TBT655447:TBT655448 SRX655447:SRX655448 SIB655447:SIB655448 RYF655447:RYF655448 ROJ655447:ROJ655448 REN655447:REN655448 QUR655447:QUR655448 QKV655447:QKV655448 QAZ655447:QAZ655448 PRD655447:PRD655448 PHH655447:PHH655448 OXL655447:OXL655448 ONP655447:ONP655448 ODT655447:ODT655448 NTX655447:NTX655448 NKB655447:NKB655448 NAF655447:NAF655448 MQJ655447:MQJ655448 MGN655447:MGN655448 LWR655447:LWR655448 LMV655447:LMV655448 LCZ655447:LCZ655448 KTD655447:KTD655448 KJH655447:KJH655448 JZL655447:JZL655448 JPP655447:JPP655448 JFT655447:JFT655448 IVX655447:IVX655448 IMB655447:IMB655448 ICF655447:ICF655448 HSJ655447:HSJ655448 HIN655447:HIN655448 GYR655447:GYR655448 GOV655447:GOV655448 GEZ655447:GEZ655448 FVD655447:FVD655448 FLH655447:FLH655448 FBL655447:FBL655448 ERP655447:ERP655448 EHT655447:EHT655448 DXX655447:DXX655448 DOB655447:DOB655448 DEF655447:DEF655448 CUJ655447:CUJ655448 CKN655447:CKN655448 CAR655447:CAR655448 BQV655447:BQV655448 BGZ655447:BGZ655448 AXD655447:AXD655448 ANH655447:ANH655448 ADL655447:ADL655448 TP655447:TP655448 JT655447:JT655448 V655447:V655448 WWF589911:WWF589912 WMJ589911:WMJ589912 WCN589911:WCN589912 VSR589911:VSR589912 VIV589911:VIV589912 UYZ589911:UYZ589912 UPD589911:UPD589912 UFH589911:UFH589912 TVL589911:TVL589912 TLP589911:TLP589912 TBT589911:TBT589912 SRX589911:SRX589912 SIB589911:SIB589912 RYF589911:RYF589912 ROJ589911:ROJ589912 REN589911:REN589912 QUR589911:QUR589912 QKV589911:QKV589912 QAZ589911:QAZ589912 PRD589911:PRD589912 PHH589911:PHH589912 OXL589911:OXL589912 ONP589911:ONP589912 ODT589911:ODT589912 NTX589911:NTX589912 NKB589911:NKB589912 NAF589911:NAF589912 MQJ589911:MQJ589912 MGN589911:MGN589912 LWR589911:LWR589912 LMV589911:LMV589912 LCZ589911:LCZ589912 KTD589911:KTD589912 KJH589911:KJH589912 JZL589911:JZL589912 JPP589911:JPP589912 JFT589911:JFT589912 IVX589911:IVX589912 IMB589911:IMB589912 ICF589911:ICF589912 HSJ589911:HSJ589912 HIN589911:HIN589912 GYR589911:GYR589912 GOV589911:GOV589912 GEZ589911:GEZ589912 FVD589911:FVD589912 FLH589911:FLH589912 FBL589911:FBL589912 ERP589911:ERP589912 EHT589911:EHT589912 DXX589911:DXX589912 DOB589911:DOB589912 DEF589911:DEF589912 CUJ589911:CUJ589912 CKN589911:CKN589912 CAR589911:CAR589912 BQV589911:BQV589912 BGZ589911:BGZ589912 AXD589911:AXD589912 ANH589911:ANH589912 ADL589911:ADL589912 TP589911:TP589912 JT589911:JT589912 V589911:V589912 WWF524375:WWF524376 WMJ524375:WMJ524376 WCN524375:WCN524376 VSR524375:VSR524376 VIV524375:VIV524376 UYZ524375:UYZ524376 UPD524375:UPD524376 UFH524375:UFH524376 TVL524375:TVL524376 TLP524375:TLP524376 TBT524375:TBT524376 SRX524375:SRX524376 SIB524375:SIB524376 RYF524375:RYF524376 ROJ524375:ROJ524376 REN524375:REN524376 QUR524375:QUR524376 QKV524375:QKV524376 QAZ524375:QAZ524376 PRD524375:PRD524376 PHH524375:PHH524376 OXL524375:OXL524376 ONP524375:ONP524376 ODT524375:ODT524376 NTX524375:NTX524376 NKB524375:NKB524376 NAF524375:NAF524376 MQJ524375:MQJ524376 MGN524375:MGN524376 LWR524375:LWR524376 LMV524375:LMV524376 LCZ524375:LCZ524376 KTD524375:KTD524376 KJH524375:KJH524376 JZL524375:JZL524376 JPP524375:JPP524376 JFT524375:JFT524376 IVX524375:IVX524376 IMB524375:IMB524376 ICF524375:ICF524376 HSJ524375:HSJ524376 HIN524375:HIN524376 GYR524375:GYR524376 GOV524375:GOV524376 GEZ524375:GEZ524376 FVD524375:FVD524376 FLH524375:FLH524376 FBL524375:FBL524376 ERP524375:ERP524376 EHT524375:EHT524376 DXX524375:DXX524376 DOB524375:DOB524376 DEF524375:DEF524376 CUJ524375:CUJ524376 CKN524375:CKN524376 CAR524375:CAR524376 BQV524375:BQV524376 BGZ524375:BGZ524376 AXD524375:AXD524376 ANH524375:ANH524376 ADL524375:ADL524376 TP524375:TP524376 JT524375:JT524376 V524375:V524376 WWF458839:WWF458840 WMJ458839:WMJ458840 WCN458839:WCN458840 VSR458839:VSR458840 VIV458839:VIV458840 UYZ458839:UYZ458840 UPD458839:UPD458840 UFH458839:UFH458840 TVL458839:TVL458840 TLP458839:TLP458840 TBT458839:TBT458840 SRX458839:SRX458840 SIB458839:SIB458840 RYF458839:RYF458840 ROJ458839:ROJ458840 REN458839:REN458840 QUR458839:QUR458840 QKV458839:QKV458840 QAZ458839:QAZ458840 PRD458839:PRD458840 PHH458839:PHH458840 OXL458839:OXL458840 ONP458839:ONP458840 ODT458839:ODT458840 NTX458839:NTX458840 NKB458839:NKB458840 NAF458839:NAF458840 MQJ458839:MQJ458840 MGN458839:MGN458840 LWR458839:LWR458840 LMV458839:LMV458840 LCZ458839:LCZ458840 KTD458839:KTD458840 KJH458839:KJH458840 JZL458839:JZL458840 JPP458839:JPP458840 JFT458839:JFT458840 IVX458839:IVX458840 IMB458839:IMB458840 ICF458839:ICF458840 HSJ458839:HSJ458840 HIN458839:HIN458840 GYR458839:GYR458840 GOV458839:GOV458840 GEZ458839:GEZ458840 FVD458839:FVD458840 FLH458839:FLH458840 FBL458839:FBL458840 ERP458839:ERP458840 EHT458839:EHT458840 DXX458839:DXX458840 DOB458839:DOB458840 DEF458839:DEF458840 CUJ458839:CUJ458840 CKN458839:CKN458840 CAR458839:CAR458840 BQV458839:BQV458840 BGZ458839:BGZ458840 AXD458839:AXD458840 ANH458839:ANH458840 ADL458839:ADL458840 TP458839:TP458840 JT458839:JT458840 V458839:V458840 WWF393303:WWF393304 WMJ393303:WMJ393304 WCN393303:WCN393304 VSR393303:VSR393304 VIV393303:VIV393304 UYZ393303:UYZ393304 UPD393303:UPD393304 UFH393303:UFH393304 TVL393303:TVL393304 TLP393303:TLP393304 TBT393303:TBT393304 SRX393303:SRX393304 SIB393303:SIB393304 RYF393303:RYF393304 ROJ393303:ROJ393304 REN393303:REN393304 QUR393303:QUR393304 QKV393303:QKV393304 QAZ393303:QAZ393304 PRD393303:PRD393304 PHH393303:PHH393304 OXL393303:OXL393304 ONP393303:ONP393304 ODT393303:ODT393304 NTX393303:NTX393304 NKB393303:NKB393304 NAF393303:NAF393304 MQJ393303:MQJ393304 MGN393303:MGN393304 LWR393303:LWR393304 LMV393303:LMV393304 LCZ393303:LCZ393304 KTD393303:KTD393304 KJH393303:KJH393304 JZL393303:JZL393304 JPP393303:JPP393304 JFT393303:JFT393304 IVX393303:IVX393304 IMB393303:IMB393304 ICF393303:ICF393304 HSJ393303:HSJ393304 HIN393303:HIN393304 GYR393303:GYR393304 GOV393303:GOV393304 GEZ393303:GEZ393304 FVD393303:FVD393304 FLH393303:FLH393304 FBL393303:FBL393304 ERP393303:ERP393304 EHT393303:EHT393304 DXX393303:DXX393304 DOB393303:DOB393304 DEF393303:DEF393304 CUJ393303:CUJ393304 CKN393303:CKN393304 CAR393303:CAR393304 BQV393303:BQV393304 BGZ393303:BGZ393304 AXD393303:AXD393304 ANH393303:ANH393304 ADL393303:ADL393304 TP393303:TP393304 JT393303:JT393304 V393303:V393304 WWF327767:WWF327768 WMJ327767:WMJ327768 WCN327767:WCN327768 VSR327767:VSR327768 VIV327767:VIV327768 UYZ327767:UYZ327768 UPD327767:UPD327768 UFH327767:UFH327768 TVL327767:TVL327768 TLP327767:TLP327768 TBT327767:TBT327768 SRX327767:SRX327768 SIB327767:SIB327768 RYF327767:RYF327768 ROJ327767:ROJ327768 REN327767:REN327768 QUR327767:QUR327768 QKV327767:QKV327768 QAZ327767:QAZ327768 PRD327767:PRD327768 PHH327767:PHH327768 OXL327767:OXL327768 ONP327767:ONP327768 ODT327767:ODT327768 NTX327767:NTX327768 NKB327767:NKB327768 NAF327767:NAF327768 MQJ327767:MQJ327768 MGN327767:MGN327768 LWR327767:LWR327768 LMV327767:LMV327768 LCZ327767:LCZ327768 KTD327767:KTD327768 KJH327767:KJH327768 JZL327767:JZL327768 JPP327767:JPP327768 JFT327767:JFT327768 IVX327767:IVX327768 IMB327767:IMB327768 ICF327767:ICF327768 HSJ327767:HSJ327768 HIN327767:HIN327768 GYR327767:GYR327768 GOV327767:GOV327768 GEZ327767:GEZ327768 FVD327767:FVD327768 FLH327767:FLH327768 FBL327767:FBL327768 ERP327767:ERP327768 EHT327767:EHT327768 DXX327767:DXX327768 DOB327767:DOB327768 DEF327767:DEF327768 CUJ327767:CUJ327768 CKN327767:CKN327768 CAR327767:CAR327768 BQV327767:BQV327768 BGZ327767:BGZ327768 AXD327767:AXD327768 ANH327767:ANH327768 ADL327767:ADL327768 TP327767:TP327768 JT327767:JT327768 V327767:V327768 WWF262231:WWF262232 WMJ262231:WMJ262232 WCN262231:WCN262232 VSR262231:VSR262232 VIV262231:VIV262232 UYZ262231:UYZ262232 UPD262231:UPD262232 UFH262231:UFH262232 TVL262231:TVL262232 TLP262231:TLP262232 TBT262231:TBT262232 SRX262231:SRX262232 SIB262231:SIB262232 RYF262231:RYF262232 ROJ262231:ROJ262232 REN262231:REN262232 QUR262231:QUR262232 QKV262231:QKV262232 QAZ262231:QAZ262232 PRD262231:PRD262232 PHH262231:PHH262232 OXL262231:OXL262232 ONP262231:ONP262232 ODT262231:ODT262232 NTX262231:NTX262232 NKB262231:NKB262232 NAF262231:NAF262232 MQJ262231:MQJ262232 MGN262231:MGN262232 LWR262231:LWR262232 LMV262231:LMV262232 LCZ262231:LCZ262232 KTD262231:KTD262232 KJH262231:KJH262232 JZL262231:JZL262232 JPP262231:JPP262232 JFT262231:JFT262232 IVX262231:IVX262232 IMB262231:IMB262232 ICF262231:ICF262232 HSJ262231:HSJ262232 HIN262231:HIN262232 GYR262231:GYR262232 GOV262231:GOV262232 GEZ262231:GEZ262232 FVD262231:FVD262232 FLH262231:FLH262232 FBL262231:FBL262232 ERP262231:ERP262232 EHT262231:EHT262232 DXX262231:DXX262232 DOB262231:DOB262232 DEF262231:DEF262232 CUJ262231:CUJ262232 CKN262231:CKN262232 CAR262231:CAR262232 BQV262231:BQV262232 BGZ262231:BGZ262232 AXD262231:AXD262232 ANH262231:ANH262232 ADL262231:ADL262232 TP262231:TP262232 JT262231:JT262232 V262231:V262232 WWF196695:WWF196696 WMJ196695:WMJ196696 WCN196695:WCN196696 VSR196695:VSR196696 VIV196695:VIV196696 UYZ196695:UYZ196696 UPD196695:UPD196696 UFH196695:UFH196696 TVL196695:TVL196696 TLP196695:TLP196696 TBT196695:TBT196696 SRX196695:SRX196696 SIB196695:SIB196696 RYF196695:RYF196696 ROJ196695:ROJ196696 REN196695:REN196696 QUR196695:QUR196696 QKV196695:QKV196696 QAZ196695:QAZ196696 PRD196695:PRD196696 PHH196695:PHH196696 OXL196695:OXL196696 ONP196695:ONP196696 ODT196695:ODT196696 NTX196695:NTX196696 NKB196695:NKB196696 NAF196695:NAF196696 MQJ196695:MQJ196696 MGN196695:MGN196696 LWR196695:LWR196696 LMV196695:LMV196696 LCZ196695:LCZ196696 KTD196695:KTD196696 KJH196695:KJH196696 JZL196695:JZL196696 JPP196695:JPP196696 JFT196695:JFT196696 IVX196695:IVX196696 IMB196695:IMB196696 ICF196695:ICF196696 HSJ196695:HSJ196696 HIN196695:HIN196696 GYR196695:GYR196696 GOV196695:GOV196696 GEZ196695:GEZ196696 FVD196695:FVD196696 FLH196695:FLH196696 FBL196695:FBL196696 ERP196695:ERP196696 EHT196695:EHT196696 DXX196695:DXX196696 DOB196695:DOB196696 DEF196695:DEF196696 CUJ196695:CUJ196696 CKN196695:CKN196696 CAR196695:CAR196696 BQV196695:BQV196696 BGZ196695:BGZ196696 AXD196695:AXD196696 ANH196695:ANH196696 ADL196695:ADL196696 TP196695:TP196696 JT196695:JT196696 V196695:V196696 WWF131159:WWF131160 WMJ131159:WMJ131160 WCN131159:WCN131160 VSR131159:VSR131160 VIV131159:VIV131160 UYZ131159:UYZ131160 UPD131159:UPD131160 UFH131159:UFH131160 TVL131159:TVL131160 TLP131159:TLP131160 TBT131159:TBT131160 SRX131159:SRX131160 SIB131159:SIB131160 RYF131159:RYF131160 ROJ131159:ROJ131160 REN131159:REN131160 QUR131159:QUR131160 QKV131159:QKV131160 QAZ131159:QAZ131160 PRD131159:PRD131160 PHH131159:PHH131160 OXL131159:OXL131160 ONP131159:ONP131160 ODT131159:ODT131160 NTX131159:NTX131160 NKB131159:NKB131160 NAF131159:NAF131160 MQJ131159:MQJ131160 MGN131159:MGN131160 LWR131159:LWR131160 LMV131159:LMV131160 LCZ131159:LCZ131160 KTD131159:KTD131160 KJH131159:KJH131160 JZL131159:JZL131160 JPP131159:JPP131160 JFT131159:JFT131160 IVX131159:IVX131160 IMB131159:IMB131160 ICF131159:ICF131160 HSJ131159:HSJ131160 HIN131159:HIN131160 GYR131159:GYR131160 GOV131159:GOV131160 GEZ131159:GEZ131160 FVD131159:FVD131160 FLH131159:FLH131160 FBL131159:FBL131160 ERP131159:ERP131160 EHT131159:EHT131160 DXX131159:DXX131160 DOB131159:DOB131160 DEF131159:DEF131160 CUJ131159:CUJ131160 CKN131159:CKN131160 CAR131159:CAR131160 BQV131159:BQV131160 BGZ131159:BGZ131160 AXD131159:AXD131160 ANH131159:ANH131160 ADL131159:ADL131160 TP131159:TP131160 JT131159:JT131160 V131159:V131160 WWF65623:WWF65624 WMJ65623:WMJ65624 WCN65623:WCN65624 VSR65623:VSR65624 VIV65623:VIV65624 UYZ65623:UYZ65624 UPD65623:UPD65624 UFH65623:UFH65624 TVL65623:TVL65624 TLP65623:TLP65624 TBT65623:TBT65624 SRX65623:SRX65624 SIB65623:SIB65624 RYF65623:RYF65624 ROJ65623:ROJ65624 REN65623:REN65624 QUR65623:QUR65624 QKV65623:QKV65624 QAZ65623:QAZ65624 PRD65623:PRD65624 PHH65623:PHH65624 OXL65623:OXL65624 ONP65623:ONP65624 ODT65623:ODT65624 NTX65623:NTX65624 NKB65623:NKB65624 NAF65623:NAF65624 MQJ65623:MQJ65624 MGN65623:MGN65624 LWR65623:LWR65624 LMV65623:LMV65624 LCZ65623:LCZ65624 KTD65623:KTD65624 KJH65623:KJH65624 JZL65623:JZL65624 JPP65623:JPP65624 JFT65623:JFT65624 IVX65623:IVX65624 IMB65623:IMB65624 ICF65623:ICF65624 HSJ65623:HSJ65624 HIN65623:HIN65624 GYR65623:GYR65624 GOV65623:GOV65624 GEZ65623:GEZ65624 FVD65623:FVD65624 FLH65623:FLH65624 FBL65623:FBL65624 ERP65623:ERP65624 EHT65623:EHT65624 DXX65623:DXX65624 DOB65623:DOB65624 DEF65623:DEF65624 CUJ65623:CUJ65624 CKN65623:CKN65624 CAR65623:CAR65624 BQV65623:BQV65624 BGZ65623:BGZ65624 AXD65623:AXD65624 ANH65623:ANH65624 ADL65623:ADL65624 TP65623:TP65624 JT65623:JT65624 V65623:V65624">
      <formula1>$M$124:$M$127</formula1>
    </dataValidation>
    <dataValidation type="list" allowBlank="1" showInputMessage="1" showErrorMessage="1" error="Selecionar" prompt="Especificar tipo de licença." sqref="J86:O90">
      <formula1>$M$119:$M$131</formula1>
    </dataValidation>
    <dataValidation type="list" allowBlank="1" showInputMessage="1" showErrorMessage="1" sqref="AD50:AD56 Z57:AI57">
      <formula1>$G$124:$G$126</formula1>
    </dataValidation>
  </dataValidations>
  <hyperlinks>
    <hyperlink ref="C113:AI113" location="'Tela 9 - Documentos'!Area_de_impressao" display="Para formalização do processo, fazer upload no sistema de requerimento dos documentos listados na Tela 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sheetPr codeName="Plan2"/>
  <dimension ref="A1:DG1568"/>
  <sheetViews>
    <sheetView zoomScale="94" zoomScaleNormal="94" workbookViewId="0">
      <selection activeCell="AY13" sqref="AY13"/>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c r="B2" s="674" t="s">
        <v>2110</v>
      </c>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6"/>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c r="B4" s="237"/>
      <c r="C4" s="896" t="s">
        <v>2036</v>
      </c>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8"/>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c r="B5" s="237"/>
      <c r="C5" s="912" t="s">
        <v>1738</v>
      </c>
      <c r="D5" s="912"/>
      <c r="E5" s="912"/>
      <c r="F5" s="912"/>
      <c r="G5" s="912"/>
      <c r="H5" s="912"/>
      <c r="I5" s="912"/>
      <c r="J5" s="912"/>
      <c r="K5" s="912"/>
      <c r="L5" s="910"/>
      <c r="M5" s="910"/>
      <c r="N5" s="910"/>
      <c r="O5" s="910"/>
      <c r="P5" s="910"/>
      <c r="Q5" s="910"/>
      <c r="R5" s="910"/>
      <c r="S5" s="910"/>
      <c r="T5" s="910"/>
      <c r="U5" s="910"/>
      <c r="V5" s="910"/>
      <c r="W5" s="910"/>
      <c r="X5" s="910"/>
      <c r="Y5" s="910"/>
      <c r="Z5" s="910"/>
      <c r="AA5" s="910"/>
      <c r="AB5" s="910"/>
      <c r="AC5" s="910"/>
      <c r="AD5" s="910"/>
      <c r="AE5" s="910"/>
      <c r="AF5" s="910"/>
      <c r="AG5" s="910"/>
      <c r="AH5" s="910"/>
      <c r="AI5" s="910"/>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c r="B6" s="237"/>
      <c r="C6" s="127" t="s">
        <v>2090</v>
      </c>
      <c r="D6" s="127"/>
      <c r="E6" s="438"/>
      <c r="F6" s="1122" t="s">
        <v>2037</v>
      </c>
      <c r="G6" s="912"/>
      <c r="H6" s="912"/>
      <c r="I6" s="1007"/>
      <c r="J6" s="1007"/>
      <c r="K6" s="1007"/>
      <c r="L6" s="1007"/>
      <c r="M6" s="1007"/>
      <c r="N6" s="1007"/>
      <c r="O6" s="1007"/>
      <c r="P6" s="1007"/>
      <c r="Q6" s="1007"/>
      <c r="R6" s="1007"/>
      <c r="S6" s="1007"/>
      <c r="T6" s="346"/>
      <c r="U6" s="462"/>
      <c r="V6" s="1123" t="s">
        <v>2038</v>
      </c>
      <c r="W6" s="1028"/>
      <c r="X6" s="1007"/>
      <c r="Y6" s="1007"/>
      <c r="Z6" s="1007"/>
      <c r="AA6" s="1007"/>
      <c r="AB6" s="1007"/>
      <c r="AC6" s="1007"/>
      <c r="AD6" s="1007"/>
      <c r="AE6" s="1007"/>
      <c r="AF6" s="1007"/>
      <c r="AG6" s="1007"/>
      <c r="AH6" s="1007"/>
      <c r="AI6" s="1007"/>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912" t="s">
        <v>2039</v>
      </c>
      <c r="D7" s="912"/>
      <c r="E7" s="912"/>
      <c r="F7" s="912"/>
      <c r="G7" s="912"/>
      <c r="H7" s="912"/>
      <c r="I7" s="912"/>
      <c r="J7" s="912"/>
      <c r="K7" s="912"/>
      <c r="L7" s="912"/>
      <c r="M7" s="882"/>
      <c r="N7" s="882"/>
      <c r="O7" s="882"/>
      <c r="P7" s="882"/>
      <c r="Q7" s="882"/>
      <c r="R7" s="882"/>
      <c r="S7" s="882"/>
      <c r="T7" s="882"/>
      <c r="U7" s="882"/>
      <c r="V7" s="882"/>
      <c r="W7" s="882"/>
      <c r="X7" s="882"/>
      <c r="Y7" s="882"/>
      <c r="Z7" s="882"/>
      <c r="AA7" s="882"/>
      <c r="AB7" s="882"/>
      <c r="AC7" s="882"/>
      <c r="AD7" s="882"/>
      <c r="AE7" s="882"/>
      <c r="AF7" s="882"/>
      <c r="AG7" s="882"/>
      <c r="AH7" s="882"/>
      <c r="AI7" s="882"/>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2091</v>
      </c>
      <c r="D8" s="127"/>
      <c r="E8" s="438"/>
      <c r="F8" s="1122" t="s">
        <v>2037</v>
      </c>
      <c r="G8" s="912"/>
      <c r="H8" s="912"/>
      <c r="I8" s="1007"/>
      <c r="J8" s="1007"/>
      <c r="K8" s="1007"/>
      <c r="L8" s="1007"/>
      <c r="M8" s="1007"/>
      <c r="N8" s="1007"/>
      <c r="O8" s="1007"/>
      <c r="P8" s="1007"/>
      <c r="Q8" s="1007"/>
      <c r="R8" s="1007"/>
      <c r="S8" s="345"/>
      <c r="T8" s="413"/>
      <c r="U8" s="462"/>
      <c r="V8" s="1124" t="s">
        <v>2038</v>
      </c>
      <c r="W8" s="930"/>
      <c r="X8" s="1007"/>
      <c r="Y8" s="1007"/>
      <c r="Z8" s="1007"/>
      <c r="AA8" s="1007"/>
      <c r="AB8" s="1007"/>
      <c r="AC8" s="1007"/>
      <c r="AD8" s="1007"/>
      <c r="AE8" s="1007"/>
      <c r="AF8" s="1007"/>
      <c r="AG8" s="1007"/>
      <c r="AH8" s="1007"/>
      <c r="AI8" s="1007"/>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912" t="s">
        <v>2040</v>
      </c>
      <c r="D9" s="912"/>
      <c r="E9" s="912"/>
      <c r="F9" s="912"/>
      <c r="G9" s="912"/>
      <c r="H9" s="912"/>
      <c r="I9" s="912"/>
      <c r="J9" s="911"/>
      <c r="K9" s="911"/>
      <c r="L9" s="911"/>
      <c r="M9" s="911"/>
      <c r="N9" s="911"/>
      <c r="O9" s="911"/>
      <c r="P9" s="911"/>
      <c r="Q9" s="911"/>
      <c r="R9" s="911"/>
      <c r="S9" s="911"/>
      <c r="T9" s="882"/>
      <c r="U9" s="911"/>
      <c r="V9" s="882"/>
      <c r="W9" s="882"/>
      <c r="X9" s="911"/>
      <c r="Y9" s="911"/>
      <c r="Z9" s="911"/>
      <c r="AA9" s="911"/>
      <c r="AB9" s="911"/>
      <c r="AC9" s="911"/>
      <c r="AD9" s="911"/>
      <c r="AE9" s="911"/>
      <c r="AF9" s="911"/>
      <c r="AG9" s="911"/>
      <c r="AH9" s="911"/>
      <c r="AI9" s="911"/>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2041</v>
      </c>
      <c r="D10" s="160"/>
      <c r="E10" s="160"/>
      <c r="F10" s="160"/>
      <c r="G10" s="1121"/>
      <c r="H10" s="946"/>
      <c r="I10" s="946"/>
      <c r="J10" s="946"/>
      <c r="K10" s="946"/>
      <c r="L10" s="946"/>
      <c r="M10" s="946"/>
      <c r="N10" s="946"/>
      <c r="O10" s="946"/>
      <c r="P10" s="946"/>
      <c r="Q10" s="946"/>
      <c r="R10" s="946"/>
      <c r="S10" s="946"/>
      <c r="T10" s="946"/>
      <c r="U10" s="946"/>
      <c r="V10" s="946"/>
      <c r="W10" s="1121"/>
      <c r="X10" s="1121"/>
      <c r="Y10" s="1121"/>
      <c r="Z10" s="1121"/>
      <c r="AA10" s="1121"/>
      <c r="AB10" s="1121"/>
      <c r="AC10" s="313"/>
      <c r="AD10" s="249" t="s">
        <v>2042</v>
      </c>
      <c r="AE10" s="1121"/>
      <c r="AF10" s="1121"/>
      <c r="AG10" s="1121"/>
      <c r="AH10" s="1121"/>
      <c r="AI10" s="1121"/>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2043</v>
      </c>
      <c r="D11" s="160"/>
      <c r="E11" s="160"/>
      <c r="F11" s="160"/>
      <c r="G11" s="314"/>
      <c r="H11" s="911"/>
      <c r="I11" s="911"/>
      <c r="J11" s="911"/>
      <c r="K11" s="911"/>
      <c r="L11" s="911"/>
      <c r="M11" s="911"/>
      <c r="N11" s="911"/>
      <c r="O11" s="911"/>
      <c r="P11" s="911"/>
      <c r="Q11" s="911"/>
      <c r="R11" s="911"/>
      <c r="S11" s="911"/>
      <c r="T11" s="160"/>
      <c r="U11" s="247"/>
      <c r="V11" s="249" t="s">
        <v>2044</v>
      </c>
      <c r="W11" s="911"/>
      <c r="X11" s="911"/>
      <c r="Y11" s="911"/>
      <c r="Z11" s="911"/>
      <c r="AA11" s="911"/>
      <c r="AB11" s="911"/>
      <c r="AC11" s="882"/>
      <c r="AD11" s="882"/>
      <c r="AE11" s="911"/>
      <c r="AF11" s="911"/>
      <c r="AG11" s="911"/>
      <c r="AH11" s="911"/>
      <c r="AI11" s="911"/>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2045</v>
      </c>
      <c r="D12" s="160"/>
      <c r="E12" s="160"/>
      <c r="F12" s="946"/>
      <c r="G12" s="946"/>
      <c r="H12" s="946"/>
      <c r="I12" s="946"/>
      <c r="J12" s="946"/>
      <c r="K12" s="946"/>
      <c r="L12" s="946"/>
      <c r="M12" s="946"/>
      <c r="N12" s="247" t="s">
        <v>2046</v>
      </c>
      <c r="O12" s="343"/>
      <c r="P12" s="343"/>
      <c r="Q12" s="127"/>
      <c r="R12" s="252"/>
      <c r="S12" s="1129" t="s">
        <v>303</v>
      </c>
      <c r="T12" s="1129"/>
      <c r="U12" s="1129"/>
      <c r="V12" s="1129"/>
      <c r="W12" s="1129"/>
      <c r="X12" s="1129"/>
      <c r="Y12" s="1129"/>
      <c r="Z12" s="1129"/>
      <c r="AA12" s="1129"/>
      <c r="AB12" s="313"/>
      <c r="AC12" s="313"/>
      <c r="AD12" s="249" t="s">
        <v>2047</v>
      </c>
      <c r="AE12" s="1008"/>
      <c r="AF12" s="1008"/>
      <c r="AG12" s="1008"/>
      <c r="AH12" s="1008"/>
      <c r="AI12" s="1008"/>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2048</v>
      </c>
      <c r="D13" s="160"/>
      <c r="E13" s="160"/>
      <c r="F13" s="160"/>
      <c r="G13" s="882"/>
      <c r="H13" s="882"/>
      <c r="I13" s="882"/>
      <c r="J13" s="882"/>
      <c r="K13" s="882"/>
      <c r="L13" s="882"/>
      <c r="M13" s="1028" t="s">
        <v>2049</v>
      </c>
      <c r="N13" s="1028"/>
      <c r="O13" s="1028"/>
      <c r="P13" s="1130"/>
      <c r="Q13" s="1130"/>
      <c r="R13" s="1130"/>
      <c r="S13" s="1130"/>
      <c r="T13" s="1130"/>
      <c r="U13" s="1130"/>
      <c r="V13" s="1130"/>
      <c r="W13" s="1130"/>
      <c r="X13" s="1130"/>
      <c r="Y13" s="1130"/>
      <c r="Z13" s="1130"/>
      <c r="AA13" s="1130"/>
      <c r="AB13" s="1130"/>
      <c r="AC13" s="1130"/>
      <c r="AD13" s="1130"/>
      <c r="AE13" s="1130"/>
      <c r="AF13" s="1130"/>
      <c r="AG13" s="1130"/>
      <c r="AH13" s="1130"/>
      <c r="AI13" s="1130"/>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27" t="s">
        <v>2050</v>
      </c>
      <c r="D14" s="127"/>
      <c r="E14" s="127"/>
      <c r="F14" s="127"/>
      <c r="G14" s="1125" t="str">
        <f>IF(OR(S12="",S12="Selecionar"),"",VLOOKUP(S12,H69:S922,9,FALSE))</f>
        <v/>
      </c>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5.0999999999999996" customHeight="1">
      <c r="B15" s="237"/>
      <c r="C15" s="127"/>
      <c r="D15" s="127"/>
      <c r="E15" s="127"/>
      <c r="F15" s="127"/>
      <c r="G15" s="127"/>
      <c r="H15" s="127"/>
      <c r="I15" s="127"/>
      <c r="J15" s="127"/>
      <c r="K15" s="254"/>
      <c r="L15" s="254"/>
      <c r="M15" s="254"/>
      <c r="N15" s="127"/>
      <c r="O15" s="251"/>
      <c r="P15" s="254"/>
      <c r="Q15" s="254"/>
      <c r="R15" s="254"/>
      <c r="S15" s="254"/>
      <c r="T15" s="254"/>
      <c r="U15" s="132"/>
      <c r="V15" s="259"/>
      <c r="W15" s="259"/>
      <c r="X15" s="132"/>
      <c r="Y15" s="132"/>
      <c r="Z15" s="249"/>
      <c r="AA15" s="259"/>
      <c r="AB15" s="259"/>
      <c r="AC15" s="259"/>
      <c r="AD15" s="259"/>
      <c r="AE15" s="259"/>
      <c r="AF15" s="259"/>
      <c r="AG15" s="259"/>
      <c r="AH15" s="259"/>
      <c r="AI15" s="259"/>
      <c r="AJ15" s="260"/>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c r="B16" s="237"/>
      <c r="C16" s="896" t="s">
        <v>2051</v>
      </c>
      <c r="D16" s="897"/>
      <c r="E16" s="897"/>
      <c r="F16" s="897"/>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c r="AG16" s="897"/>
      <c r="AH16" s="897"/>
      <c r="AI16" s="898"/>
      <c r="AJ16" s="238"/>
      <c r="AK16" s="239"/>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160" t="s">
        <v>2131</v>
      </c>
      <c r="D17" s="160"/>
      <c r="E17" s="160"/>
      <c r="F17" s="160"/>
      <c r="G17" s="160"/>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370"/>
      <c r="AF17" s="247"/>
      <c r="AG17" s="247"/>
      <c r="AH17" s="370"/>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440"/>
      <c r="D18" s="247" t="s">
        <v>196</v>
      </c>
      <c r="E18" s="247"/>
      <c r="F18" s="440"/>
      <c r="G18" s="247" t="s">
        <v>2132</v>
      </c>
      <c r="H18" s="160"/>
      <c r="I18" s="257"/>
      <c r="J18" s="257"/>
      <c r="K18" s="257"/>
      <c r="L18" s="257"/>
      <c r="M18" s="257"/>
      <c r="N18" s="257"/>
      <c r="O18" s="257"/>
      <c r="P18" s="257"/>
      <c r="Q18" s="257"/>
      <c r="R18" s="257"/>
      <c r="S18" s="127"/>
      <c r="T18" s="127"/>
      <c r="U18" s="127"/>
      <c r="V18" s="127"/>
      <c r="W18" s="127"/>
      <c r="X18" s="127"/>
      <c r="Y18" s="127"/>
      <c r="Z18" s="127"/>
      <c r="AA18" s="127"/>
      <c r="AB18" s="127"/>
      <c r="AC18" s="127"/>
      <c r="AD18" s="127"/>
      <c r="AE18" s="144"/>
      <c r="AF18" s="247"/>
      <c r="AG18" s="247"/>
      <c r="AH18" s="144"/>
      <c r="AI18" s="247"/>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5.0999999999999996" customHeight="1">
      <c r="B19" s="237"/>
      <c r="C19" s="127"/>
      <c r="D19" s="127"/>
      <c r="E19" s="127"/>
      <c r="F19" s="127"/>
      <c r="G19" s="127"/>
      <c r="H19" s="127"/>
      <c r="I19" s="127"/>
      <c r="J19" s="127"/>
      <c r="K19" s="254"/>
      <c r="L19" s="254"/>
      <c r="M19" s="254"/>
      <c r="N19" s="127"/>
      <c r="O19" s="251"/>
      <c r="P19" s="254"/>
      <c r="Q19" s="254"/>
      <c r="R19" s="254"/>
      <c r="S19" s="254"/>
      <c r="T19" s="254"/>
      <c r="U19" s="132"/>
      <c r="V19" s="259"/>
      <c r="W19" s="259"/>
      <c r="X19" s="132"/>
      <c r="Y19" s="132"/>
      <c r="Z19" s="249"/>
      <c r="AA19" s="259"/>
      <c r="AB19" s="259"/>
      <c r="AC19" s="259"/>
      <c r="AD19" s="259"/>
      <c r="AE19" s="259"/>
      <c r="AF19" s="259"/>
      <c r="AG19" s="259"/>
      <c r="AH19" s="259"/>
      <c r="AI19" s="259"/>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126" t="s">
        <v>159</v>
      </c>
      <c r="D20" s="1126"/>
      <c r="E20" s="1099" t="s">
        <v>2052</v>
      </c>
      <c r="F20" s="1099"/>
      <c r="G20" s="1099"/>
      <c r="H20" s="1099"/>
      <c r="I20" s="1099"/>
      <c r="J20" s="1099"/>
      <c r="K20" s="1099"/>
      <c r="L20" s="1099"/>
      <c r="M20" s="1099"/>
      <c r="N20" s="1099"/>
      <c r="O20" s="1099"/>
      <c r="P20" s="1099"/>
      <c r="Q20" s="1099"/>
      <c r="R20" s="1099"/>
      <c r="S20" s="1099"/>
      <c r="T20" s="1099"/>
      <c r="U20" s="1099"/>
      <c r="V20" s="1099"/>
      <c r="W20" s="1099"/>
      <c r="X20" s="1099"/>
      <c r="Y20" s="1099"/>
      <c r="Z20" s="1099"/>
      <c r="AA20" s="1099"/>
      <c r="AB20" s="1099"/>
      <c r="AC20" s="1099"/>
      <c r="AD20" s="1099"/>
      <c r="AE20" s="1099"/>
      <c r="AF20" s="1099"/>
      <c r="AG20" s="1099"/>
      <c r="AH20" s="1099"/>
      <c r="AI20" s="1099"/>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41" t="s">
        <v>210</v>
      </c>
      <c r="D21" s="941"/>
      <c r="E21" s="1127" t="s">
        <v>167</v>
      </c>
      <c r="F21" s="1128"/>
      <c r="G21" s="1128"/>
      <c r="H21" s="1128"/>
      <c r="I21" s="1128"/>
      <c r="J21" s="1128"/>
      <c r="K21" s="1128"/>
      <c r="L21" s="1128"/>
      <c r="M21" s="1128"/>
      <c r="N21" s="1128"/>
      <c r="O21" s="1128"/>
      <c r="P21" s="1128"/>
      <c r="Q21" s="1128"/>
      <c r="R21" s="1128"/>
      <c r="S21" s="1128"/>
      <c r="T21" s="1128"/>
      <c r="U21" s="1128"/>
      <c r="V21" s="1128"/>
      <c r="W21" s="1128"/>
      <c r="X21" s="1128"/>
      <c r="Y21" s="1128"/>
      <c r="Z21" s="1128"/>
      <c r="AA21" s="1128"/>
      <c r="AB21" s="1128"/>
      <c r="AC21" s="1128"/>
      <c r="AD21" s="1128"/>
      <c r="AE21" s="1128"/>
      <c r="AF21" s="1128"/>
      <c r="AG21" s="1128"/>
      <c r="AH21" s="1128"/>
      <c r="AI21" s="1128"/>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941" t="s">
        <v>213</v>
      </c>
      <c r="D22" s="941"/>
      <c r="E22" s="1127" t="s">
        <v>167</v>
      </c>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1128"/>
      <c r="AG22" s="1128"/>
      <c r="AH22" s="1128"/>
      <c r="AI22" s="1128"/>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941" t="s">
        <v>215</v>
      </c>
      <c r="D23" s="941"/>
      <c r="E23" s="1127" t="s">
        <v>167</v>
      </c>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941" t="s">
        <v>217</v>
      </c>
      <c r="D24" s="941"/>
      <c r="E24" s="1127" t="s">
        <v>167</v>
      </c>
      <c r="F24" s="1128"/>
      <c r="G24" s="1128"/>
      <c r="H24" s="1128"/>
      <c r="I24" s="1128"/>
      <c r="J24" s="1128"/>
      <c r="K24" s="112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941" t="s">
        <v>219</v>
      </c>
      <c r="D25" s="941"/>
      <c r="E25" s="1127" t="s">
        <v>167</v>
      </c>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8"/>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27"/>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160" t="s">
        <v>2053</v>
      </c>
      <c r="D27" s="127"/>
      <c r="E27" s="127"/>
      <c r="F27" s="127"/>
      <c r="G27" s="127"/>
      <c r="H27" s="127"/>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440"/>
      <c r="D28" s="247" t="s">
        <v>196</v>
      </c>
      <c r="E28" s="247"/>
      <c r="F28" s="423"/>
      <c r="G28" s="247" t="s">
        <v>2054</v>
      </c>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7.5" customHeight="1">
      <c r="B29" s="237"/>
      <c r="C29" s="528"/>
      <c r="D29" s="247"/>
      <c r="E29" s="247"/>
      <c r="F29" s="428"/>
      <c r="G29" s="247"/>
      <c r="H29" s="160"/>
      <c r="I29" s="127"/>
      <c r="J29" s="127"/>
      <c r="K29" s="254"/>
      <c r="L29" s="254"/>
      <c r="M29" s="254"/>
      <c r="N29" s="127"/>
      <c r="O29" s="251"/>
      <c r="P29" s="254"/>
      <c r="Q29" s="254"/>
      <c r="R29" s="254"/>
      <c r="S29" s="254"/>
      <c r="T29" s="254"/>
      <c r="U29" s="132"/>
      <c r="V29" s="259"/>
      <c r="W29" s="259"/>
      <c r="X29" s="132"/>
      <c r="Y29" s="132"/>
      <c r="Z29" s="249"/>
      <c r="AA29" s="259"/>
      <c r="AB29" s="259"/>
      <c r="AC29" s="259"/>
      <c r="AD29" s="259"/>
      <c r="AE29" s="259"/>
      <c r="AF29" s="259"/>
      <c r="AG29" s="259"/>
      <c r="AH29" s="259"/>
      <c r="AI29" s="259"/>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440"/>
      <c r="D30" s="1134" t="s">
        <v>2393</v>
      </c>
      <c r="E30" s="1134"/>
      <c r="F30" s="1134"/>
      <c r="G30" s="1134"/>
      <c r="H30" s="1134"/>
      <c r="I30" s="1134"/>
      <c r="J30" s="1134"/>
      <c r="K30" s="1134"/>
      <c r="L30" s="1134"/>
      <c r="M30" s="1134"/>
      <c r="N30" s="1134"/>
      <c r="O30" s="1134"/>
      <c r="P30" s="1134"/>
      <c r="Q30" s="1134"/>
      <c r="R30" s="1134"/>
      <c r="S30" s="1134"/>
      <c r="T30" s="1134"/>
      <c r="U30" s="1134"/>
      <c r="V30" s="1134"/>
      <c r="W30" s="1134"/>
      <c r="X30" s="1134"/>
      <c r="Y30" s="1134"/>
      <c r="Z30" s="1134"/>
      <c r="AA30" s="1134"/>
      <c r="AB30" s="1134"/>
      <c r="AC30" s="1134"/>
      <c r="AD30" s="1134"/>
      <c r="AE30" s="1134"/>
      <c r="AF30" s="1134"/>
      <c r="AG30" s="1134"/>
      <c r="AH30" s="1134"/>
      <c r="AI30" s="1134"/>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528"/>
      <c r="D31" s="1134"/>
      <c r="E31" s="1134"/>
      <c r="F31" s="1134"/>
      <c r="G31" s="1134"/>
      <c r="H31" s="1134"/>
      <c r="I31" s="1134"/>
      <c r="J31" s="1134"/>
      <c r="K31" s="1134"/>
      <c r="L31" s="1134"/>
      <c r="M31" s="1134"/>
      <c r="N31" s="1134"/>
      <c r="O31" s="1134"/>
      <c r="P31" s="1134"/>
      <c r="Q31" s="1134"/>
      <c r="R31" s="1134"/>
      <c r="S31" s="1134"/>
      <c r="T31" s="1134"/>
      <c r="U31" s="1134"/>
      <c r="V31" s="1134"/>
      <c r="W31" s="1134"/>
      <c r="X31" s="1134"/>
      <c r="Y31" s="1134"/>
      <c r="Z31" s="1134"/>
      <c r="AA31" s="1134"/>
      <c r="AB31" s="1134"/>
      <c r="AC31" s="1134"/>
      <c r="AD31" s="1134"/>
      <c r="AE31" s="1134"/>
      <c r="AF31" s="1134"/>
      <c r="AG31" s="1134"/>
      <c r="AH31" s="1134"/>
      <c r="AI31" s="1134"/>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27"/>
      <c r="D32" s="127"/>
      <c r="E32" s="127"/>
      <c r="F32" s="127"/>
      <c r="G32" s="127"/>
      <c r="H32" s="127"/>
      <c r="I32" s="127"/>
      <c r="J32" s="127"/>
      <c r="K32" s="254"/>
      <c r="L32" s="254"/>
      <c r="M32" s="254"/>
      <c r="N32" s="127"/>
      <c r="O32" s="251"/>
      <c r="P32" s="254"/>
      <c r="Q32" s="254"/>
      <c r="R32" s="254"/>
      <c r="S32" s="254"/>
      <c r="T32" s="254"/>
      <c r="U32" s="132"/>
      <c r="V32" s="259"/>
      <c r="W32" s="259"/>
      <c r="X32" s="132"/>
      <c r="Y32" s="132"/>
      <c r="Z32" s="249"/>
      <c r="AA32" s="259"/>
      <c r="AB32" s="259"/>
      <c r="AC32" s="259"/>
      <c r="AD32" s="259"/>
      <c r="AE32" s="259"/>
      <c r="AF32" s="259"/>
      <c r="AG32" s="259"/>
      <c r="AH32" s="259"/>
      <c r="AI32" s="259"/>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36" customHeight="1">
      <c r="B33" s="237"/>
      <c r="C33" s="684" t="s">
        <v>2190</v>
      </c>
      <c r="D33" s="684"/>
      <c r="E33" s="684"/>
      <c r="F33" s="684"/>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493" t="str">
        <f>IF('TELA 3'!D69="","",'TELA 3'!D69)</f>
        <v/>
      </c>
      <c r="D34" s="422" t="s">
        <v>196</v>
      </c>
      <c r="E34" s="225"/>
      <c r="F34" s="493" t="str">
        <f>IF('TELA 3'!G69="","",'TELA 3'!G69)</f>
        <v/>
      </c>
      <c r="G34" s="422" t="s">
        <v>197</v>
      </c>
      <c r="H34" s="225"/>
      <c r="I34" s="127" t="s">
        <v>2191</v>
      </c>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 customFormat="1" ht="23.25" customHeight="1">
      <c r="B36" s="261"/>
      <c r="C36" s="902" t="s">
        <v>1154</v>
      </c>
      <c r="D36" s="902"/>
      <c r="E36" s="902"/>
      <c r="F36" s="902"/>
      <c r="G36" s="902"/>
      <c r="H36" s="901" t="s">
        <v>162</v>
      </c>
      <c r="I36" s="901"/>
      <c r="J36" s="901"/>
      <c r="K36" s="901"/>
      <c r="L36" s="901"/>
      <c r="M36" s="901"/>
      <c r="N36" s="901"/>
      <c r="O36" s="901"/>
      <c r="P36" s="901"/>
      <c r="Q36" s="901"/>
      <c r="R36" s="901"/>
      <c r="S36" s="901"/>
      <c r="T36" s="902" t="s">
        <v>151</v>
      </c>
      <c r="U36" s="902"/>
      <c r="V36" s="902"/>
      <c r="W36" s="902"/>
      <c r="X36" s="902"/>
      <c r="Y36" s="902" t="s">
        <v>161</v>
      </c>
      <c r="Z36" s="902"/>
      <c r="AA36" s="902"/>
      <c r="AB36" s="902"/>
      <c r="AC36" s="1131" t="s">
        <v>156</v>
      </c>
      <c r="AD36" s="1132"/>
      <c r="AE36" s="1132"/>
      <c r="AF36" s="1133"/>
      <c r="AG36" s="932" t="s">
        <v>150</v>
      </c>
      <c r="AH36" s="933"/>
      <c r="AI36" s="934"/>
      <c r="AJ36" s="262"/>
      <c r="AL36" s="926"/>
      <c r="AM36" s="926"/>
      <c r="AN36" s="926"/>
      <c r="AO36" s="926"/>
      <c r="AP36" s="926"/>
      <c r="AQ36" s="926"/>
      <c r="AR36" s="926"/>
      <c r="AS36" s="926"/>
      <c r="AT36" s="926"/>
      <c r="AU36" s="926"/>
      <c r="AV36" s="926"/>
      <c r="AW36" s="926"/>
      <c r="AX36" s="926"/>
      <c r="AY36" s="926"/>
      <c r="AZ36" s="926"/>
      <c r="BA36" s="926"/>
      <c r="BB36" s="926"/>
      <c r="BC36" s="240"/>
      <c r="BD36" s="240"/>
      <c r="BE36" s="240"/>
      <c r="BF36" s="248"/>
      <c r="BH36" s="248"/>
    </row>
    <row r="37" spans="2:111" s="240" customFormat="1" ht="30" customHeight="1">
      <c r="B37" s="263"/>
      <c r="C37" s="905" t="str">
        <f>IF(C30="x",'DN217'!C204,IF('TELA 3'!C8="","",'TELA 3'!C8))</f>
        <v/>
      </c>
      <c r="D37" s="905"/>
      <c r="E37" s="905"/>
      <c r="F37" s="905"/>
      <c r="G37" s="905"/>
      <c r="H37" s="1135" t="str">
        <f>IF(C30="x",'DN217'!AD204,IF(F34="x",auxdisp!B55,IF('TELA 3'!H8="Selecionar código","",'TELA 3'!H8)))</f>
        <v/>
      </c>
      <c r="I37" s="1135"/>
      <c r="J37" s="1135"/>
      <c r="K37" s="1135"/>
      <c r="L37" s="1135"/>
      <c r="M37" s="1135"/>
      <c r="N37" s="1135"/>
      <c r="O37" s="1135"/>
      <c r="P37" s="1135"/>
      <c r="Q37" s="1135"/>
      <c r="R37" s="1135"/>
      <c r="S37" s="1135"/>
      <c r="T37" s="903" t="str">
        <f>IF(C30="x",'DN217'!J204,'TELA 3'!T8)</f>
        <v>-</v>
      </c>
      <c r="U37" s="903"/>
      <c r="V37" s="903"/>
      <c r="W37" s="903"/>
      <c r="X37" s="903"/>
      <c r="Y37" s="1136" t="str">
        <f>IF(C30="x","***",IF('TELA 3'!Y8="","",'TELA 3'!Y8))</f>
        <v/>
      </c>
      <c r="Z37" s="1136"/>
      <c r="AA37" s="1136"/>
      <c r="AB37" s="1136"/>
      <c r="AC37" s="894" t="str">
        <f>IF(C30="x","ha",IF('TELA 3'!AC8="","",'TELA 3'!AC8))</f>
        <v>-</v>
      </c>
      <c r="AD37" s="894"/>
      <c r="AE37" s="894"/>
      <c r="AF37" s="894"/>
      <c r="AG37" s="1137" t="str">
        <f>IF(C30="x","Não passível",IF(F34="X","Não passível", IF('TELA 3'!AF8="","",'TELA 3'!AF8)))</f>
        <v>-</v>
      </c>
      <c r="AH37" s="1138"/>
      <c r="AI37" s="1139"/>
      <c r="AJ37" s="264"/>
      <c r="AL37" s="926"/>
      <c r="AM37" s="926"/>
      <c r="AN37" s="926"/>
      <c r="AO37" s="926"/>
      <c r="AP37" s="926"/>
      <c r="AQ37" s="926"/>
      <c r="AR37" s="926"/>
      <c r="AS37" s="926"/>
      <c r="AT37" s="926"/>
      <c r="AU37" s="926"/>
      <c r="AV37" s="926"/>
      <c r="AW37" s="926"/>
      <c r="AX37" s="926"/>
      <c r="AY37" s="926"/>
      <c r="AZ37" s="926"/>
      <c r="BA37" s="926"/>
      <c r="BB37" s="926"/>
      <c r="BC37" s="23"/>
      <c r="BD37" s="23"/>
      <c r="BE37" s="23"/>
      <c r="BF37" s="23"/>
      <c r="BG37" s="23"/>
      <c r="BH37" s="23"/>
      <c r="BI37" s="23"/>
      <c r="BJ37" s="23"/>
      <c r="BK37" s="23"/>
      <c r="BL37" s="23"/>
      <c r="BM37" s="23"/>
      <c r="BN37" s="23"/>
      <c r="BO37" s="23"/>
      <c r="BP37" s="23"/>
      <c r="BQ37" s="23"/>
      <c r="BR37" s="23"/>
      <c r="BS37" s="23"/>
      <c r="BT37" s="23"/>
    </row>
    <row r="38" spans="2:111" s="240" customFormat="1" ht="30" customHeight="1">
      <c r="B38" s="263"/>
      <c r="C38" s="905"/>
      <c r="D38" s="905"/>
      <c r="E38" s="905"/>
      <c r="F38" s="905"/>
      <c r="G38" s="905"/>
      <c r="H38" s="1135"/>
      <c r="I38" s="1135"/>
      <c r="J38" s="1135"/>
      <c r="K38" s="1135"/>
      <c r="L38" s="1135"/>
      <c r="M38" s="1135"/>
      <c r="N38" s="1135"/>
      <c r="O38" s="1135"/>
      <c r="P38" s="1135"/>
      <c r="Q38" s="1135"/>
      <c r="R38" s="1135"/>
      <c r="S38" s="1135"/>
      <c r="T38" s="903" t="str">
        <f>'TELA 3'!T9</f>
        <v>-</v>
      </c>
      <c r="U38" s="903"/>
      <c r="V38" s="903"/>
      <c r="W38" s="903"/>
      <c r="X38" s="903"/>
      <c r="Y38" s="1136" t="str">
        <f>IF('TELA 3'!Y9="","",'TELA 3'!Y9)</f>
        <v/>
      </c>
      <c r="Z38" s="1136"/>
      <c r="AA38" s="1136"/>
      <c r="AB38" s="1136"/>
      <c r="AC38" s="894" t="str">
        <f>IF('TELA 3'!AC9="","",'TELA 3'!AC9)</f>
        <v>-</v>
      </c>
      <c r="AD38" s="894"/>
      <c r="AE38" s="894"/>
      <c r="AF38" s="894"/>
      <c r="AG38" s="1140"/>
      <c r="AH38" s="1141"/>
      <c r="AI38" s="1142"/>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c r="B39" s="263"/>
      <c r="C39" s="905" t="str">
        <f>IF('TELA 3'!C10="","",'TELA 3'!C10)</f>
        <v/>
      </c>
      <c r="D39" s="905"/>
      <c r="E39" s="905"/>
      <c r="F39" s="905"/>
      <c r="G39" s="905"/>
      <c r="H39" s="1135" t="str">
        <f>IF('TELA 3'!H10="Selecionar código","",'TELA 3'!H10)</f>
        <v/>
      </c>
      <c r="I39" s="1135"/>
      <c r="J39" s="1135"/>
      <c r="K39" s="1135"/>
      <c r="L39" s="1135"/>
      <c r="M39" s="1135"/>
      <c r="N39" s="1135"/>
      <c r="O39" s="1135"/>
      <c r="P39" s="1135"/>
      <c r="Q39" s="1135"/>
      <c r="R39" s="1135"/>
      <c r="S39" s="1135"/>
      <c r="T39" s="903" t="str">
        <f>'TELA 3'!T10</f>
        <v>-</v>
      </c>
      <c r="U39" s="903"/>
      <c r="V39" s="903"/>
      <c r="W39" s="903"/>
      <c r="X39" s="903"/>
      <c r="Y39" s="1136" t="str">
        <f>IF('TELA 3'!Y10="","",'TELA 3'!Y10)</f>
        <v/>
      </c>
      <c r="Z39" s="1136"/>
      <c r="AA39" s="1136"/>
      <c r="AB39" s="1136"/>
      <c r="AC39" s="894" t="str">
        <f>IF('TELA 3'!AC10="","",'TELA 3'!AC10)</f>
        <v>-</v>
      </c>
      <c r="AD39" s="894"/>
      <c r="AE39" s="894"/>
      <c r="AF39" s="894"/>
      <c r="AG39" s="1137" t="str">
        <f>IF('TELA 3'!AF10="","",'TELA 3'!AF10)</f>
        <v>-</v>
      </c>
      <c r="AH39" s="1138"/>
      <c r="AI39" s="1139"/>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c r="B40" s="263"/>
      <c r="C40" s="905"/>
      <c r="D40" s="905"/>
      <c r="E40" s="905"/>
      <c r="F40" s="905"/>
      <c r="G40" s="905"/>
      <c r="H40" s="1135"/>
      <c r="I40" s="1135"/>
      <c r="J40" s="1135"/>
      <c r="K40" s="1135"/>
      <c r="L40" s="1135"/>
      <c r="M40" s="1135"/>
      <c r="N40" s="1135"/>
      <c r="O40" s="1135"/>
      <c r="P40" s="1135"/>
      <c r="Q40" s="1135"/>
      <c r="R40" s="1135"/>
      <c r="S40" s="1135"/>
      <c r="T40" s="903" t="str">
        <f>'TELA 3'!T11</f>
        <v>-</v>
      </c>
      <c r="U40" s="903"/>
      <c r="V40" s="903"/>
      <c r="W40" s="903"/>
      <c r="X40" s="903"/>
      <c r="Y40" s="1136" t="str">
        <f>IF('TELA 3'!Y11="","",'TELA 3'!Y11)</f>
        <v/>
      </c>
      <c r="Z40" s="1136"/>
      <c r="AA40" s="1136"/>
      <c r="AB40" s="1136"/>
      <c r="AC40" s="894" t="str">
        <f>IF('TELA 3'!AC11="","",'TELA 3'!AC11)</f>
        <v>-</v>
      </c>
      <c r="AD40" s="894"/>
      <c r="AE40" s="894"/>
      <c r="AF40" s="894"/>
      <c r="AG40" s="1140"/>
      <c r="AH40" s="1141"/>
      <c r="AI40" s="1142"/>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c r="B41" s="263"/>
      <c r="C41" s="905" t="str">
        <f>IF('TELA 3'!C12="","",'TELA 3'!C12)</f>
        <v/>
      </c>
      <c r="D41" s="905"/>
      <c r="E41" s="905"/>
      <c r="F41" s="905"/>
      <c r="G41" s="905"/>
      <c r="H41" s="1135" t="str">
        <f>IF('TELA 3'!H12="Selecionar código","",'TELA 3'!H12)</f>
        <v/>
      </c>
      <c r="I41" s="1135"/>
      <c r="J41" s="1135"/>
      <c r="K41" s="1135"/>
      <c r="L41" s="1135"/>
      <c r="M41" s="1135"/>
      <c r="N41" s="1135"/>
      <c r="O41" s="1135"/>
      <c r="P41" s="1135"/>
      <c r="Q41" s="1135"/>
      <c r="R41" s="1135"/>
      <c r="S41" s="1135"/>
      <c r="T41" s="903" t="str">
        <f>'TELA 3'!T12</f>
        <v>-</v>
      </c>
      <c r="U41" s="903"/>
      <c r="V41" s="903"/>
      <c r="W41" s="903"/>
      <c r="X41" s="903"/>
      <c r="Y41" s="1136" t="str">
        <f>IF('TELA 3'!Y12="","",'TELA 3'!Y12)</f>
        <v/>
      </c>
      <c r="Z41" s="1136"/>
      <c r="AA41" s="1136"/>
      <c r="AB41" s="1136"/>
      <c r="AC41" s="894" t="str">
        <f>IF('TELA 3'!AC12="","",'TELA 3'!AC12)</f>
        <v>-</v>
      </c>
      <c r="AD41" s="894"/>
      <c r="AE41" s="894"/>
      <c r="AF41" s="894"/>
      <c r="AG41" s="1137" t="str">
        <f>IF('TELA 3'!AF12="","",'TELA 3'!AF12)</f>
        <v>-</v>
      </c>
      <c r="AH41" s="1138"/>
      <c r="AI41" s="1139"/>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c r="B42" s="263"/>
      <c r="C42" s="905"/>
      <c r="D42" s="905"/>
      <c r="E42" s="905"/>
      <c r="F42" s="905"/>
      <c r="G42" s="905"/>
      <c r="H42" s="1135"/>
      <c r="I42" s="1135"/>
      <c r="J42" s="1135"/>
      <c r="K42" s="1135"/>
      <c r="L42" s="1135"/>
      <c r="M42" s="1135"/>
      <c r="N42" s="1135"/>
      <c r="O42" s="1135"/>
      <c r="P42" s="1135"/>
      <c r="Q42" s="1135"/>
      <c r="R42" s="1135"/>
      <c r="S42" s="1135"/>
      <c r="T42" s="903" t="str">
        <f>'TELA 3'!T13</f>
        <v>-</v>
      </c>
      <c r="U42" s="903"/>
      <c r="V42" s="903"/>
      <c r="W42" s="903"/>
      <c r="X42" s="903"/>
      <c r="Y42" s="1136" t="str">
        <f>IF('TELA 3'!Y13="","",'TELA 3'!Y13)</f>
        <v/>
      </c>
      <c r="Z42" s="1136"/>
      <c r="AA42" s="1136"/>
      <c r="AB42" s="1136"/>
      <c r="AC42" s="894" t="str">
        <f>IF('TELA 3'!AC13="","",'TELA 3'!AC13)</f>
        <v>-</v>
      </c>
      <c r="AD42" s="894"/>
      <c r="AE42" s="894"/>
      <c r="AF42" s="894"/>
      <c r="AG42" s="1140"/>
      <c r="AH42" s="1141"/>
      <c r="AI42" s="1142"/>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c r="B43" s="263"/>
      <c r="C43" s="905" t="str">
        <f>IF('TELA 3'!C14="","",'TELA 3'!C14)</f>
        <v/>
      </c>
      <c r="D43" s="905"/>
      <c r="E43" s="905"/>
      <c r="F43" s="905"/>
      <c r="G43" s="905"/>
      <c r="H43" s="1135" t="str">
        <f>IF('TELA 3'!H14="Selecionar código","",'TELA 3'!H14)</f>
        <v/>
      </c>
      <c r="I43" s="1135"/>
      <c r="J43" s="1135"/>
      <c r="K43" s="1135"/>
      <c r="L43" s="1135"/>
      <c r="M43" s="1135"/>
      <c r="N43" s="1135"/>
      <c r="O43" s="1135"/>
      <c r="P43" s="1135"/>
      <c r="Q43" s="1135"/>
      <c r="R43" s="1135"/>
      <c r="S43" s="1135"/>
      <c r="T43" s="903" t="str">
        <f>'TELA 3'!T14</f>
        <v>-</v>
      </c>
      <c r="U43" s="903"/>
      <c r="V43" s="903"/>
      <c r="W43" s="903"/>
      <c r="X43" s="903"/>
      <c r="Y43" s="1136" t="str">
        <f>IF('TELA 3'!Y14="","",'TELA 3'!Y14)</f>
        <v/>
      </c>
      <c r="Z43" s="1136"/>
      <c r="AA43" s="1136"/>
      <c r="AB43" s="1136"/>
      <c r="AC43" s="894" t="str">
        <f>IF('TELA 3'!AC14="","",'TELA 3'!AC14)</f>
        <v>-</v>
      </c>
      <c r="AD43" s="894"/>
      <c r="AE43" s="894"/>
      <c r="AF43" s="894"/>
      <c r="AG43" s="1137" t="str">
        <f>IF('TELA 3'!AF14="","",'TELA 3'!AF14)</f>
        <v>-</v>
      </c>
      <c r="AH43" s="1138"/>
      <c r="AI43" s="1139"/>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c r="B44" s="263"/>
      <c r="C44" s="905"/>
      <c r="D44" s="905"/>
      <c r="E44" s="905"/>
      <c r="F44" s="905"/>
      <c r="G44" s="905"/>
      <c r="H44" s="1135"/>
      <c r="I44" s="1135"/>
      <c r="J44" s="1135"/>
      <c r="K44" s="1135"/>
      <c r="L44" s="1135"/>
      <c r="M44" s="1135"/>
      <c r="N44" s="1135"/>
      <c r="O44" s="1135"/>
      <c r="P44" s="1135"/>
      <c r="Q44" s="1135"/>
      <c r="R44" s="1135"/>
      <c r="S44" s="1135"/>
      <c r="T44" s="903" t="str">
        <f>'TELA 3'!T15</f>
        <v>-</v>
      </c>
      <c r="U44" s="903"/>
      <c r="V44" s="903"/>
      <c r="W44" s="903"/>
      <c r="X44" s="903"/>
      <c r="Y44" s="1136" t="str">
        <f>IF('TELA 3'!Y15="","",'TELA 3'!Y15)</f>
        <v/>
      </c>
      <c r="Z44" s="1136"/>
      <c r="AA44" s="1136"/>
      <c r="AB44" s="1136"/>
      <c r="AC44" s="894" t="str">
        <f>IF('TELA 3'!AC15="","",'TELA 3'!AC15)</f>
        <v>-</v>
      </c>
      <c r="AD44" s="894"/>
      <c r="AE44" s="894"/>
      <c r="AF44" s="894"/>
      <c r="AG44" s="1140"/>
      <c r="AH44" s="1141"/>
      <c r="AI44" s="1142"/>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c r="B45" s="263"/>
      <c r="C45" s="905" t="str">
        <f>IF('TELA 3'!C16="","",'TELA 3'!C16)</f>
        <v/>
      </c>
      <c r="D45" s="905"/>
      <c r="E45" s="905"/>
      <c r="F45" s="905"/>
      <c r="G45" s="905"/>
      <c r="H45" s="1135" t="str">
        <f>IF('TELA 3'!H16="Selecionar código","",'TELA 3'!H16)</f>
        <v/>
      </c>
      <c r="I45" s="1135"/>
      <c r="J45" s="1135"/>
      <c r="K45" s="1135"/>
      <c r="L45" s="1135"/>
      <c r="M45" s="1135"/>
      <c r="N45" s="1135"/>
      <c r="O45" s="1135"/>
      <c r="P45" s="1135"/>
      <c r="Q45" s="1135"/>
      <c r="R45" s="1135"/>
      <c r="S45" s="1135"/>
      <c r="T45" s="903" t="str">
        <f>'TELA 3'!T16</f>
        <v>-</v>
      </c>
      <c r="U45" s="903"/>
      <c r="V45" s="903"/>
      <c r="W45" s="903"/>
      <c r="X45" s="903"/>
      <c r="Y45" s="1136" t="str">
        <f>IF('TELA 3'!Y16="","",'TELA 3'!Y16)</f>
        <v/>
      </c>
      <c r="Z45" s="1136"/>
      <c r="AA45" s="1136"/>
      <c r="AB45" s="1136"/>
      <c r="AC45" s="894" t="str">
        <f>IF('TELA 3'!AC16="","",'TELA 3'!AC16)</f>
        <v>-</v>
      </c>
      <c r="AD45" s="894"/>
      <c r="AE45" s="894"/>
      <c r="AF45" s="894"/>
      <c r="AG45" s="1137" t="str">
        <f>IF('TELA 3'!AF16="","",'TELA 3'!AF16)</f>
        <v>-</v>
      </c>
      <c r="AH45" s="1138"/>
      <c r="AI45" s="1139"/>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30" customHeight="1">
      <c r="B46" s="263"/>
      <c r="C46" s="905"/>
      <c r="D46" s="905"/>
      <c r="E46" s="905"/>
      <c r="F46" s="905"/>
      <c r="G46" s="905"/>
      <c r="H46" s="1135"/>
      <c r="I46" s="1135"/>
      <c r="J46" s="1135"/>
      <c r="K46" s="1135"/>
      <c r="L46" s="1135"/>
      <c r="M46" s="1135"/>
      <c r="N46" s="1135"/>
      <c r="O46" s="1135"/>
      <c r="P46" s="1135"/>
      <c r="Q46" s="1135"/>
      <c r="R46" s="1135"/>
      <c r="S46" s="1135"/>
      <c r="T46" s="903" t="str">
        <f>'TELA 3'!T17</f>
        <v>-</v>
      </c>
      <c r="U46" s="903"/>
      <c r="V46" s="903"/>
      <c r="W46" s="903"/>
      <c r="X46" s="903"/>
      <c r="Y46" s="1136" t="str">
        <f>IF('TELA 3'!Y17="","",'TELA 3'!Y17)</f>
        <v/>
      </c>
      <c r="Z46" s="1136"/>
      <c r="AA46" s="1136"/>
      <c r="AB46" s="1136"/>
      <c r="AC46" s="894" t="str">
        <f>IF('TELA 3'!AC17="","",'TELA 3'!AC17)</f>
        <v>-</v>
      </c>
      <c r="AD46" s="894"/>
      <c r="AE46" s="894"/>
      <c r="AF46" s="894"/>
      <c r="AG46" s="1140"/>
      <c r="AH46" s="1141"/>
      <c r="AI46" s="114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customHeight="1">
      <c r="B47" s="263"/>
      <c r="C47" s="265"/>
      <c r="D47" s="265"/>
      <c r="E47" s="265"/>
      <c r="F47" s="265"/>
      <c r="G47" s="265"/>
      <c r="H47" s="266"/>
      <c r="I47" s="266"/>
      <c r="J47" s="266"/>
      <c r="K47" s="266"/>
      <c r="L47" s="266"/>
      <c r="M47" s="266"/>
      <c r="N47" s="266"/>
      <c r="O47" s="266"/>
      <c r="P47" s="266"/>
      <c r="Q47" s="266"/>
      <c r="R47" s="266"/>
      <c r="S47" s="266"/>
      <c r="T47" s="266"/>
      <c r="U47" s="266"/>
      <c r="V47" s="265"/>
      <c r="W47" s="265"/>
      <c r="X47" s="265"/>
      <c r="Y47" s="265"/>
      <c r="Z47" s="265"/>
      <c r="AA47" s="267"/>
      <c r="AB47" s="267"/>
      <c r="AC47" s="267"/>
      <c r="AD47" s="267"/>
      <c r="AE47" s="265"/>
      <c r="AF47" s="265"/>
      <c r="AG47" s="265"/>
      <c r="AH47" s="265"/>
      <c r="AI47" s="265"/>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0.75" hidden="1" customHeight="1" thickBot="1">
      <c r="B48" s="268"/>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271"/>
      <c r="AP48" s="248"/>
      <c r="AT48" s="248"/>
      <c r="AV48" s="23"/>
      <c r="AW48" s="23"/>
      <c r="AX48" s="23"/>
      <c r="AY48" s="23"/>
      <c r="AZ48" s="23"/>
      <c r="BA48" s="23"/>
      <c r="BB48" s="23"/>
      <c r="BC48" s="23"/>
    </row>
    <row r="49" spans="1:55" s="240" customFormat="1" ht="5.0999999999999996" customHeight="1">
      <c r="B49" s="128"/>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128"/>
      <c r="AP49" s="248"/>
      <c r="AT49" s="248"/>
      <c r="AV49" s="23"/>
      <c r="AW49" s="23"/>
      <c r="AX49" s="23"/>
      <c r="AY49" s="23"/>
      <c r="AZ49" s="23"/>
      <c r="BA49" s="23"/>
      <c r="BB49" s="23"/>
      <c r="BC49" s="23"/>
    </row>
    <row r="50" spans="1:55" s="240" customFormat="1" ht="40.5" customHeight="1">
      <c r="A50" s="284"/>
      <c r="B50" s="315"/>
      <c r="C50" s="316"/>
      <c r="D50" s="317"/>
      <c r="E50" s="317"/>
      <c r="F50" s="318"/>
      <c r="G50" s="315"/>
      <c r="H50" s="1143" t="s">
        <v>2055</v>
      </c>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315"/>
      <c r="AK50" s="284"/>
      <c r="AL50" s="284"/>
      <c r="AM50" s="284"/>
      <c r="AN50" s="284"/>
      <c r="AP50" s="248"/>
      <c r="AT50" s="248"/>
      <c r="AV50" s="23"/>
      <c r="AW50" s="23"/>
      <c r="AX50" s="23"/>
      <c r="AY50" s="23"/>
      <c r="AZ50" s="23"/>
      <c r="BA50" s="23"/>
      <c r="BB50" s="23"/>
      <c r="BC50" s="23"/>
    </row>
    <row r="51" spans="1:55" s="240" customFormat="1" ht="15" customHeight="1">
      <c r="A51" s="284"/>
      <c r="B51" s="315"/>
      <c r="C51" s="316"/>
      <c r="D51" s="317"/>
      <c r="E51" s="317"/>
      <c r="F51" s="319"/>
      <c r="G51" s="128"/>
      <c r="H51" s="294" t="str">
        <f>G14</f>
        <v/>
      </c>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P51" s="248"/>
      <c r="AT51" s="248"/>
      <c r="AV51" s="26"/>
      <c r="AW51" s="26"/>
      <c r="AX51" s="26"/>
      <c r="AY51" s="26"/>
      <c r="AZ51" s="26"/>
      <c r="BA51" s="26"/>
      <c r="BB51" s="23"/>
      <c r="BC51" s="23"/>
    </row>
    <row r="52" spans="1:55" s="240" customFormat="1">
      <c r="A52" s="284"/>
      <c r="B52" s="315"/>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1"/>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15" customHeight="1">
      <c r="A53" s="284"/>
      <c r="B53" s="315"/>
      <c r="C53" s="316"/>
      <c r="D53" s="1145" t="s">
        <v>2093</v>
      </c>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1145"/>
      <c r="AG53" s="1145"/>
      <c r="AH53" s="1145"/>
      <c r="AI53" s="321"/>
      <c r="AJ53" s="321"/>
      <c r="AK53" s="241"/>
      <c r="AL53" s="241"/>
      <c r="AM53" s="241"/>
      <c r="AN53" s="241"/>
      <c r="AO53" s="241"/>
      <c r="AP53" s="244"/>
      <c r="AQ53" s="241"/>
      <c r="AR53" s="241"/>
      <c r="AS53" s="241"/>
      <c r="AT53" s="244"/>
      <c r="AU53" s="241"/>
      <c r="AV53" s="26"/>
      <c r="AW53" s="26"/>
      <c r="AX53" s="26"/>
      <c r="AY53" s="26"/>
      <c r="AZ53" s="26"/>
      <c r="BA53" s="26"/>
      <c r="BB53" s="23"/>
      <c r="BC53" s="23"/>
    </row>
    <row r="54" spans="1:55" s="240" customFormat="1" ht="15" customHeight="1">
      <c r="A54" s="284"/>
      <c r="B54" s="315"/>
      <c r="C54" s="316"/>
      <c r="D54" s="369"/>
      <c r="E54" s="369"/>
      <c r="F54" s="322"/>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241"/>
      <c r="AL54" s="241"/>
      <c r="AM54" s="241"/>
      <c r="AN54" s="241"/>
      <c r="AO54" s="241"/>
      <c r="AP54" s="244"/>
      <c r="AQ54" s="241"/>
      <c r="AR54" s="241"/>
      <c r="AS54" s="241"/>
      <c r="AT54" s="244"/>
      <c r="AU54" s="241"/>
      <c r="AV54" s="26"/>
      <c r="AW54" s="26"/>
      <c r="AX54" s="26"/>
      <c r="AY54" s="26"/>
      <c r="AZ54" s="26"/>
      <c r="BA54" s="26"/>
      <c r="BB54" s="23"/>
      <c r="BC54" s="23"/>
    </row>
    <row r="55" spans="1:55" s="240" customFormat="1" ht="102.75" customHeight="1">
      <c r="A55" s="284"/>
      <c r="B55" s="315"/>
      <c r="C55" s="128"/>
      <c r="D55" s="1146" t="str">
        <f>IF(auxdisp!B36="","",auxdisp!B36)</f>
        <v/>
      </c>
      <c r="E55" s="1146"/>
      <c r="F55" s="1146"/>
      <c r="G55" s="1146"/>
      <c r="H55" s="1146"/>
      <c r="I55" s="1146"/>
      <c r="J55" s="1146"/>
      <c r="K55" s="1146"/>
      <c r="L55" s="1146"/>
      <c r="M55" s="1146"/>
      <c r="N55" s="1146"/>
      <c r="O55" s="1146"/>
      <c r="P55" s="1146"/>
      <c r="Q55" s="1146"/>
      <c r="R55" s="1146"/>
      <c r="S55" s="1146"/>
      <c r="T55" s="1146"/>
      <c r="U55" s="1146"/>
      <c r="V55" s="1146"/>
      <c r="W55" s="1146"/>
      <c r="X55" s="1146"/>
      <c r="Y55" s="1146"/>
      <c r="Z55" s="1146"/>
      <c r="AA55" s="1146"/>
      <c r="AB55" s="1146"/>
      <c r="AC55" s="1146"/>
      <c r="AD55" s="1146"/>
      <c r="AE55" s="1146"/>
      <c r="AF55" s="1146"/>
      <c r="AG55" s="1146"/>
      <c r="AH55" s="1146"/>
      <c r="AI55" s="323"/>
      <c r="AJ55" s="321"/>
      <c r="AK55" s="241"/>
      <c r="AL55" s="241"/>
      <c r="AM55" s="241"/>
      <c r="AN55" s="241"/>
      <c r="AO55" s="241"/>
      <c r="AP55" s="244"/>
      <c r="AQ55" s="241"/>
      <c r="AR55" s="241"/>
      <c r="AS55" s="241"/>
      <c r="AT55" s="244"/>
      <c r="AU55" s="241"/>
      <c r="AV55" s="26"/>
      <c r="AW55" s="26"/>
      <c r="AX55" s="26"/>
      <c r="AY55" s="26"/>
      <c r="AZ55" s="26"/>
      <c r="BA55" s="26"/>
      <c r="BB55" s="23"/>
      <c r="BC55" s="23"/>
    </row>
    <row r="56" spans="1:55" s="240" customFormat="1" ht="5.0999999999999996" customHeight="1">
      <c r="A56" s="284"/>
      <c r="B56" s="315"/>
      <c r="C56" s="12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23"/>
      <c r="AJ56" s="321"/>
      <c r="AK56" s="241"/>
      <c r="AL56" s="241"/>
      <c r="AM56" s="241"/>
      <c r="AN56" s="241"/>
      <c r="AO56" s="241"/>
      <c r="AP56" s="244"/>
      <c r="AQ56" s="241"/>
      <c r="AR56" s="241"/>
      <c r="AS56" s="241"/>
      <c r="AT56" s="244"/>
      <c r="AU56" s="241"/>
      <c r="AV56" s="26"/>
      <c r="AW56" s="26"/>
      <c r="AX56" s="26"/>
      <c r="AY56" s="26"/>
      <c r="AZ56" s="26"/>
      <c r="BA56" s="26"/>
      <c r="BB56" s="23"/>
      <c r="BC56" s="23"/>
    </row>
    <row r="57" spans="1:55" s="240" customFormat="1" ht="15" customHeight="1">
      <c r="A57" s="284"/>
      <c r="B57" s="315"/>
      <c r="C57" s="316"/>
      <c r="D57" s="1147" t="s">
        <v>159</v>
      </c>
      <c r="E57" s="1147"/>
      <c r="F57" s="1147" t="s">
        <v>2052</v>
      </c>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280"/>
      <c r="AJ57" s="280"/>
      <c r="AK57" s="241"/>
      <c r="AL57" s="241"/>
      <c r="AM57" s="241"/>
      <c r="AN57" s="241"/>
      <c r="AO57" s="241"/>
      <c r="AP57" s="244"/>
      <c r="AQ57" s="241"/>
      <c r="AR57" s="241"/>
      <c r="AS57" s="241"/>
      <c r="AT57" s="244"/>
      <c r="AU57" s="241"/>
      <c r="AV57" s="26"/>
      <c r="AW57" s="26"/>
      <c r="AX57" s="26"/>
      <c r="AY57" s="26"/>
      <c r="AZ57" s="26"/>
      <c r="BA57" s="26"/>
      <c r="BB57" s="23"/>
      <c r="BC57" s="23"/>
    </row>
    <row r="58" spans="1:55" s="240" customFormat="1" ht="35.1" customHeight="1">
      <c r="A58" s="284"/>
      <c r="B58" s="315"/>
      <c r="C58" s="316"/>
      <c r="D58" s="941" t="s">
        <v>210</v>
      </c>
      <c r="E58" s="941"/>
      <c r="F58" s="1151" t="str">
        <f>IF(AND($F$18="",$F$28=""),"",IF($F$18="x",$E$21,CONCATENATE($C$37,"-",$H$37)))</f>
        <v/>
      </c>
      <c r="G58" s="1151"/>
      <c r="H58" s="1151"/>
      <c r="I58" s="1151"/>
      <c r="J58" s="1151"/>
      <c r="K58" s="1151"/>
      <c r="L58" s="1151"/>
      <c r="M58" s="1151"/>
      <c r="N58" s="1151"/>
      <c r="O58" s="1151"/>
      <c r="P58" s="1151"/>
      <c r="Q58" s="1151"/>
      <c r="R58" s="1151"/>
      <c r="S58" s="1151"/>
      <c r="T58" s="1151"/>
      <c r="U58" s="1151"/>
      <c r="V58" s="1151"/>
      <c r="W58" s="1151"/>
      <c r="X58" s="1151"/>
      <c r="Y58" s="1151"/>
      <c r="Z58" s="1151"/>
      <c r="AA58" s="1151"/>
      <c r="AB58" s="1151"/>
      <c r="AC58" s="1151"/>
      <c r="AD58" s="1151"/>
      <c r="AE58" s="1151"/>
      <c r="AF58" s="1151"/>
      <c r="AG58" s="1151"/>
      <c r="AH58" s="1151"/>
      <c r="AI58" s="127"/>
      <c r="AJ58" s="127"/>
      <c r="AK58" s="241"/>
      <c r="AL58" s="241"/>
      <c r="AM58" s="241"/>
      <c r="AN58" s="241"/>
      <c r="AO58" s="241"/>
      <c r="AP58" s="244"/>
      <c r="AQ58" s="241"/>
      <c r="AR58" s="241"/>
      <c r="AS58" s="241"/>
      <c r="AT58" s="244"/>
      <c r="AU58" s="241"/>
      <c r="AV58" s="26"/>
      <c r="AW58" s="26"/>
      <c r="AX58" s="26"/>
      <c r="AY58" s="26"/>
      <c r="AZ58" s="26"/>
      <c r="BA58" s="26"/>
      <c r="BB58" s="23"/>
      <c r="BC58" s="23"/>
    </row>
    <row r="59" spans="1:55" s="240" customFormat="1" ht="35.1" customHeight="1">
      <c r="A59" s="284"/>
      <c r="B59" s="315"/>
      <c r="C59" s="316"/>
      <c r="D59" s="941" t="s">
        <v>213</v>
      </c>
      <c r="E59" s="941"/>
      <c r="F59" s="1152" t="str">
        <f>IF(AND($F$18="",$F$28=""),"",IF($F$18="x",$E$22,CONCATENATE($C$39,"-",$H$39)))</f>
        <v/>
      </c>
      <c r="G59" s="1152"/>
      <c r="H59" s="1152"/>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1152"/>
      <c r="AH59" s="1152"/>
      <c r="AI59" s="127"/>
      <c r="AJ59" s="127"/>
      <c r="AK59" s="241"/>
      <c r="AL59" s="241"/>
      <c r="AM59" s="241"/>
      <c r="AN59" s="241"/>
      <c r="AO59" s="241"/>
      <c r="AP59" s="244"/>
      <c r="AQ59" s="241"/>
      <c r="AR59" s="241"/>
      <c r="AS59" s="241"/>
      <c r="AT59" s="244"/>
      <c r="AU59" s="241"/>
      <c r="AV59" s="26"/>
      <c r="AW59" s="26"/>
      <c r="AX59" s="26"/>
      <c r="AY59" s="26"/>
      <c r="AZ59" s="26"/>
      <c r="BA59" s="26"/>
      <c r="BB59" s="23"/>
      <c r="BC59" s="23"/>
    </row>
    <row r="60" spans="1:55" s="240" customFormat="1" ht="35.1" customHeight="1">
      <c r="A60" s="284"/>
      <c r="B60" s="315"/>
      <c r="C60" s="316"/>
      <c r="D60" s="941" t="s">
        <v>215</v>
      </c>
      <c r="E60" s="941"/>
      <c r="F60" s="1150" t="str">
        <f>IF(AND($F$18="",$F$28=""),"",IF($F$18="x",$E$23,CONCATENATE($C$41,"-",$H$41)))</f>
        <v/>
      </c>
      <c r="G60" s="1150"/>
      <c r="H60" s="1150"/>
      <c r="I60" s="1150"/>
      <c r="J60" s="1150"/>
      <c r="K60" s="1150"/>
      <c r="L60" s="1150"/>
      <c r="M60" s="1150"/>
      <c r="N60" s="1150"/>
      <c r="O60" s="1150"/>
      <c r="P60" s="1150"/>
      <c r="Q60" s="1150"/>
      <c r="R60" s="1150"/>
      <c r="S60" s="1150"/>
      <c r="T60" s="1150"/>
      <c r="U60" s="1150"/>
      <c r="V60" s="1150"/>
      <c r="W60" s="1150"/>
      <c r="X60" s="1150"/>
      <c r="Y60" s="1150"/>
      <c r="Z60" s="1150"/>
      <c r="AA60" s="1150"/>
      <c r="AB60" s="1150"/>
      <c r="AC60" s="1150"/>
      <c r="AD60" s="1150"/>
      <c r="AE60" s="1150"/>
      <c r="AF60" s="1150"/>
      <c r="AG60" s="1150"/>
      <c r="AH60" s="1150"/>
      <c r="AI60" s="127"/>
      <c r="AJ60" s="127"/>
      <c r="AK60" s="241"/>
      <c r="AL60" s="241"/>
      <c r="AM60" s="241"/>
      <c r="AN60" s="241"/>
      <c r="AO60" s="241"/>
      <c r="AP60" s="244"/>
      <c r="AQ60" s="241"/>
      <c r="AR60" s="241"/>
      <c r="AS60" s="241"/>
      <c r="AT60" s="244"/>
      <c r="AU60" s="241"/>
      <c r="AV60" s="26"/>
      <c r="AW60" s="26"/>
      <c r="AX60" s="26"/>
      <c r="AY60" s="26"/>
      <c r="AZ60" s="26"/>
      <c r="BA60" s="26"/>
      <c r="BB60" s="23"/>
      <c r="BC60" s="23"/>
    </row>
    <row r="61" spans="1:55" s="240" customFormat="1" ht="35.1" customHeight="1">
      <c r="A61" s="284"/>
      <c r="B61" s="315"/>
      <c r="C61" s="316"/>
      <c r="D61" s="941" t="s">
        <v>217</v>
      </c>
      <c r="E61" s="941"/>
      <c r="F61" s="1150" t="str">
        <f>IF(AND($F$18="",$F$28=""),"",IF($F$18="x",$E$24,CONCATENATE($C$43,"-",$H$43)))</f>
        <v/>
      </c>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c r="AI61" s="127"/>
      <c r="AJ61" s="127"/>
      <c r="AK61" s="241"/>
      <c r="AL61" s="241"/>
      <c r="AM61" s="241"/>
      <c r="AN61" s="241"/>
      <c r="AO61" s="241"/>
      <c r="AP61" s="244"/>
      <c r="AQ61" s="241"/>
      <c r="AR61" s="241"/>
      <c r="AS61" s="241"/>
      <c r="AT61" s="244"/>
      <c r="AU61" s="241"/>
      <c r="AV61" s="26"/>
      <c r="AW61" s="26"/>
      <c r="AX61" s="26"/>
      <c r="AY61" s="26"/>
      <c r="AZ61" s="26"/>
      <c r="BA61" s="26"/>
      <c r="BB61" s="23"/>
      <c r="BC61" s="23"/>
    </row>
    <row r="62" spans="1:55" s="240" customFormat="1" ht="35.1" customHeight="1">
      <c r="A62" s="284"/>
      <c r="B62" s="315"/>
      <c r="C62" s="316"/>
      <c r="D62" s="941" t="s">
        <v>219</v>
      </c>
      <c r="E62" s="941"/>
      <c r="F62" s="1150" t="str">
        <f>IF(AND($F$18="",$F$28=""),"",IF($F$18="x",$E$25,CONCATENATE($C$45,"-",$H$45)))</f>
        <v/>
      </c>
      <c r="G62" s="1150"/>
      <c r="H62" s="1150"/>
      <c r="I62" s="1150"/>
      <c r="J62" s="1150"/>
      <c r="K62" s="1150"/>
      <c r="L62" s="1150"/>
      <c r="M62" s="1150"/>
      <c r="N62" s="1150"/>
      <c r="O62" s="1150"/>
      <c r="P62" s="1150"/>
      <c r="Q62" s="1150"/>
      <c r="R62" s="1150"/>
      <c r="S62" s="1150"/>
      <c r="T62" s="1150"/>
      <c r="U62" s="1150"/>
      <c r="V62" s="1150"/>
      <c r="W62" s="1150"/>
      <c r="X62" s="1150"/>
      <c r="Y62" s="1150"/>
      <c r="Z62" s="1150"/>
      <c r="AA62" s="1150"/>
      <c r="AB62" s="1150"/>
      <c r="AC62" s="1150"/>
      <c r="AD62" s="1150"/>
      <c r="AE62" s="1150"/>
      <c r="AF62" s="1150"/>
      <c r="AG62" s="1150"/>
      <c r="AH62" s="1150"/>
      <c r="AI62" s="127"/>
      <c r="AJ62" s="127"/>
      <c r="AK62" s="241"/>
      <c r="AL62" s="241"/>
      <c r="AM62" s="241"/>
      <c r="AN62" s="241"/>
      <c r="AO62" s="241"/>
      <c r="AP62" s="244"/>
      <c r="AQ62" s="241"/>
      <c r="AR62" s="241"/>
      <c r="AS62" s="241"/>
      <c r="AT62" s="244"/>
      <c r="AU62" s="241"/>
      <c r="AV62" s="26"/>
      <c r="AW62" s="26"/>
      <c r="AX62" s="26"/>
      <c r="AY62" s="26"/>
      <c r="AZ62" s="26"/>
      <c r="BA62" s="26"/>
      <c r="BB62" s="23"/>
      <c r="BC62" s="23"/>
    </row>
    <row r="63" spans="1:55" s="240" customFormat="1" ht="15" customHeight="1">
      <c r="A63" s="284"/>
      <c r="B63" s="315"/>
      <c r="C63" s="316"/>
      <c r="D63" s="369"/>
      <c r="E63" s="369"/>
      <c r="F63" s="322"/>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241"/>
      <c r="AL63" s="241"/>
      <c r="AM63" s="241"/>
      <c r="AN63" s="241"/>
      <c r="AO63" s="241"/>
      <c r="AP63" s="244"/>
      <c r="AQ63" s="241"/>
      <c r="AR63" s="241"/>
      <c r="AS63" s="241"/>
      <c r="AT63" s="244"/>
      <c r="AU63" s="241"/>
      <c r="AV63" s="26"/>
      <c r="AW63" s="26"/>
      <c r="AX63" s="26"/>
      <c r="AY63" s="26"/>
      <c r="AZ63" s="26"/>
      <c r="BA63" s="26"/>
      <c r="BB63" s="23"/>
      <c r="BC63" s="23"/>
    </row>
    <row r="64" spans="1:55" s="240" customFormat="1" ht="345.75" customHeight="1">
      <c r="A64" s="284"/>
      <c r="B64" s="315"/>
      <c r="C64" s="316"/>
      <c r="D64" s="1146" t="str">
        <f>auxdisp!B40</f>
        <v/>
      </c>
      <c r="E64" s="1146"/>
      <c r="F64" s="1146"/>
      <c r="G64" s="1146"/>
      <c r="H64" s="1146"/>
      <c r="I64" s="1146"/>
      <c r="J64" s="1146"/>
      <c r="K64" s="1146"/>
      <c r="L64" s="1146"/>
      <c r="M64" s="1146"/>
      <c r="N64" s="1146"/>
      <c r="O64" s="1146"/>
      <c r="P64" s="1146"/>
      <c r="Q64" s="1146"/>
      <c r="R64" s="1146"/>
      <c r="S64" s="1146"/>
      <c r="T64" s="1146"/>
      <c r="U64" s="1146"/>
      <c r="V64" s="1146"/>
      <c r="W64" s="1146"/>
      <c r="X64" s="1146"/>
      <c r="Y64" s="1146"/>
      <c r="Z64" s="1146"/>
      <c r="AA64" s="1146"/>
      <c r="AB64" s="1146"/>
      <c r="AC64" s="1146"/>
      <c r="AD64" s="1146"/>
      <c r="AE64" s="1146"/>
      <c r="AF64" s="1146"/>
      <c r="AG64" s="1146"/>
      <c r="AH64" s="1146"/>
      <c r="AI64" s="321"/>
      <c r="AJ64" s="321"/>
      <c r="AK64" s="241"/>
      <c r="AL64" s="241"/>
      <c r="AM64" s="241"/>
      <c r="AN64" s="241"/>
      <c r="AO64" s="241"/>
      <c r="AP64" s="244"/>
      <c r="AQ64" s="241"/>
      <c r="AR64" s="241"/>
      <c r="AS64" s="241"/>
      <c r="AT64" s="244"/>
      <c r="AU64" s="241"/>
      <c r="AV64" s="26"/>
      <c r="AW64" s="26"/>
      <c r="AX64" s="26"/>
      <c r="AY64" s="26"/>
      <c r="AZ64" s="26"/>
      <c r="BA64" s="26"/>
      <c r="BB64" s="23"/>
      <c r="BC64" s="23"/>
    </row>
    <row r="65" spans="1:55" s="240" customFormat="1" ht="15" customHeight="1">
      <c r="A65" s="284"/>
      <c r="B65" s="315"/>
      <c r="C65" s="316"/>
      <c r="D65" s="369"/>
      <c r="E65" s="324"/>
      <c r="F65" s="344"/>
      <c r="G65" s="282"/>
      <c r="H65" s="132"/>
      <c r="I65" s="128"/>
      <c r="J65" s="128"/>
      <c r="K65" s="128"/>
      <c r="L65" s="128"/>
      <c r="M65" s="128"/>
      <c r="N65" s="128"/>
      <c r="O65" s="128"/>
      <c r="P65" s="132"/>
      <c r="Q65" s="128"/>
      <c r="R65" s="128"/>
      <c r="S65" s="128"/>
      <c r="T65" s="128"/>
      <c r="U65" s="128"/>
      <c r="V65" s="128"/>
      <c r="W65" s="128"/>
      <c r="X65" s="132"/>
      <c r="Y65" s="132"/>
      <c r="Z65" s="1149"/>
      <c r="AA65" s="1149"/>
      <c r="AB65" s="1149"/>
      <c r="AC65" s="1149"/>
      <c r="AD65" s="1149"/>
      <c r="AE65" s="1149"/>
      <c r="AF65" s="1149"/>
      <c r="AG65" s="132"/>
      <c r="AH65" s="321"/>
      <c r="AI65" s="321"/>
      <c r="AJ65" s="321"/>
      <c r="AK65" s="241"/>
      <c r="AL65" s="241"/>
      <c r="AM65" s="241"/>
      <c r="AN65" s="241"/>
      <c r="AO65" s="241"/>
      <c r="AP65" s="244"/>
      <c r="AQ65" s="241"/>
      <c r="AR65" s="241"/>
      <c r="AS65" s="241"/>
      <c r="AT65" s="244"/>
      <c r="AU65" s="241"/>
      <c r="AV65" s="26"/>
      <c r="AW65" s="26"/>
      <c r="AX65" s="26"/>
      <c r="AY65" s="26"/>
      <c r="AZ65" s="26"/>
      <c r="BA65" s="26"/>
      <c r="BB65" s="23"/>
      <c r="BC65" s="23"/>
    </row>
    <row r="66" spans="1:55" s="240" customFormat="1" ht="15" customHeight="1">
      <c r="A66" s="284"/>
      <c r="B66" s="315"/>
      <c r="C66" s="316"/>
      <c r="D66" s="495"/>
      <c r="E66" s="495"/>
      <c r="F66" s="319"/>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321"/>
      <c r="AJ66" s="321"/>
      <c r="AK66" s="241"/>
      <c r="AL66" s="241"/>
      <c r="AM66" s="241"/>
      <c r="AN66" s="241"/>
      <c r="AO66" s="241"/>
      <c r="AP66" s="244"/>
      <c r="AQ66" s="241"/>
      <c r="AR66" s="241"/>
      <c r="AS66" s="241"/>
      <c r="AT66" s="244"/>
      <c r="AU66" s="241"/>
      <c r="AV66" s="26"/>
      <c r="AW66" s="26"/>
      <c r="AX66" s="26"/>
      <c r="AY66" s="26"/>
      <c r="AZ66" s="26"/>
      <c r="BA66" s="26"/>
      <c r="BB66" s="23"/>
      <c r="BC66" s="23"/>
    </row>
    <row r="67" spans="1:55" s="240" customFormat="1" ht="15" customHeight="1">
      <c r="A67" s="284"/>
      <c r="B67" s="315"/>
      <c r="C67" s="316"/>
      <c r="D67" s="1148"/>
      <c r="E67" s="1148"/>
      <c r="F67" s="1148"/>
      <c r="G67" s="1148"/>
      <c r="H67" s="1148"/>
      <c r="I67" s="1148"/>
      <c r="J67" s="1148"/>
      <c r="K67" s="1148"/>
      <c r="L67" s="1148"/>
      <c r="M67" s="1148"/>
      <c r="N67" s="1148"/>
      <c r="O67" s="1148"/>
      <c r="P67" s="1148"/>
      <c r="Q67" s="1148"/>
      <c r="R67" s="1148"/>
      <c r="S67" s="1148"/>
      <c r="T67" s="1148"/>
      <c r="U67" s="1148"/>
      <c r="V67" s="1148"/>
      <c r="W67" s="1148"/>
      <c r="X67" s="1148"/>
      <c r="Y67" s="1148"/>
      <c r="Z67" s="1148"/>
      <c r="AA67" s="1148"/>
      <c r="AB67" s="1148"/>
      <c r="AC67" s="1148"/>
      <c r="AD67" s="1148"/>
      <c r="AE67" s="1148"/>
      <c r="AF67" s="1148"/>
      <c r="AG67" s="1148"/>
      <c r="AH67" s="1148"/>
      <c r="AI67" s="321"/>
      <c r="AJ67" s="321"/>
      <c r="AK67" s="241"/>
      <c r="AL67" s="241"/>
      <c r="AM67" s="241"/>
      <c r="AN67" s="241"/>
      <c r="AO67" s="241"/>
      <c r="AP67" s="244"/>
      <c r="AQ67" s="241"/>
      <c r="AR67" s="241"/>
      <c r="AS67" s="241"/>
      <c r="AT67" s="244"/>
      <c r="AU67" s="241"/>
      <c r="AV67" s="26"/>
      <c r="AW67" s="26"/>
      <c r="AX67" s="26"/>
      <c r="AY67" s="26"/>
      <c r="AZ67" s="26"/>
      <c r="BA67" s="26"/>
      <c r="BB67" s="23"/>
      <c r="BC67" s="23"/>
    </row>
    <row r="68" spans="1:55" s="240" customFormat="1" ht="15" customHeight="1">
      <c r="A68" s="284"/>
      <c r="B68" s="27"/>
      <c r="C68" s="284"/>
      <c r="AI68" s="241"/>
      <c r="AJ68" s="241"/>
      <c r="AK68" s="241"/>
      <c r="AL68" s="241"/>
      <c r="AM68" s="241"/>
      <c r="AN68" s="241"/>
      <c r="AO68" s="241"/>
      <c r="AP68" s="244"/>
      <c r="AQ68" s="241"/>
      <c r="AR68" s="241"/>
      <c r="AS68" s="241"/>
      <c r="AT68" s="244"/>
      <c r="AU68" s="241"/>
      <c r="AV68" s="241"/>
      <c r="AW68" s="241"/>
      <c r="AX68" s="241"/>
      <c r="AY68" s="241"/>
      <c r="AZ68" s="241"/>
      <c r="BA68" s="241"/>
    </row>
    <row r="69" spans="1:55" ht="15" customHeight="1">
      <c r="A69" s="284"/>
      <c r="B69" s="27"/>
      <c r="C69" s="284"/>
      <c r="H69" s="241" t="s">
        <v>303</v>
      </c>
      <c r="I69" s="241"/>
      <c r="J69" s="241"/>
      <c r="K69" s="241"/>
      <c r="L69" s="241"/>
      <c r="M69" s="241"/>
      <c r="N69" s="241"/>
      <c r="O69" s="241"/>
      <c r="P69" s="241"/>
      <c r="Q69" s="241"/>
      <c r="R69" s="241"/>
      <c r="S69" s="241"/>
      <c r="T69" s="241"/>
      <c r="U69" s="241"/>
      <c r="V69" s="241"/>
      <c r="W69" s="241"/>
      <c r="AI69" s="241"/>
      <c r="AJ69" s="241"/>
      <c r="AK69" s="241"/>
      <c r="AL69" s="241"/>
      <c r="AM69" s="241"/>
      <c r="AN69" s="241"/>
      <c r="AO69" s="241"/>
      <c r="AP69" s="244"/>
      <c r="AT69" s="244"/>
    </row>
    <row r="70" spans="1:55" ht="15" customHeight="1">
      <c r="A70" s="284"/>
      <c r="B70" s="27"/>
      <c r="C70" s="284"/>
      <c r="H70" s="241" t="s">
        <v>308</v>
      </c>
      <c r="I70" s="241"/>
      <c r="J70" s="241"/>
      <c r="K70" s="241"/>
      <c r="L70" s="241"/>
      <c r="M70" s="241"/>
      <c r="N70" s="241"/>
      <c r="O70" s="241"/>
      <c r="P70" s="241" t="s">
        <v>2056</v>
      </c>
      <c r="Q70" s="241"/>
      <c r="R70" s="241"/>
      <c r="S70" s="241"/>
      <c r="T70" s="241"/>
      <c r="U70" s="241"/>
      <c r="V70" s="241"/>
      <c r="W70" s="241"/>
      <c r="AI70" s="241"/>
      <c r="AJ70" s="241"/>
      <c r="AK70" s="241"/>
      <c r="AL70" s="241"/>
      <c r="AM70" s="241"/>
      <c r="AN70" s="241"/>
      <c r="AO70" s="241"/>
      <c r="AP70" s="244"/>
      <c r="AT70" s="244"/>
    </row>
    <row r="71" spans="1:55" ht="15" customHeight="1">
      <c r="A71" s="284"/>
      <c r="B71" s="27"/>
      <c r="C71" s="284"/>
      <c r="H71" s="241" t="s">
        <v>310</v>
      </c>
      <c r="I71" s="241"/>
      <c r="J71" s="241"/>
      <c r="K71" s="241"/>
      <c r="L71" s="241"/>
      <c r="M71" s="241"/>
      <c r="N71" s="241"/>
      <c r="O71" s="241"/>
      <c r="P71" s="241" t="s">
        <v>2057</v>
      </c>
      <c r="Q71" s="241"/>
      <c r="R71" s="241"/>
      <c r="S71" s="241"/>
      <c r="T71" s="241"/>
      <c r="U71" s="241"/>
      <c r="V71" s="241"/>
      <c r="W71" s="241"/>
      <c r="AI71" s="241"/>
      <c r="AJ71" s="241"/>
      <c r="AK71" s="241"/>
      <c r="AL71" s="241"/>
      <c r="AM71" s="241"/>
      <c r="AN71" s="241"/>
      <c r="AO71" s="241"/>
      <c r="AP71" s="244"/>
      <c r="AT71" s="244"/>
    </row>
    <row r="72" spans="1:55" ht="15" customHeight="1">
      <c r="A72" s="284"/>
      <c r="B72" s="284"/>
      <c r="C72" s="284"/>
      <c r="H72" s="241" t="s">
        <v>312</v>
      </c>
      <c r="I72" s="241"/>
      <c r="J72" s="241"/>
      <c r="K72" s="241"/>
      <c r="L72" s="241"/>
      <c r="M72" s="241"/>
      <c r="N72" s="241"/>
      <c r="O72" s="241"/>
      <c r="P72" s="241" t="s">
        <v>2058</v>
      </c>
      <c r="Q72" s="241"/>
      <c r="R72" s="241"/>
      <c r="S72" s="241"/>
      <c r="T72" s="241"/>
      <c r="U72" s="241"/>
      <c r="V72" s="241"/>
      <c r="W72" s="241"/>
      <c r="AI72" s="241"/>
      <c r="AJ72" s="241"/>
      <c r="AK72" s="241"/>
      <c r="AL72" s="241"/>
      <c r="AM72" s="241"/>
      <c r="AN72" s="241"/>
      <c r="AO72" s="241"/>
      <c r="AP72" s="244"/>
      <c r="AT72" s="244"/>
    </row>
    <row r="73" spans="1:55" ht="15" customHeight="1">
      <c r="A73" s="284"/>
      <c r="B73" s="27"/>
      <c r="C73" s="284"/>
      <c r="H73" s="241" t="s">
        <v>314</v>
      </c>
      <c r="I73" s="241"/>
      <c r="J73" s="241"/>
      <c r="K73" s="241"/>
      <c r="L73" s="241"/>
      <c r="M73" s="241"/>
      <c r="N73" s="241"/>
      <c r="O73" s="241"/>
      <c r="P73" s="241" t="s">
        <v>2058</v>
      </c>
      <c r="Q73" s="241"/>
      <c r="R73" s="241"/>
      <c r="S73" s="241"/>
      <c r="T73" s="241"/>
      <c r="U73" s="241"/>
      <c r="V73" s="241"/>
      <c r="W73" s="241"/>
      <c r="AI73" s="241"/>
      <c r="AJ73" s="241"/>
      <c r="AK73" s="241"/>
      <c r="AL73" s="241"/>
      <c r="AM73" s="241"/>
      <c r="AN73" s="241"/>
      <c r="AO73" s="241"/>
      <c r="AP73" s="244"/>
      <c r="AT73" s="244"/>
    </row>
    <row r="74" spans="1:55" ht="15" customHeight="1">
      <c r="A74" s="284"/>
      <c r="B74" s="284"/>
      <c r="C74" s="284"/>
      <c r="H74" s="241" t="s">
        <v>315</v>
      </c>
      <c r="I74" s="241"/>
      <c r="J74" s="241"/>
      <c r="K74" s="241"/>
      <c r="L74" s="241"/>
      <c r="M74" s="241"/>
      <c r="N74" s="241"/>
      <c r="O74" s="241"/>
      <c r="P74" s="241" t="s">
        <v>2059</v>
      </c>
      <c r="Q74" s="241"/>
      <c r="R74" s="241"/>
      <c r="S74" s="241"/>
      <c r="T74" s="241"/>
      <c r="U74" s="241"/>
      <c r="V74" s="241"/>
      <c r="W74" s="241"/>
      <c r="AI74" s="241"/>
      <c r="AJ74" s="241"/>
      <c r="AK74" s="241"/>
      <c r="AL74" s="241"/>
      <c r="AM74" s="241"/>
      <c r="AN74" s="241"/>
      <c r="AO74" s="241"/>
      <c r="AP74" s="244"/>
      <c r="AT74" s="244"/>
    </row>
    <row r="75" spans="1:55" ht="15" customHeight="1">
      <c r="A75" s="284"/>
      <c r="B75" s="27"/>
      <c r="C75" s="284"/>
      <c r="H75" s="241" t="s">
        <v>317</v>
      </c>
      <c r="I75" s="241"/>
      <c r="J75" s="241"/>
      <c r="K75" s="241"/>
      <c r="L75" s="241"/>
      <c r="M75" s="241"/>
      <c r="N75" s="241"/>
      <c r="O75" s="241"/>
      <c r="P75" s="241" t="s">
        <v>2059</v>
      </c>
      <c r="Q75" s="241"/>
      <c r="R75" s="241"/>
      <c r="S75" s="241"/>
      <c r="T75" s="241"/>
      <c r="U75" s="241"/>
      <c r="V75" s="241"/>
      <c r="W75" s="241"/>
      <c r="AI75" s="241"/>
      <c r="AJ75" s="241"/>
      <c r="AK75" s="241"/>
      <c r="AL75" s="241"/>
      <c r="AM75" s="241"/>
      <c r="AN75" s="241"/>
      <c r="AO75" s="241"/>
      <c r="AP75" s="244"/>
      <c r="AT75" s="244"/>
    </row>
    <row r="76" spans="1:55" ht="15" customHeight="1">
      <c r="A76" s="284"/>
      <c r="B76" s="27"/>
      <c r="C76" s="284"/>
      <c r="H76" s="241" t="s">
        <v>318</v>
      </c>
      <c r="I76" s="241"/>
      <c r="J76" s="241"/>
      <c r="K76" s="241"/>
      <c r="L76" s="241"/>
      <c r="M76" s="241"/>
      <c r="N76" s="241"/>
      <c r="O76" s="241"/>
      <c r="P76" s="241" t="s">
        <v>2056</v>
      </c>
      <c r="Q76" s="241"/>
      <c r="R76" s="241"/>
      <c r="S76" s="241"/>
      <c r="T76" s="241"/>
      <c r="U76" s="241"/>
      <c r="V76" s="241"/>
      <c r="W76" s="241"/>
      <c r="AI76" s="241"/>
      <c r="AJ76" s="241"/>
      <c r="AK76" s="241"/>
      <c r="AL76" s="241"/>
      <c r="AM76" s="241"/>
      <c r="AN76" s="241"/>
      <c r="AO76" s="241"/>
      <c r="AP76" s="244"/>
      <c r="AT76" s="244"/>
    </row>
    <row r="77" spans="1:55" ht="15" customHeight="1">
      <c r="A77" s="284"/>
      <c r="B77" s="27"/>
      <c r="C77" s="284"/>
      <c r="H77" s="241" t="s">
        <v>319</v>
      </c>
      <c r="I77" s="241"/>
      <c r="J77" s="241"/>
      <c r="K77" s="241"/>
      <c r="L77" s="241"/>
      <c r="M77" s="241"/>
      <c r="N77" s="241"/>
      <c r="O77" s="241"/>
      <c r="P77" s="241" t="s">
        <v>2057</v>
      </c>
      <c r="Q77" s="241"/>
      <c r="R77" s="241"/>
      <c r="S77" s="241"/>
      <c r="T77" s="241"/>
      <c r="U77" s="241"/>
      <c r="V77" s="241"/>
      <c r="W77" s="241"/>
      <c r="AI77" s="241"/>
      <c r="AJ77" s="241"/>
      <c r="AK77" s="241"/>
      <c r="AL77" s="241"/>
      <c r="AM77" s="241"/>
      <c r="AN77" s="241"/>
      <c r="AO77" s="241"/>
      <c r="AP77" s="244"/>
      <c r="AT77" s="244"/>
    </row>
    <row r="78" spans="1:55" ht="15" customHeight="1">
      <c r="A78" s="284"/>
      <c r="B78" s="284"/>
      <c r="C78" s="284"/>
      <c r="H78" s="241" t="s">
        <v>320</v>
      </c>
      <c r="I78" s="241"/>
      <c r="J78" s="241"/>
      <c r="K78" s="241"/>
      <c r="L78" s="241"/>
      <c r="M78" s="241"/>
      <c r="N78" s="241"/>
      <c r="O78" s="241"/>
      <c r="P78" s="241" t="s">
        <v>2059</v>
      </c>
      <c r="Q78" s="241"/>
      <c r="R78" s="241"/>
      <c r="S78" s="241"/>
      <c r="T78" s="241"/>
      <c r="U78" s="241"/>
      <c r="V78" s="241"/>
      <c r="W78" s="241"/>
      <c r="AI78" s="241"/>
      <c r="AJ78" s="241"/>
      <c r="AK78" s="241"/>
      <c r="AL78" s="241"/>
      <c r="AM78" s="241"/>
      <c r="AN78" s="241"/>
      <c r="AO78" s="241"/>
      <c r="AP78" s="244"/>
      <c r="AT78" s="244"/>
    </row>
    <row r="79" spans="1:55" ht="15" customHeight="1">
      <c r="A79" s="284"/>
      <c r="B79" s="284"/>
      <c r="C79" s="284"/>
      <c r="H79" s="241" t="s">
        <v>321</v>
      </c>
      <c r="I79" s="241"/>
      <c r="J79" s="241"/>
      <c r="K79" s="241"/>
      <c r="L79" s="241"/>
      <c r="M79" s="241"/>
      <c r="N79" s="241"/>
      <c r="O79" s="241"/>
      <c r="P79" s="241" t="s">
        <v>713</v>
      </c>
      <c r="Q79" s="241"/>
      <c r="R79" s="241"/>
      <c r="S79" s="241"/>
      <c r="T79" s="241"/>
      <c r="U79" s="241"/>
      <c r="V79" s="241"/>
      <c r="W79" s="241"/>
      <c r="AI79" s="241"/>
      <c r="AJ79" s="241"/>
      <c r="AK79" s="241"/>
      <c r="AL79" s="241"/>
      <c r="AM79" s="241"/>
      <c r="AN79" s="241"/>
      <c r="AO79" s="241"/>
      <c r="AP79" s="244"/>
      <c r="AT79" s="244"/>
    </row>
    <row r="80" spans="1:55" ht="15" customHeight="1">
      <c r="A80" s="284"/>
      <c r="B80" s="284"/>
      <c r="C80" s="284"/>
      <c r="H80" s="241" t="s">
        <v>323</v>
      </c>
      <c r="I80" s="241"/>
      <c r="J80" s="241"/>
      <c r="K80" s="241"/>
      <c r="L80" s="241"/>
      <c r="M80" s="241"/>
      <c r="N80" s="241"/>
      <c r="O80" s="241"/>
      <c r="P80" s="241" t="s">
        <v>2059</v>
      </c>
      <c r="Q80" s="241"/>
      <c r="R80" s="241"/>
      <c r="S80" s="241"/>
      <c r="T80" s="241"/>
      <c r="U80" s="241"/>
      <c r="V80" s="241"/>
      <c r="W80" s="241"/>
      <c r="AI80" s="241"/>
      <c r="AJ80" s="241"/>
      <c r="AK80" s="241"/>
      <c r="AL80" s="241"/>
      <c r="AM80" s="241"/>
      <c r="AN80" s="241"/>
      <c r="AO80" s="241"/>
      <c r="AP80" s="244"/>
      <c r="AT80" s="244"/>
    </row>
    <row r="81" spans="1:46" ht="15" customHeight="1">
      <c r="A81" s="284"/>
      <c r="B81" s="284"/>
      <c r="C81" s="284"/>
      <c r="H81" s="241" t="s">
        <v>324</v>
      </c>
      <c r="I81" s="241"/>
      <c r="J81" s="241"/>
      <c r="K81" s="241"/>
      <c r="L81" s="241"/>
      <c r="M81" s="241"/>
      <c r="N81" s="241"/>
      <c r="O81" s="241"/>
      <c r="P81" s="241" t="s">
        <v>2060</v>
      </c>
      <c r="Q81" s="241"/>
      <c r="R81" s="241"/>
      <c r="S81" s="241"/>
      <c r="T81" s="241"/>
      <c r="U81" s="241"/>
      <c r="V81" s="241"/>
      <c r="W81" s="241"/>
      <c r="AI81" s="241"/>
      <c r="AJ81" s="241"/>
      <c r="AK81" s="241"/>
      <c r="AL81" s="241"/>
      <c r="AM81" s="241"/>
      <c r="AN81" s="241"/>
      <c r="AO81" s="241"/>
      <c r="AP81" s="244"/>
      <c r="AT81" s="244"/>
    </row>
    <row r="82" spans="1:46" ht="15" customHeight="1">
      <c r="A82" s="284"/>
      <c r="B82" s="284"/>
      <c r="C82" s="284"/>
      <c r="H82" s="241" t="s">
        <v>326</v>
      </c>
      <c r="I82" s="241"/>
      <c r="J82" s="241"/>
      <c r="K82" s="241"/>
      <c r="L82" s="241"/>
      <c r="M82" s="241"/>
      <c r="N82" s="241"/>
      <c r="O82" s="241"/>
      <c r="P82" s="241" t="s">
        <v>2060</v>
      </c>
      <c r="Q82" s="241"/>
      <c r="R82" s="241"/>
      <c r="S82" s="241"/>
      <c r="T82" s="241"/>
      <c r="U82" s="241"/>
      <c r="V82" s="241"/>
      <c r="W82" s="241"/>
      <c r="AI82" s="241"/>
      <c r="AJ82" s="241"/>
      <c r="AK82" s="241"/>
      <c r="AL82" s="241"/>
      <c r="AM82" s="241"/>
      <c r="AN82" s="241"/>
      <c r="AO82" s="241"/>
      <c r="AP82" s="244"/>
      <c r="AT82" s="244"/>
    </row>
    <row r="83" spans="1:46" ht="15" customHeight="1">
      <c r="A83" s="284"/>
      <c r="B83" s="284"/>
      <c r="C83" s="284"/>
      <c r="H83" s="241" t="s">
        <v>327</v>
      </c>
      <c r="I83" s="241"/>
      <c r="J83" s="241"/>
      <c r="K83" s="241"/>
      <c r="L83" s="241"/>
      <c r="M83" s="241"/>
      <c r="N83" s="241"/>
      <c r="O83" s="241"/>
      <c r="P83" s="241" t="s">
        <v>2060</v>
      </c>
      <c r="Q83" s="241"/>
      <c r="R83" s="241"/>
      <c r="S83" s="241"/>
      <c r="T83" s="241"/>
      <c r="U83" s="241"/>
      <c r="V83" s="241"/>
      <c r="W83" s="241"/>
      <c r="AI83" s="241"/>
      <c r="AJ83" s="241"/>
      <c r="AK83" s="241"/>
      <c r="AL83" s="241"/>
      <c r="AM83" s="241"/>
      <c r="AN83" s="241"/>
      <c r="AO83" s="241"/>
      <c r="AP83" s="244"/>
      <c r="AT83" s="244"/>
    </row>
    <row r="84" spans="1:46" ht="15" customHeight="1">
      <c r="A84" s="284"/>
      <c r="B84" s="284"/>
      <c r="C84" s="284"/>
      <c r="H84" s="241" t="s">
        <v>328</v>
      </c>
      <c r="I84" s="241"/>
      <c r="J84" s="241"/>
      <c r="K84" s="241"/>
      <c r="L84" s="241"/>
      <c r="M84" s="241"/>
      <c r="N84" s="241"/>
      <c r="O84" s="241"/>
      <c r="P84" s="241" t="s">
        <v>2058</v>
      </c>
      <c r="Q84" s="241"/>
      <c r="R84" s="241"/>
      <c r="S84" s="241"/>
      <c r="T84" s="241"/>
      <c r="U84" s="241"/>
      <c r="V84" s="241"/>
      <c r="W84" s="241"/>
      <c r="AI84" s="241"/>
      <c r="AJ84" s="241"/>
      <c r="AK84" s="241"/>
      <c r="AL84" s="241"/>
      <c r="AM84" s="241"/>
      <c r="AN84" s="241"/>
      <c r="AO84" s="241"/>
      <c r="AP84" s="244"/>
      <c r="AT84" s="244"/>
    </row>
    <row r="85" spans="1:46" ht="15" customHeight="1">
      <c r="A85" s="284"/>
      <c r="B85" s="284"/>
      <c r="C85" s="284"/>
      <c r="H85" s="241" t="s">
        <v>330</v>
      </c>
      <c r="I85" s="241"/>
      <c r="J85" s="241"/>
      <c r="K85" s="241"/>
      <c r="L85" s="241"/>
      <c r="M85" s="241"/>
      <c r="N85" s="241"/>
      <c r="O85" s="241"/>
      <c r="P85" s="241" t="s">
        <v>2060</v>
      </c>
      <c r="Q85" s="241"/>
      <c r="R85" s="241"/>
      <c r="S85" s="241"/>
      <c r="T85" s="241"/>
      <c r="U85" s="241"/>
      <c r="V85" s="241"/>
      <c r="W85" s="241"/>
      <c r="AI85" s="241"/>
      <c r="AJ85" s="241"/>
      <c r="AK85" s="241"/>
      <c r="AL85" s="241"/>
      <c r="AM85" s="241"/>
      <c r="AN85" s="241"/>
      <c r="AO85" s="241"/>
      <c r="AP85" s="244"/>
      <c r="AT85" s="244"/>
    </row>
    <row r="86" spans="1:46" ht="15" customHeight="1">
      <c r="A86" s="284"/>
      <c r="B86" s="284"/>
      <c r="C86" s="284"/>
      <c r="H86" s="241" t="s">
        <v>331</v>
      </c>
      <c r="I86" s="241"/>
      <c r="J86" s="241"/>
      <c r="K86" s="241"/>
      <c r="L86" s="241"/>
      <c r="M86" s="241"/>
      <c r="N86" s="241"/>
      <c r="O86" s="241"/>
      <c r="P86" s="241" t="s">
        <v>2058</v>
      </c>
      <c r="Q86" s="241"/>
      <c r="R86" s="241"/>
      <c r="S86" s="241"/>
      <c r="T86" s="241"/>
      <c r="U86" s="241"/>
      <c r="V86" s="241"/>
      <c r="W86" s="241"/>
      <c r="AI86" s="241"/>
      <c r="AJ86" s="241"/>
      <c r="AK86" s="241"/>
      <c r="AL86" s="241"/>
      <c r="AM86" s="241"/>
      <c r="AN86" s="241"/>
      <c r="AO86" s="241"/>
      <c r="AP86" s="244"/>
      <c r="AT86" s="244"/>
    </row>
    <row r="87" spans="1:46" ht="15" customHeight="1">
      <c r="A87" s="284"/>
      <c r="B87" s="284"/>
      <c r="C87" s="284"/>
      <c r="H87" s="241" t="s">
        <v>332</v>
      </c>
      <c r="I87" s="241"/>
      <c r="J87" s="241"/>
      <c r="K87" s="241"/>
      <c r="L87" s="241"/>
      <c r="M87" s="241"/>
      <c r="N87" s="241"/>
      <c r="O87" s="241"/>
      <c r="P87" s="241" t="s">
        <v>713</v>
      </c>
      <c r="Q87" s="241"/>
      <c r="R87" s="241"/>
      <c r="S87" s="241"/>
      <c r="T87" s="241"/>
      <c r="U87" s="241"/>
      <c r="V87" s="241"/>
      <c r="W87" s="241"/>
      <c r="AI87" s="241"/>
      <c r="AJ87" s="241"/>
      <c r="AK87" s="241"/>
      <c r="AL87" s="241"/>
      <c r="AM87" s="241"/>
      <c r="AN87" s="241"/>
      <c r="AO87" s="241"/>
      <c r="AP87" s="244"/>
      <c r="AT87" s="244"/>
    </row>
    <row r="88" spans="1:46" ht="15" customHeight="1">
      <c r="A88" s="284"/>
      <c r="B88" s="284"/>
      <c r="C88" s="284"/>
      <c r="H88" s="241" t="s">
        <v>333</v>
      </c>
      <c r="I88" s="241"/>
      <c r="J88" s="241"/>
      <c r="K88" s="241"/>
      <c r="L88" s="241"/>
      <c r="M88" s="241"/>
      <c r="N88" s="241"/>
      <c r="O88" s="241"/>
      <c r="P88" s="241" t="s">
        <v>2059</v>
      </c>
      <c r="Q88" s="241"/>
      <c r="R88" s="241"/>
      <c r="S88" s="241"/>
      <c r="T88" s="241"/>
      <c r="U88" s="241"/>
      <c r="V88" s="241"/>
      <c r="W88" s="241"/>
      <c r="AI88" s="241"/>
      <c r="AJ88" s="241"/>
      <c r="AK88" s="241"/>
      <c r="AL88" s="241"/>
      <c r="AM88" s="241"/>
      <c r="AN88" s="241"/>
      <c r="AO88" s="241"/>
      <c r="AP88" s="244"/>
      <c r="AT88" s="244"/>
    </row>
    <row r="89" spans="1:46" ht="15" customHeight="1">
      <c r="A89" s="284"/>
      <c r="B89" s="284"/>
      <c r="C89" s="284"/>
      <c r="H89" s="241" t="s">
        <v>334</v>
      </c>
      <c r="I89" s="241"/>
      <c r="J89" s="241"/>
      <c r="K89" s="241"/>
      <c r="L89" s="241"/>
      <c r="M89" s="241"/>
      <c r="N89" s="241"/>
      <c r="O89" s="241"/>
      <c r="P89" s="241" t="s">
        <v>2060</v>
      </c>
      <c r="Q89" s="241"/>
      <c r="R89" s="241"/>
      <c r="S89" s="241"/>
      <c r="T89" s="241"/>
      <c r="U89" s="241"/>
      <c r="V89" s="241"/>
      <c r="W89" s="241"/>
      <c r="AI89" s="241"/>
      <c r="AJ89" s="241"/>
      <c r="AK89" s="241"/>
      <c r="AL89" s="241"/>
      <c r="AM89" s="241"/>
      <c r="AN89" s="241"/>
      <c r="AO89" s="241"/>
      <c r="AP89" s="244"/>
      <c r="AT89" s="244"/>
    </row>
    <row r="90" spans="1:46" ht="15" customHeight="1">
      <c r="A90" s="284"/>
      <c r="B90" s="284"/>
      <c r="C90" s="284"/>
      <c r="H90" s="241" t="s">
        <v>335</v>
      </c>
      <c r="I90" s="241"/>
      <c r="J90" s="241"/>
      <c r="K90" s="241"/>
      <c r="L90" s="241"/>
      <c r="M90" s="241"/>
      <c r="N90" s="241"/>
      <c r="O90" s="241"/>
      <c r="P90" s="241" t="s">
        <v>2060</v>
      </c>
      <c r="Q90" s="241"/>
      <c r="R90" s="241"/>
      <c r="S90" s="241"/>
      <c r="T90" s="241"/>
      <c r="U90" s="241"/>
      <c r="V90" s="241"/>
      <c r="W90" s="241"/>
      <c r="AI90" s="241"/>
      <c r="AJ90" s="241"/>
      <c r="AK90" s="241"/>
      <c r="AL90" s="241"/>
      <c r="AM90" s="241"/>
      <c r="AN90" s="241"/>
      <c r="AO90" s="241"/>
      <c r="AP90" s="244"/>
      <c r="AT90" s="244"/>
    </row>
    <row r="91" spans="1:46" ht="15" customHeight="1">
      <c r="A91" s="284"/>
      <c r="B91" s="284"/>
      <c r="C91" s="284"/>
      <c r="H91" s="241" t="s">
        <v>336</v>
      </c>
      <c r="I91" s="241"/>
      <c r="J91" s="241"/>
      <c r="K91" s="241"/>
      <c r="L91" s="241"/>
      <c r="M91" s="241"/>
      <c r="N91" s="241"/>
      <c r="O91" s="241"/>
      <c r="P91" s="241" t="s">
        <v>2058</v>
      </c>
      <c r="Q91" s="241"/>
      <c r="R91" s="241"/>
      <c r="S91" s="241"/>
      <c r="T91" s="241"/>
      <c r="U91" s="241"/>
      <c r="V91" s="241"/>
      <c r="W91" s="241"/>
      <c r="AI91" s="241"/>
      <c r="AJ91" s="241"/>
      <c r="AK91" s="241"/>
      <c r="AL91" s="241"/>
      <c r="AM91" s="241"/>
      <c r="AN91" s="241"/>
      <c r="AO91" s="241"/>
      <c r="AP91" s="244"/>
      <c r="AT91" s="244"/>
    </row>
    <row r="92" spans="1:46" ht="15" customHeight="1">
      <c r="A92" s="284"/>
      <c r="B92" s="284"/>
      <c r="C92" s="284"/>
      <c r="H92" s="241" t="s">
        <v>337</v>
      </c>
      <c r="I92" s="241"/>
      <c r="J92" s="241"/>
      <c r="K92" s="241"/>
      <c r="L92" s="241"/>
      <c r="M92" s="241"/>
      <c r="N92" s="241"/>
      <c r="O92" s="241"/>
      <c r="P92" s="241" t="s">
        <v>2058</v>
      </c>
      <c r="Q92" s="241"/>
      <c r="R92" s="241"/>
      <c r="S92" s="241"/>
      <c r="T92" s="241"/>
      <c r="U92" s="241"/>
      <c r="V92" s="241"/>
      <c r="W92" s="241"/>
      <c r="AI92" s="241"/>
      <c r="AJ92" s="241"/>
      <c r="AK92" s="241"/>
      <c r="AL92" s="241"/>
      <c r="AM92" s="241"/>
      <c r="AN92" s="241"/>
      <c r="AO92" s="241"/>
      <c r="AP92" s="244"/>
      <c r="AT92" s="244"/>
    </row>
    <row r="93" spans="1:46" ht="15" customHeight="1">
      <c r="A93" s="284"/>
      <c r="B93" s="284"/>
      <c r="C93" s="284"/>
      <c r="H93" s="241" t="s">
        <v>338</v>
      </c>
      <c r="I93" s="241"/>
      <c r="J93" s="241"/>
      <c r="K93" s="241"/>
      <c r="L93" s="241"/>
      <c r="M93" s="241"/>
      <c r="N93" s="241"/>
      <c r="O93" s="241"/>
      <c r="P93" s="241" t="s">
        <v>2058</v>
      </c>
      <c r="Q93" s="241"/>
      <c r="R93" s="241"/>
      <c r="S93" s="241"/>
      <c r="T93" s="241"/>
      <c r="U93" s="241"/>
      <c r="V93" s="241"/>
      <c r="W93" s="241"/>
      <c r="AI93" s="241"/>
      <c r="AJ93" s="241"/>
      <c r="AK93" s="241"/>
      <c r="AL93" s="241"/>
      <c r="AM93" s="241"/>
      <c r="AN93" s="241"/>
      <c r="AO93" s="241"/>
      <c r="AP93" s="244"/>
      <c r="AT93" s="244"/>
    </row>
    <row r="94" spans="1:46" ht="15" customHeight="1">
      <c r="A94" s="284"/>
      <c r="B94" s="284"/>
      <c r="C94" s="284"/>
      <c r="H94" s="241" t="s">
        <v>339</v>
      </c>
      <c r="I94" s="241"/>
      <c r="J94" s="241"/>
      <c r="K94" s="241"/>
      <c r="L94" s="241"/>
      <c r="M94" s="241"/>
      <c r="N94" s="241"/>
      <c r="O94" s="241"/>
      <c r="P94" s="241" t="s">
        <v>2059</v>
      </c>
      <c r="Q94" s="241"/>
      <c r="R94" s="241"/>
      <c r="S94" s="241"/>
      <c r="T94" s="241"/>
      <c r="U94" s="241"/>
      <c r="V94" s="241"/>
      <c r="W94" s="241"/>
      <c r="AI94" s="241"/>
      <c r="AJ94" s="241"/>
      <c r="AK94" s="241"/>
      <c r="AL94" s="241"/>
      <c r="AM94" s="241"/>
      <c r="AN94" s="241"/>
      <c r="AO94" s="241"/>
      <c r="AP94" s="244"/>
      <c r="AT94" s="244"/>
    </row>
    <row r="95" spans="1:46" ht="15" customHeight="1">
      <c r="A95" s="284"/>
      <c r="B95" s="284"/>
      <c r="C95" s="284"/>
      <c r="H95" s="241" t="s">
        <v>340</v>
      </c>
      <c r="I95" s="241"/>
      <c r="J95" s="241"/>
      <c r="K95" s="241"/>
      <c r="L95" s="241"/>
      <c r="M95" s="241"/>
      <c r="N95" s="241"/>
      <c r="O95" s="241"/>
      <c r="P95" s="241" t="s">
        <v>2059</v>
      </c>
      <c r="Q95" s="241"/>
      <c r="R95" s="241"/>
      <c r="S95" s="241"/>
      <c r="T95" s="241"/>
      <c r="U95" s="241"/>
      <c r="V95" s="241"/>
      <c r="W95" s="241"/>
      <c r="AI95" s="241"/>
      <c r="AJ95" s="241"/>
      <c r="AK95" s="241"/>
      <c r="AL95" s="241"/>
      <c r="AM95" s="241"/>
      <c r="AN95" s="241"/>
      <c r="AO95" s="241"/>
      <c r="AP95" s="244"/>
      <c r="AT95" s="244"/>
    </row>
    <row r="96" spans="1:46" ht="15" customHeight="1">
      <c r="A96" s="284"/>
      <c r="B96" s="284"/>
      <c r="C96" s="284"/>
      <c r="H96" s="241" t="s">
        <v>341</v>
      </c>
      <c r="I96" s="241"/>
      <c r="J96" s="241"/>
      <c r="K96" s="241"/>
      <c r="L96" s="241"/>
      <c r="M96" s="241"/>
      <c r="N96" s="241"/>
      <c r="O96" s="241"/>
      <c r="P96" s="241" t="s">
        <v>713</v>
      </c>
      <c r="Q96" s="241"/>
      <c r="R96" s="241"/>
      <c r="S96" s="241"/>
      <c r="T96" s="241"/>
      <c r="U96" s="241"/>
      <c r="V96" s="241"/>
      <c r="W96" s="241"/>
      <c r="AI96" s="241"/>
      <c r="AJ96" s="241"/>
      <c r="AK96" s="241"/>
      <c r="AL96" s="241"/>
      <c r="AM96" s="241"/>
      <c r="AN96" s="241"/>
      <c r="AO96" s="241"/>
      <c r="AP96" s="244"/>
      <c r="AT96" s="244"/>
    </row>
    <row r="97" spans="1:46" ht="15" customHeight="1">
      <c r="A97" s="284"/>
      <c r="B97" s="284"/>
      <c r="C97" s="284"/>
      <c r="H97" s="241" t="s">
        <v>342</v>
      </c>
      <c r="I97" s="241"/>
      <c r="J97" s="241"/>
      <c r="K97" s="241"/>
      <c r="L97" s="241"/>
      <c r="M97" s="241"/>
      <c r="N97" s="241"/>
      <c r="O97" s="241"/>
      <c r="P97" s="241" t="s">
        <v>2058</v>
      </c>
      <c r="Q97" s="241"/>
      <c r="R97" s="241"/>
      <c r="S97" s="241"/>
      <c r="T97" s="241"/>
      <c r="U97" s="241"/>
      <c r="V97" s="241"/>
      <c r="W97" s="241"/>
      <c r="AI97" s="241"/>
      <c r="AJ97" s="241"/>
      <c r="AK97" s="241"/>
      <c r="AL97" s="241"/>
      <c r="AM97" s="241"/>
      <c r="AN97" s="241"/>
      <c r="AO97" s="241"/>
      <c r="AP97" s="244"/>
      <c r="AT97" s="244"/>
    </row>
    <row r="98" spans="1:46" ht="15" customHeight="1">
      <c r="A98" s="284"/>
      <c r="B98" s="284"/>
      <c r="C98" s="284"/>
      <c r="H98" s="241" t="s">
        <v>343</v>
      </c>
      <c r="I98" s="241"/>
      <c r="J98" s="241"/>
      <c r="K98" s="241"/>
      <c r="L98" s="241"/>
      <c r="M98" s="241"/>
      <c r="N98" s="241"/>
      <c r="O98" s="241"/>
      <c r="P98" s="241" t="s">
        <v>2060</v>
      </c>
      <c r="Q98" s="241"/>
      <c r="R98" s="241"/>
      <c r="S98" s="241"/>
      <c r="T98" s="241"/>
      <c r="U98" s="241"/>
      <c r="V98" s="241"/>
      <c r="W98" s="241"/>
      <c r="AI98" s="241"/>
      <c r="AJ98" s="241"/>
      <c r="AK98" s="241"/>
      <c r="AL98" s="241"/>
      <c r="AM98" s="241"/>
      <c r="AN98" s="241"/>
      <c r="AO98" s="241"/>
      <c r="AP98" s="244"/>
      <c r="AT98" s="244"/>
    </row>
    <row r="99" spans="1:46" ht="15" customHeight="1">
      <c r="A99" s="284"/>
      <c r="B99" s="284"/>
      <c r="C99" s="284"/>
      <c r="H99" s="241" t="s">
        <v>344</v>
      </c>
      <c r="I99" s="241"/>
      <c r="J99" s="241"/>
      <c r="K99" s="241"/>
      <c r="L99" s="241"/>
      <c r="M99" s="241"/>
      <c r="N99" s="241"/>
      <c r="O99" s="241"/>
      <c r="P99" s="241" t="s">
        <v>2060</v>
      </c>
      <c r="Q99" s="241"/>
      <c r="R99" s="241"/>
      <c r="S99" s="241"/>
      <c r="T99" s="241"/>
      <c r="U99" s="241"/>
      <c r="V99" s="241"/>
      <c r="W99" s="241"/>
      <c r="AI99" s="241"/>
      <c r="AJ99" s="241"/>
      <c r="AK99" s="241"/>
      <c r="AL99" s="241"/>
      <c r="AM99" s="241"/>
      <c r="AN99" s="241"/>
      <c r="AO99" s="241"/>
      <c r="AP99" s="244"/>
      <c r="AT99" s="244"/>
    </row>
    <row r="100" spans="1:46" ht="15" customHeight="1">
      <c r="A100" s="284"/>
      <c r="B100" s="284"/>
      <c r="C100" s="284"/>
      <c r="H100" s="241" t="s">
        <v>345</v>
      </c>
      <c r="I100" s="241"/>
      <c r="J100" s="241"/>
      <c r="K100" s="241"/>
      <c r="L100" s="241"/>
      <c r="M100" s="241"/>
      <c r="N100" s="241"/>
      <c r="O100" s="241"/>
      <c r="P100" s="241" t="s">
        <v>713</v>
      </c>
      <c r="Q100" s="241"/>
      <c r="R100" s="241"/>
      <c r="S100" s="241"/>
      <c r="T100" s="241"/>
      <c r="U100" s="241"/>
      <c r="V100" s="241"/>
      <c r="W100" s="241"/>
      <c r="AI100" s="241"/>
      <c r="AJ100" s="241"/>
      <c r="AK100" s="241"/>
      <c r="AL100" s="241"/>
      <c r="AM100" s="241"/>
      <c r="AN100" s="241"/>
      <c r="AO100" s="241"/>
      <c r="AP100" s="244"/>
      <c r="AT100" s="244"/>
    </row>
    <row r="101" spans="1:46" ht="15" customHeight="1">
      <c r="A101" s="284"/>
      <c r="B101" s="284"/>
      <c r="C101" s="284"/>
      <c r="H101" s="241" t="s">
        <v>346</v>
      </c>
      <c r="I101" s="241"/>
      <c r="J101" s="241"/>
      <c r="K101" s="241"/>
      <c r="L101" s="241"/>
      <c r="M101" s="241"/>
      <c r="N101" s="241"/>
      <c r="O101" s="241"/>
      <c r="P101" s="241" t="s">
        <v>2058</v>
      </c>
      <c r="Q101" s="241"/>
      <c r="R101" s="241"/>
      <c r="S101" s="241"/>
      <c r="T101" s="241"/>
      <c r="U101" s="241"/>
      <c r="V101" s="241"/>
      <c r="W101" s="241"/>
      <c r="AI101" s="241"/>
      <c r="AJ101" s="241"/>
      <c r="AK101" s="241"/>
      <c r="AL101" s="241"/>
      <c r="AM101" s="241"/>
      <c r="AN101" s="241"/>
      <c r="AO101" s="241"/>
      <c r="AP101" s="244"/>
      <c r="AT101" s="244"/>
    </row>
    <row r="102" spans="1:46" ht="15" customHeight="1">
      <c r="A102" s="284"/>
      <c r="B102" s="284"/>
      <c r="C102" s="284"/>
      <c r="H102" s="241" t="s">
        <v>347</v>
      </c>
      <c r="I102" s="241"/>
      <c r="J102" s="241"/>
      <c r="K102" s="241"/>
      <c r="L102" s="241"/>
      <c r="M102" s="241"/>
      <c r="N102" s="241"/>
      <c r="O102" s="241"/>
      <c r="P102" s="241" t="s">
        <v>2059</v>
      </c>
      <c r="Q102" s="241"/>
      <c r="R102" s="241"/>
      <c r="S102" s="241"/>
      <c r="T102" s="241"/>
      <c r="U102" s="241"/>
      <c r="V102" s="241"/>
      <c r="W102" s="241"/>
      <c r="AI102" s="241"/>
      <c r="AJ102" s="241"/>
      <c r="AK102" s="241"/>
      <c r="AL102" s="241"/>
      <c r="AM102" s="241"/>
      <c r="AN102" s="241"/>
      <c r="AO102" s="241"/>
      <c r="AP102" s="244"/>
      <c r="AT102" s="244"/>
    </row>
    <row r="103" spans="1:46" ht="15" customHeight="1">
      <c r="A103" s="284"/>
      <c r="B103" s="284"/>
      <c r="C103" s="284"/>
      <c r="H103" s="241" t="s">
        <v>348</v>
      </c>
      <c r="I103" s="241"/>
      <c r="J103" s="241"/>
      <c r="K103" s="241"/>
      <c r="L103" s="241"/>
      <c r="M103" s="241"/>
      <c r="N103" s="241"/>
      <c r="O103" s="241"/>
      <c r="P103" s="241" t="s">
        <v>2058</v>
      </c>
      <c r="Q103" s="241"/>
      <c r="R103" s="241"/>
      <c r="S103" s="241"/>
      <c r="T103" s="241"/>
      <c r="U103" s="241"/>
      <c r="V103" s="241"/>
      <c r="W103" s="241"/>
      <c r="AI103" s="241"/>
      <c r="AJ103" s="241"/>
      <c r="AK103" s="241"/>
      <c r="AL103" s="241"/>
      <c r="AM103" s="241"/>
      <c r="AN103" s="241"/>
      <c r="AO103" s="241"/>
      <c r="AP103" s="244"/>
      <c r="AT103" s="244"/>
    </row>
    <row r="104" spans="1:46" ht="15" customHeight="1">
      <c r="A104" s="284"/>
      <c r="B104" s="284"/>
      <c r="C104" s="284"/>
      <c r="H104" s="241" t="s">
        <v>349</v>
      </c>
      <c r="I104" s="241"/>
      <c r="J104" s="241"/>
      <c r="K104" s="241"/>
      <c r="L104" s="241"/>
      <c r="M104" s="241"/>
      <c r="N104" s="241"/>
      <c r="O104" s="241"/>
      <c r="P104" s="241" t="s">
        <v>2061</v>
      </c>
      <c r="Q104" s="241"/>
      <c r="R104" s="241"/>
      <c r="S104" s="241"/>
      <c r="T104" s="241"/>
      <c r="U104" s="241"/>
      <c r="V104" s="241"/>
      <c r="W104" s="241"/>
      <c r="AI104" s="241"/>
      <c r="AJ104" s="241"/>
      <c r="AK104" s="241"/>
      <c r="AL104" s="241"/>
      <c r="AM104" s="241"/>
      <c r="AN104" s="241"/>
      <c r="AO104" s="241"/>
      <c r="AP104" s="244"/>
      <c r="AT104" s="244"/>
    </row>
    <row r="105" spans="1:46" ht="15" customHeight="1">
      <c r="A105" s="284"/>
      <c r="B105" s="284"/>
      <c r="C105" s="284"/>
      <c r="H105" s="241" t="s">
        <v>351</v>
      </c>
      <c r="I105" s="241"/>
      <c r="J105" s="241"/>
      <c r="K105" s="241"/>
      <c r="L105" s="241"/>
      <c r="M105" s="241"/>
      <c r="N105" s="241"/>
      <c r="O105" s="241"/>
      <c r="P105" s="241" t="s">
        <v>2058</v>
      </c>
      <c r="Q105" s="241"/>
      <c r="R105" s="241"/>
      <c r="S105" s="241"/>
      <c r="T105" s="241"/>
      <c r="U105" s="241"/>
      <c r="V105" s="241"/>
      <c r="W105" s="241"/>
      <c r="AI105" s="241"/>
      <c r="AJ105" s="241"/>
      <c r="AK105" s="241"/>
      <c r="AL105" s="241"/>
      <c r="AM105" s="241"/>
      <c r="AN105" s="241"/>
      <c r="AO105" s="241"/>
      <c r="AP105" s="244"/>
      <c r="AT105" s="244"/>
    </row>
    <row r="106" spans="1:46" ht="15" customHeight="1">
      <c r="A106" s="284"/>
      <c r="B106" s="284"/>
      <c r="C106" s="284"/>
      <c r="H106" s="241" t="s">
        <v>352</v>
      </c>
      <c r="I106" s="241"/>
      <c r="J106" s="241"/>
      <c r="K106" s="241"/>
      <c r="L106" s="241"/>
      <c r="M106" s="241"/>
      <c r="N106" s="241"/>
      <c r="O106" s="241"/>
      <c r="P106" s="241" t="s">
        <v>713</v>
      </c>
      <c r="Q106" s="241"/>
      <c r="R106" s="241"/>
      <c r="S106" s="241"/>
      <c r="T106" s="241"/>
      <c r="U106" s="241"/>
      <c r="V106" s="241"/>
      <c r="W106" s="241"/>
      <c r="AI106" s="241"/>
      <c r="AJ106" s="241"/>
      <c r="AK106" s="241"/>
      <c r="AL106" s="241"/>
      <c r="AM106" s="241"/>
      <c r="AN106" s="241"/>
      <c r="AO106" s="241"/>
      <c r="AP106" s="244"/>
      <c r="AT106" s="244"/>
    </row>
    <row r="107" spans="1:46" ht="15" customHeight="1">
      <c r="A107" s="284"/>
      <c r="B107" s="284"/>
      <c r="C107" s="284"/>
      <c r="H107" s="241" t="s">
        <v>353</v>
      </c>
      <c r="I107" s="241"/>
      <c r="J107" s="241"/>
      <c r="K107" s="241"/>
      <c r="L107" s="241"/>
      <c r="M107" s="241"/>
      <c r="N107" s="241"/>
      <c r="O107" s="241"/>
      <c r="P107" s="241" t="s">
        <v>2056</v>
      </c>
      <c r="Q107" s="241"/>
      <c r="R107" s="241"/>
      <c r="S107" s="241"/>
      <c r="T107" s="241"/>
      <c r="U107" s="241"/>
      <c r="V107" s="241"/>
      <c r="W107" s="241"/>
      <c r="AI107" s="241"/>
      <c r="AJ107" s="241"/>
      <c r="AK107" s="241"/>
      <c r="AL107" s="241"/>
      <c r="AM107" s="241"/>
      <c r="AN107" s="241"/>
      <c r="AO107" s="241"/>
      <c r="AP107" s="244"/>
      <c r="AT107" s="244"/>
    </row>
    <row r="108" spans="1:46" ht="15" customHeight="1">
      <c r="A108" s="284"/>
      <c r="B108" s="284"/>
      <c r="C108" s="284"/>
      <c r="H108" s="241" t="s">
        <v>354</v>
      </c>
      <c r="I108" s="241"/>
      <c r="J108" s="241"/>
      <c r="K108" s="241"/>
      <c r="L108" s="241"/>
      <c r="M108" s="241"/>
      <c r="N108" s="241"/>
      <c r="O108" s="241"/>
      <c r="P108" s="241" t="s">
        <v>2060</v>
      </c>
      <c r="Q108" s="241"/>
      <c r="R108" s="241"/>
      <c r="S108" s="241"/>
      <c r="T108" s="241"/>
      <c r="U108" s="241"/>
      <c r="V108" s="241"/>
      <c r="W108" s="241"/>
      <c r="AI108" s="241"/>
      <c r="AJ108" s="241"/>
      <c r="AK108" s="241"/>
      <c r="AL108" s="241"/>
      <c r="AM108" s="241"/>
      <c r="AN108" s="241"/>
      <c r="AO108" s="241"/>
      <c r="AP108" s="244"/>
      <c r="AT108" s="244"/>
    </row>
    <row r="109" spans="1:46" ht="15" customHeight="1">
      <c r="A109" s="284"/>
      <c r="B109" s="284"/>
      <c r="C109" s="284"/>
      <c r="H109" s="241" t="s">
        <v>355</v>
      </c>
      <c r="I109" s="241"/>
      <c r="J109" s="241"/>
      <c r="K109" s="241"/>
      <c r="L109" s="241"/>
      <c r="M109" s="241"/>
      <c r="N109" s="241"/>
      <c r="O109" s="241"/>
      <c r="P109" s="241" t="s">
        <v>2058</v>
      </c>
      <c r="Q109" s="241"/>
      <c r="R109" s="241"/>
      <c r="S109" s="241"/>
      <c r="T109" s="241"/>
      <c r="U109" s="241"/>
      <c r="V109" s="241"/>
      <c r="W109" s="241"/>
      <c r="AI109" s="241"/>
      <c r="AJ109" s="241"/>
      <c r="AK109" s="241"/>
      <c r="AL109" s="241"/>
      <c r="AM109" s="241"/>
      <c r="AN109" s="241"/>
      <c r="AO109" s="241"/>
      <c r="AP109" s="244"/>
      <c r="AT109" s="244"/>
    </row>
    <row r="110" spans="1:46" ht="15" customHeight="1">
      <c r="A110" s="284"/>
      <c r="B110" s="284"/>
      <c r="C110" s="284"/>
      <c r="H110" s="241" t="s">
        <v>356</v>
      </c>
      <c r="I110" s="241"/>
      <c r="J110" s="241"/>
      <c r="K110" s="241"/>
      <c r="L110" s="241"/>
      <c r="M110" s="241"/>
      <c r="N110" s="241"/>
      <c r="O110" s="241"/>
      <c r="P110" s="241" t="s">
        <v>2056</v>
      </c>
      <c r="Q110" s="241"/>
      <c r="R110" s="241"/>
      <c r="S110" s="241"/>
      <c r="T110" s="241"/>
      <c r="U110" s="241"/>
      <c r="V110" s="241"/>
      <c r="W110" s="241"/>
      <c r="AI110" s="241"/>
      <c r="AJ110" s="241"/>
      <c r="AK110" s="241"/>
      <c r="AL110" s="241"/>
      <c r="AM110" s="241"/>
      <c r="AN110" s="241"/>
      <c r="AO110" s="241"/>
      <c r="AP110" s="244"/>
      <c r="AT110" s="244"/>
    </row>
    <row r="111" spans="1:46" ht="15" customHeight="1">
      <c r="A111" s="284"/>
      <c r="B111" s="284"/>
      <c r="C111" s="284"/>
      <c r="H111" s="241" t="s">
        <v>357</v>
      </c>
      <c r="I111" s="241"/>
      <c r="J111" s="241"/>
      <c r="K111" s="241"/>
      <c r="L111" s="241"/>
      <c r="M111" s="241"/>
      <c r="N111" s="241"/>
      <c r="O111" s="241"/>
      <c r="P111" s="241" t="s">
        <v>2056</v>
      </c>
      <c r="Q111" s="241"/>
      <c r="R111" s="241"/>
      <c r="S111" s="241"/>
      <c r="T111" s="241"/>
      <c r="U111" s="241"/>
      <c r="V111" s="241"/>
      <c r="W111" s="241"/>
      <c r="AI111" s="241"/>
      <c r="AJ111" s="241"/>
      <c r="AK111" s="241"/>
      <c r="AL111" s="241"/>
      <c r="AM111" s="241"/>
      <c r="AN111" s="241"/>
      <c r="AO111" s="241"/>
      <c r="AP111" s="244"/>
      <c r="AT111" s="244"/>
    </row>
    <row r="112" spans="1:46" ht="15" customHeight="1">
      <c r="A112" s="284"/>
      <c r="B112" s="284"/>
      <c r="C112" s="284"/>
      <c r="H112" s="241" t="s">
        <v>358</v>
      </c>
      <c r="I112" s="241"/>
      <c r="J112" s="241"/>
      <c r="K112" s="241"/>
      <c r="L112" s="241"/>
      <c r="M112" s="241"/>
      <c r="N112" s="241"/>
      <c r="O112" s="241"/>
      <c r="P112" s="241" t="s">
        <v>2057</v>
      </c>
      <c r="Q112" s="241"/>
      <c r="R112" s="241"/>
      <c r="S112" s="241"/>
      <c r="T112" s="241"/>
      <c r="U112" s="241"/>
      <c r="V112" s="241"/>
      <c r="W112" s="241"/>
      <c r="AI112" s="241"/>
      <c r="AJ112" s="241"/>
      <c r="AK112" s="241"/>
      <c r="AL112" s="241"/>
      <c r="AM112" s="241"/>
      <c r="AN112" s="241"/>
      <c r="AO112" s="241"/>
      <c r="AP112" s="244"/>
      <c r="AT112" s="244"/>
    </row>
    <row r="113" spans="1:46" ht="15" customHeight="1">
      <c r="A113" s="284"/>
      <c r="B113" s="284"/>
      <c r="C113" s="284"/>
      <c r="H113" s="241" t="s">
        <v>359</v>
      </c>
      <c r="I113" s="241"/>
      <c r="J113" s="241"/>
      <c r="K113" s="241"/>
      <c r="L113" s="241"/>
      <c r="M113" s="241"/>
      <c r="N113" s="241"/>
      <c r="O113" s="241"/>
      <c r="P113" s="241" t="s">
        <v>2056</v>
      </c>
      <c r="Q113" s="241"/>
      <c r="R113" s="241"/>
      <c r="S113" s="241"/>
      <c r="T113" s="241"/>
      <c r="U113" s="241"/>
      <c r="V113" s="241"/>
      <c r="W113" s="241"/>
      <c r="AI113" s="241"/>
      <c r="AJ113" s="241"/>
      <c r="AK113" s="241"/>
      <c r="AL113" s="241"/>
      <c r="AM113" s="241"/>
      <c r="AN113" s="241"/>
      <c r="AO113" s="241"/>
      <c r="AP113" s="244"/>
      <c r="AT113" s="244"/>
    </row>
    <row r="114" spans="1:46" ht="15" customHeight="1">
      <c r="A114" s="284"/>
      <c r="B114" s="284"/>
      <c r="C114" s="284"/>
      <c r="H114" s="241" t="s">
        <v>360</v>
      </c>
      <c r="I114" s="241"/>
      <c r="J114" s="241"/>
      <c r="K114" s="241"/>
      <c r="L114" s="241"/>
      <c r="M114" s="241"/>
      <c r="N114" s="241"/>
      <c r="O114" s="241"/>
      <c r="P114" s="241" t="s">
        <v>2060</v>
      </c>
      <c r="Q114" s="241"/>
      <c r="R114" s="241"/>
      <c r="S114" s="241"/>
      <c r="T114" s="241"/>
      <c r="U114" s="241"/>
      <c r="V114" s="241"/>
      <c r="W114" s="241"/>
      <c r="AI114" s="241"/>
      <c r="AJ114" s="241"/>
      <c r="AK114" s="241"/>
      <c r="AL114" s="241"/>
      <c r="AM114" s="241"/>
      <c r="AN114" s="241"/>
      <c r="AO114" s="241"/>
      <c r="AP114" s="244"/>
      <c r="AT114" s="244"/>
    </row>
    <row r="115" spans="1:46" ht="15" customHeight="1">
      <c r="A115" s="284"/>
      <c r="B115" s="284"/>
      <c r="C115" s="284"/>
      <c r="H115" s="241" t="s">
        <v>361</v>
      </c>
      <c r="I115" s="241"/>
      <c r="J115" s="241"/>
      <c r="K115" s="241"/>
      <c r="L115" s="241"/>
      <c r="M115" s="241"/>
      <c r="N115" s="241"/>
      <c r="O115" s="241"/>
      <c r="P115" s="241" t="s">
        <v>2057</v>
      </c>
      <c r="Q115" s="241"/>
      <c r="R115" s="241"/>
      <c r="S115" s="241"/>
      <c r="T115" s="241"/>
      <c r="U115" s="241"/>
      <c r="V115" s="241"/>
      <c r="W115" s="241"/>
      <c r="AI115" s="241"/>
      <c r="AJ115" s="241"/>
      <c r="AK115" s="241"/>
      <c r="AL115" s="241"/>
      <c r="AM115" s="241"/>
      <c r="AN115" s="241"/>
      <c r="AO115" s="241"/>
      <c r="AP115" s="244"/>
      <c r="AT115" s="244"/>
    </row>
    <row r="116" spans="1:46" ht="15" customHeight="1">
      <c r="A116" s="284"/>
      <c r="B116" s="284"/>
      <c r="C116" s="284"/>
      <c r="H116" s="241" t="s">
        <v>362</v>
      </c>
      <c r="I116" s="241"/>
      <c r="J116" s="241"/>
      <c r="K116" s="241"/>
      <c r="L116" s="241"/>
      <c r="M116" s="241"/>
      <c r="N116" s="241"/>
      <c r="O116" s="241"/>
      <c r="P116" s="241" t="s">
        <v>2060</v>
      </c>
      <c r="Q116" s="241"/>
      <c r="R116" s="241"/>
      <c r="S116" s="241"/>
      <c r="T116" s="241"/>
      <c r="U116" s="241"/>
      <c r="V116" s="241"/>
      <c r="W116" s="241"/>
      <c r="AI116" s="241"/>
      <c r="AJ116" s="241"/>
      <c r="AK116" s="241"/>
      <c r="AL116" s="241"/>
      <c r="AM116" s="241"/>
      <c r="AN116" s="241"/>
      <c r="AO116" s="241"/>
      <c r="AP116" s="244"/>
      <c r="AT116" s="244"/>
    </row>
    <row r="117" spans="1:46" ht="15" customHeight="1">
      <c r="A117" s="284"/>
      <c r="B117" s="284"/>
      <c r="C117" s="284"/>
      <c r="H117" s="241" t="s">
        <v>363</v>
      </c>
      <c r="I117" s="241"/>
      <c r="J117" s="241"/>
      <c r="K117" s="241"/>
      <c r="L117" s="241"/>
      <c r="M117" s="241"/>
      <c r="N117" s="241"/>
      <c r="O117" s="241"/>
      <c r="P117" s="241" t="s">
        <v>2058</v>
      </c>
      <c r="Q117" s="241"/>
      <c r="R117" s="241"/>
      <c r="S117" s="241"/>
      <c r="T117" s="241"/>
      <c r="U117" s="241"/>
      <c r="V117" s="241"/>
      <c r="W117" s="241"/>
      <c r="AI117" s="241"/>
      <c r="AJ117" s="241"/>
      <c r="AK117" s="241"/>
      <c r="AL117" s="241"/>
      <c r="AM117" s="241"/>
      <c r="AN117" s="241"/>
      <c r="AO117" s="241"/>
      <c r="AP117" s="244"/>
      <c r="AT117" s="244"/>
    </row>
    <row r="118" spans="1:46" ht="15" customHeight="1">
      <c r="A118" s="284"/>
      <c r="B118" s="284"/>
      <c r="C118" s="284"/>
      <c r="H118" s="241" t="s">
        <v>364</v>
      </c>
      <c r="I118" s="241"/>
      <c r="J118" s="241"/>
      <c r="K118" s="241"/>
      <c r="L118" s="241"/>
      <c r="M118" s="241"/>
      <c r="N118" s="241"/>
      <c r="O118" s="241"/>
      <c r="P118" s="241" t="s">
        <v>713</v>
      </c>
      <c r="Q118" s="241"/>
      <c r="R118" s="241"/>
      <c r="S118" s="241"/>
      <c r="T118" s="241"/>
      <c r="U118" s="241"/>
      <c r="V118" s="241"/>
      <c r="W118" s="241"/>
      <c r="AI118" s="241"/>
      <c r="AJ118" s="241"/>
      <c r="AK118" s="241"/>
      <c r="AL118" s="241"/>
      <c r="AM118" s="241"/>
      <c r="AN118" s="241"/>
      <c r="AO118" s="241"/>
      <c r="AP118" s="244"/>
      <c r="AT118" s="244"/>
    </row>
    <row r="119" spans="1:46" ht="15" customHeight="1">
      <c r="A119" s="284"/>
      <c r="B119" s="284"/>
      <c r="C119" s="284"/>
      <c r="H119" s="241" t="s">
        <v>365</v>
      </c>
      <c r="I119" s="241"/>
      <c r="J119" s="241"/>
      <c r="K119" s="241"/>
      <c r="L119" s="241"/>
      <c r="M119" s="241"/>
      <c r="N119" s="241"/>
      <c r="O119" s="241"/>
      <c r="P119" s="241" t="s">
        <v>2062</v>
      </c>
      <c r="Q119" s="241"/>
      <c r="R119" s="241"/>
      <c r="S119" s="241"/>
      <c r="T119" s="241"/>
      <c r="U119" s="241"/>
      <c r="V119" s="241"/>
      <c r="W119" s="241"/>
      <c r="AI119" s="241"/>
      <c r="AJ119" s="241"/>
      <c r="AK119" s="241"/>
      <c r="AL119" s="241"/>
      <c r="AM119" s="241"/>
      <c r="AN119" s="241"/>
      <c r="AO119" s="241"/>
      <c r="AP119" s="244"/>
      <c r="AT119" s="244"/>
    </row>
    <row r="120" spans="1:46" ht="15" customHeight="1">
      <c r="A120" s="284"/>
      <c r="B120" s="284"/>
      <c r="C120" s="284"/>
      <c r="H120" s="241" t="s">
        <v>367</v>
      </c>
      <c r="I120" s="241"/>
      <c r="J120" s="241"/>
      <c r="K120" s="241"/>
      <c r="L120" s="241"/>
      <c r="M120" s="241"/>
      <c r="N120" s="241"/>
      <c r="O120" s="241"/>
      <c r="P120" s="241" t="s">
        <v>2058</v>
      </c>
      <c r="Q120" s="241"/>
      <c r="R120" s="241"/>
      <c r="S120" s="241"/>
      <c r="T120" s="241"/>
      <c r="U120" s="241"/>
      <c r="V120" s="241"/>
      <c r="W120" s="241"/>
      <c r="AI120" s="241"/>
      <c r="AJ120" s="241"/>
      <c r="AK120" s="241"/>
      <c r="AL120" s="241"/>
      <c r="AM120" s="241"/>
      <c r="AN120" s="241"/>
      <c r="AO120" s="241"/>
      <c r="AP120" s="244"/>
      <c r="AT120" s="244"/>
    </row>
    <row r="121" spans="1:46" ht="15" customHeight="1">
      <c r="A121" s="284"/>
      <c r="B121" s="284"/>
      <c r="C121" s="284"/>
      <c r="H121" s="241" t="s">
        <v>368</v>
      </c>
      <c r="I121" s="241"/>
      <c r="J121" s="241"/>
      <c r="K121" s="241"/>
      <c r="L121" s="241"/>
      <c r="M121" s="241"/>
      <c r="N121" s="241"/>
      <c r="O121" s="241"/>
      <c r="P121" s="241" t="s">
        <v>2059</v>
      </c>
      <c r="Q121" s="241"/>
      <c r="R121" s="241"/>
      <c r="S121" s="241"/>
      <c r="T121" s="241"/>
      <c r="U121" s="241"/>
      <c r="V121" s="241"/>
      <c r="W121" s="241"/>
      <c r="AI121" s="241"/>
      <c r="AJ121" s="241"/>
      <c r="AK121" s="241"/>
      <c r="AL121" s="241"/>
      <c r="AM121" s="241"/>
      <c r="AN121" s="241"/>
      <c r="AO121" s="241"/>
      <c r="AP121" s="244"/>
      <c r="AT121" s="244"/>
    </row>
    <row r="122" spans="1:46" ht="15" customHeight="1">
      <c r="A122" s="284"/>
      <c r="B122" s="284"/>
      <c r="C122" s="284"/>
      <c r="H122" s="241" t="s">
        <v>369</v>
      </c>
      <c r="I122" s="241"/>
      <c r="J122" s="241"/>
      <c r="K122" s="241"/>
      <c r="L122" s="241"/>
      <c r="M122" s="241"/>
      <c r="N122" s="241"/>
      <c r="O122" s="241"/>
      <c r="P122" s="241" t="s">
        <v>2061</v>
      </c>
      <c r="Q122" s="241"/>
      <c r="R122" s="241"/>
      <c r="S122" s="241"/>
      <c r="T122" s="241"/>
      <c r="U122" s="241"/>
      <c r="V122" s="241"/>
      <c r="W122" s="241"/>
      <c r="AI122" s="241"/>
      <c r="AJ122" s="241"/>
      <c r="AK122" s="241"/>
      <c r="AL122" s="241"/>
      <c r="AM122" s="241"/>
      <c r="AN122" s="241"/>
      <c r="AO122" s="241"/>
      <c r="AP122" s="244"/>
      <c r="AT122" s="244"/>
    </row>
    <row r="123" spans="1:46" ht="15" customHeight="1">
      <c r="A123" s="284"/>
      <c r="B123" s="284"/>
      <c r="C123" s="284"/>
      <c r="H123" s="241" t="s">
        <v>370</v>
      </c>
      <c r="I123" s="241"/>
      <c r="J123" s="241"/>
      <c r="K123" s="241"/>
      <c r="L123" s="241"/>
      <c r="M123" s="241"/>
      <c r="N123" s="241"/>
      <c r="O123" s="241"/>
      <c r="P123" s="241" t="s">
        <v>2060</v>
      </c>
      <c r="Q123" s="241"/>
      <c r="R123" s="241"/>
      <c r="S123" s="241"/>
      <c r="T123" s="241"/>
      <c r="U123" s="241"/>
      <c r="V123" s="241"/>
      <c r="W123" s="241"/>
      <c r="AI123" s="241"/>
      <c r="AJ123" s="241"/>
      <c r="AK123" s="241"/>
      <c r="AL123" s="241"/>
      <c r="AM123" s="241"/>
      <c r="AN123" s="241"/>
      <c r="AO123" s="241"/>
      <c r="AP123" s="244"/>
      <c r="AT123" s="244"/>
    </row>
    <row r="124" spans="1:46" ht="15" customHeight="1">
      <c r="A124" s="284"/>
      <c r="B124" s="284"/>
      <c r="C124" s="284"/>
      <c r="H124" s="241" t="s">
        <v>269</v>
      </c>
      <c r="I124" s="241"/>
      <c r="J124" s="241"/>
      <c r="K124" s="241"/>
      <c r="L124" s="241"/>
      <c r="M124" s="241"/>
      <c r="N124" s="241"/>
      <c r="O124" s="241"/>
      <c r="P124" s="241" t="s">
        <v>2061</v>
      </c>
      <c r="Q124" s="241"/>
      <c r="R124" s="241"/>
      <c r="S124" s="241"/>
      <c r="T124" s="241"/>
      <c r="U124" s="241"/>
      <c r="V124" s="241"/>
      <c r="W124" s="241"/>
      <c r="AI124" s="241"/>
      <c r="AJ124" s="241"/>
      <c r="AK124" s="241"/>
      <c r="AL124" s="241"/>
      <c r="AM124" s="241"/>
      <c r="AN124" s="241"/>
      <c r="AO124" s="241"/>
      <c r="AP124" s="244"/>
      <c r="AT124" s="244"/>
    </row>
    <row r="125" spans="1:46" ht="15" customHeight="1">
      <c r="A125" s="284"/>
      <c r="B125" s="284"/>
      <c r="C125" s="284"/>
      <c r="H125" s="241" t="s">
        <v>371</v>
      </c>
      <c r="I125" s="241"/>
      <c r="J125" s="241"/>
      <c r="K125" s="241"/>
      <c r="L125" s="241"/>
      <c r="M125" s="241"/>
      <c r="N125" s="241"/>
      <c r="O125" s="241"/>
      <c r="P125" s="241" t="s">
        <v>2057</v>
      </c>
      <c r="Q125" s="241"/>
      <c r="R125" s="241"/>
      <c r="S125" s="241"/>
      <c r="T125" s="241"/>
      <c r="U125" s="241"/>
      <c r="V125" s="241"/>
      <c r="W125" s="241"/>
      <c r="AI125" s="241"/>
      <c r="AJ125" s="241"/>
      <c r="AK125" s="241"/>
      <c r="AL125" s="241"/>
      <c r="AM125" s="241"/>
      <c r="AN125" s="241"/>
      <c r="AO125" s="241"/>
      <c r="AP125" s="244"/>
      <c r="AT125" s="244"/>
    </row>
    <row r="126" spans="1:46" ht="15" customHeight="1">
      <c r="A126" s="284"/>
      <c r="B126" s="284"/>
      <c r="C126" s="284"/>
      <c r="H126" s="241" t="s">
        <v>372</v>
      </c>
      <c r="I126" s="241"/>
      <c r="J126" s="241"/>
      <c r="K126" s="241"/>
      <c r="L126" s="241"/>
      <c r="M126" s="241"/>
      <c r="N126" s="241"/>
      <c r="O126" s="241"/>
      <c r="P126" s="241" t="s">
        <v>713</v>
      </c>
      <c r="Q126" s="241"/>
      <c r="R126" s="241"/>
      <c r="S126" s="241"/>
      <c r="T126" s="241"/>
      <c r="U126" s="241"/>
      <c r="V126" s="241"/>
      <c r="W126" s="241"/>
      <c r="AI126" s="241"/>
      <c r="AJ126" s="241"/>
      <c r="AK126" s="241"/>
      <c r="AL126" s="241"/>
      <c r="AM126" s="241"/>
      <c r="AN126" s="241"/>
      <c r="AO126" s="241"/>
      <c r="AP126" s="244"/>
      <c r="AT126" s="244"/>
    </row>
    <row r="127" spans="1:46" ht="15" customHeight="1">
      <c r="A127" s="284"/>
      <c r="B127" s="284"/>
      <c r="C127" s="284"/>
      <c r="H127" s="241" t="s">
        <v>373</v>
      </c>
      <c r="I127" s="241"/>
      <c r="J127" s="241"/>
      <c r="K127" s="241"/>
      <c r="L127" s="241"/>
      <c r="M127" s="241"/>
      <c r="N127" s="241"/>
      <c r="O127" s="241"/>
      <c r="P127" s="241" t="s">
        <v>2060</v>
      </c>
      <c r="Q127" s="241"/>
      <c r="R127" s="241"/>
      <c r="S127" s="241"/>
      <c r="T127" s="241"/>
      <c r="U127" s="241"/>
      <c r="V127" s="241"/>
      <c r="W127" s="241"/>
      <c r="AI127" s="241"/>
      <c r="AJ127" s="241"/>
      <c r="AK127" s="241"/>
      <c r="AL127" s="241"/>
      <c r="AM127" s="241"/>
      <c r="AN127" s="241"/>
      <c r="AO127" s="241"/>
      <c r="AP127" s="244"/>
      <c r="AT127" s="244"/>
    </row>
    <row r="128" spans="1:46" ht="15" customHeight="1">
      <c r="A128" s="284"/>
      <c r="B128" s="284"/>
      <c r="C128" s="284"/>
      <c r="H128" s="241" t="s">
        <v>374</v>
      </c>
      <c r="I128" s="241"/>
      <c r="J128" s="241"/>
      <c r="K128" s="241"/>
      <c r="L128" s="241"/>
      <c r="M128" s="241"/>
      <c r="N128" s="241"/>
      <c r="O128" s="241"/>
      <c r="P128" s="241" t="s">
        <v>2059</v>
      </c>
      <c r="Q128" s="241"/>
      <c r="R128" s="241"/>
      <c r="S128" s="241"/>
      <c r="T128" s="241"/>
      <c r="U128" s="241"/>
      <c r="V128" s="241"/>
      <c r="W128" s="241"/>
      <c r="AI128" s="241"/>
      <c r="AJ128" s="241"/>
      <c r="AK128" s="241"/>
      <c r="AL128" s="241"/>
      <c r="AM128" s="241"/>
      <c r="AN128" s="241"/>
      <c r="AO128" s="241"/>
      <c r="AP128" s="244"/>
      <c r="AT128" s="244"/>
    </row>
    <row r="129" spans="1:46" ht="15" customHeight="1">
      <c r="A129" s="284"/>
      <c r="B129" s="284"/>
      <c r="C129" s="284"/>
      <c r="H129" s="241" t="s">
        <v>375</v>
      </c>
      <c r="I129" s="241"/>
      <c r="J129" s="241"/>
      <c r="K129" s="241"/>
      <c r="L129" s="241"/>
      <c r="M129" s="241"/>
      <c r="N129" s="241"/>
      <c r="O129" s="241"/>
      <c r="P129" s="241" t="s">
        <v>2058</v>
      </c>
      <c r="Q129" s="241"/>
      <c r="R129" s="241"/>
      <c r="S129" s="241"/>
      <c r="T129" s="241"/>
      <c r="U129" s="241"/>
      <c r="V129" s="241"/>
      <c r="W129" s="241"/>
      <c r="AI129" s="241"/>
      <c r="AJ129" s="241"/>
      <c r="AK129" s="241"/>
      <c r="AL129" s="241"/>
      <c r="AM129" s="241"/>
      <c r="AN129" s="241"/>
      <c r="AO129" s="241"/>
      <c r="AP129" s="244"/>
      <c r="AT129" s="244"/>
    </row>
    <row r="130" spans="1:46" ht="15" customHeight="1">
      <c r="A130" s="284"/>
      <c r="B130" s="284"/>
      <c r="C130" s="284"/>
      <c r="H130" s="241" t="s">
        <v>376</v>
      </c>
      <c r="I130" s="241"/>
      <c r="J130" s="241"/>
      <c r="K130" s="241"/>
      <c r="L130" s="241"/>
      <c r="M130" s="241"/>
      <c r="N130" s="241"/>
      <c r="O130" s="241"/>
      <c r="P130" s="241" t="s">
        <v>2058</v>
      </c>
      <c r="Q130" s="241"/>
      <c r="R130" s="241"/>
      <c r="S130" s="241"/>
      <c r="T130" s="241"/>
      <c r="U130" s="241"/>
      <c r="V130" s="241"/>
      <c r="W130" s="241"/>
      <c r="AI130" s="241"/>
      <c r="AJ130" s="241"/>
      <c r="AK130" s="241"/>
      <c r="AL130" s="241"/>
      <c r="AM130" s="241"/>
      <c r="AN130" s="241"/>
      <c r="AO130" s="241"/>
      <c r="AP130" s="244"/>
      <c r="AT130" s="244"/>
    </row>
    <row r="131" spans="1:46" ht="15" customHeight="1">
      <c r="A131" s="284"/>
      <c r="B131" s="284"/>
      <c r="C131" s="284"/>
      <c r="H131" s="241" t="s">
        <v>377</v>
      </c>
      <c r="I131" s="241"/>
      <c r="J131" s="241"/>
      <c r="K131" s="241"/>
      <c r="L131" s="241"/>
      <c r="M131" s="241"/>
      <c r="N131" s="241"/>
      <c r="O131" s="241"/>
      <c r="P131" s="241" t="s">
        <v>2058</v>
      </c>
      <c r="Q131" s="241"/>
      <c r="R131" s="241"/>
      <c r="S131" s="241"/>
      <c r="T131" s="241"/>
      <c r="U131" s="241"/>
      <c r="V131" s="241"/>
      <c r="W131" s="241"/>
      <c r="AI131" s="241"/>
      <c r="AJ131" s="241"/>
      <c r="AK131" s="241"/>
      <c r="AL131" s="241"/>
      <c r="AM131" s="241"/>
      <c r="AN131" s="241"/>
      <c r="AO131" s="241"/>
      <c r="AP131" s="244"/>
      <c r="AT131" s="244"/>
    </row>
    <row r="132" spans="1:46" ht="15" customHeight="1">
      <c r="A132" s="284"/>
      <c r="B132" s="284"/>
      <c r="C132" s="284"/>
      <c r="H132" s="241" t="s">
        <v>378</v>
      </c>
      <c r="I132" s="241"/>
      <c r="J132" s="241"/>
      <c r="K132" s="241"/>
      <c r="L132" s="241"/>
      <c r="M132" s="241"/>
      <c r="N132" s="241"/>
      <c r="O132" s="241"/>
      <c r="P132" s="241" t="s">
        <v>2058</v>
      </c>
      <c r="Q132" s="241"/>
      <c r="R132" s="241"/>
      <c r="S132" s="241"/>
      <c r="T132" s="241"/>
      <c r="U132" s="241"/>
      <c r="V132" s="241"/>
      <c r="W132" s="241"/>
      <c r="AI132" s="241"/>
      <c r="AJ132" s="241"/>
      <c r="AK132" s="241"/>
      <c r="AL132" s="241"/>
      <c r="AM132" s="241"/>
      <c r="AN132" s="241"/>
      <c r="AO132" s="241"/>
      <c r="AP132" s="244"/>
      <c r="AT132" s="244"/>
    </row>
    <row r="133" spans="1:46" ht="15" customHeight="1">
      <c r="A133" s="284"/>
      <c r="B133" s="284"/>
      <c r="C133" s="284"/>
      <c r="H133" s="241" t="s">
        <v>379</v>
      </c>
      <c r="I133" s="241"/>
      <c r="J133" s="241"/>
      <c r="K133" s="241"/>
      <c r="L133" s="241"/>
      <c r="M133" s="241"/>
      <c r="N133" s="241"/>
      <c r="O133" s="241"/>
      <c r="P133" s="241" t="s">
        <v>2059</v>
      </c>
      <c r="Q133" s="241"/>
      <c r="R133" s="241"/>
      <c r="S133" s="241"/>
      <c r="T133" s="241"/>
      <c r="U133" s="241"/>
      <c r="V133" s="241"/>
      <c r="W133" s="241"/>
      <c r="AI133" s="241"/>
      <c r="AJ133" s="241"/>
      <c r="AK133" s="241"/>
      <c r="AL133" s="241"/>
      <c r="AM133" s="241"/>
      <c r="AN133" s="241"/>
      <c r="AO133" s="241"/>
      <c r="AP133" s="244"/>
      <c r="AT133" s="244"/>
    </row>
    <row r="134" spans="1:46" ht="15" customHeight="1">
      <c r="A134" s="284"/>
      <c r="B134" s="284"/>
      <c r="C134" s="284"/>
      <c r="H134" s="241" t="s">
        <v>380</v>
      </c>
      <c r="I134" s="241"/>
      <c r="J134" s="241"/>
      <c r="K134" s="241"/>
      <c r="L134" s="241"/>
      <c r="M134" s="241"/>
      <c r="N134" s="241"/>
      <c r="O134" s="241"/>
      <c r="P134" s="241" t="s">
        <v>2058</v>
      </c>
      <c r="Q134" s="241"/>
      <c r="R134" s="241"/>
      <c r="S134" s="241"/>
      <c r="T134" s="241"/>
      <c r="U134" s="241"/>
      <c r="V134" s="241"/>
      <c r="W134" s="241"/>
      <c r="AI134" s="241"/>
      <c r="AJ134" s="241"/>
      <c r="AK134" s="241"/>
      <c r="AL134" s="241"/>
      <c r="AM134" s="241"/>
      <c r="AN134" s="241"/>
      <c r="AO134" s="241"/>
      <c r="AP134" s="244"/>
      <c r="AT134" s="244"/>
    </row>
    <row r="135" spans="1:46" ht="15" customHeight="1">
      <c r="A135" s="284"/>
      <c r="B135" s="284"/>
      <c r="C135" s="284"/>
      <c r="H135" s="241" t="s">
        <v>381</v>
      </c>
      <c r="I135" s="241"/>
      <c r="J135" s="241"/>
      <c r="K135" s="241"/>
      <c r="L135" s="241"/>
      <c r="M135" s="241"/>
      <c r="N135" s="241"/>
      <c r="O135" s="241"/>
      <c r="P135" s="241" t="s">
        <v>2061</v>
      </c>
      <c r="Q135" s="241"/>
      <c r="R135" s="241"/>
      <c r="S135" s="241"/>
      <c r="T135" s="241"/>
      <c r="U135" s="241"/>
      <c r="V135" s="241"/>
      <c r="W135" s="241"/>
      <c r="AI135" s="241"/>
      <c r="AJ135" s="241"/>
      <c r="AK135" s="241"/>
      <c r="AL135" s="241"/>
      <c r="AM135" s="241"/>
      <c r="AN135" s="241"/>
      <c r="AO135" s="241"/>
      <c r="AP135" s="244"/>
      <c r="AT135" s="244"/>
    </row>
    <row r="136" spans="1:46" ht="15" customHeight="1">
      <c r="A136" s="284"/>
      <c r="B136" s="284"/>
      <c r="C136" s="284"/>
      <c r="H136" s="241" t="s">
        <v>382</v>
      </c>
      <c r="I136" s="241"/>
      <c r="J136" s="241"/>
      <c r="K136" s="241"/>
      <c r="L136" s="241"/>
      <c r="M136" s="241"/>
      <c r="N136" s="241"/>
      <c r="O136" s="241"/>
      <c r="P136" s="241" t="s">
        <v>2059</v>
      </c>
      <c r="Q136" s="241"/>
      <c r="R136" s="241"/>
      <c r="S136" s="241"/>
      <c r="T136" s="241"/>
      <c r="U136" s="241"/>
      <c r="V136" s="241"/>
      <c r="W136" s="241"/>
      <c r="AI136" s="241"/>
      <c r="AJ136" s="241"/>
      <c r="AK136" s="241"/>
      <c r="AL136" s="241"/>
      <c r="AM136" s="241"/>
      <c r="AN136" s="241"/>
      <c r="AO136" s="241"/>
      <c r="AP136" s="244"/>
      <c r="AT136" s="244"/>
    </row>
    <row r="137" spans="1:46" ht="15" customHeight="1">
      <c r="A137" s="284"/>
      <c r="B137" s="284"/>
      <c r="C137" s="284"/>
      <c r="H137" s="241" t="s">
        <v>383</v>
      </c>
      <c r="I137" s="241"/>
      <c r="J137" s="241"/>
      <c r="K137" s="241"/>
      <c r="L137" s="241"/>
      <c r="M137" s="241"/>
      <c r="N137" s="241"/>
      <c r="O137" s="241"/>
      <c r="P137" s="241" t="s">
        <v>2061</v>
      </c>
      <c r="Q137" s="241"/>
      <c r="R137" s="241"/>
      <c r="S137" s="241"/>
      <c r="T137" s="241"/>
      <c r="U137" s="241"/>
      <c r="V137" s="241"/>
      <c r="W137" s="241"/>
      <c r="AI137" s="241"/>
      <c r="AJ137" s="241"/>
      <c r="AK137" s="241"/>
      <c r="AL137" s="241"/>
      <c r="AM137" s="241"/>
      <c r="AN137" s="241"/>
      <c r="AO137" s="241"/>
      <c r="AP137" s="244"/>
      <c r="AT137" s="244"/>
    </row>
    <row r="138" spans="1:46" ht="15" customHeight="1">
      <c r="A138" s="284"/>
      <c r="B138" s="284"/>
      <c r="C138" s="284"/>
      <c r="H138" s="241" t="s">
        <v>384</v>
      </c>
      <c r="I138" s="241"/>
      <c r="J138" s="241"/>
      <c r="K138" s="241"/>
      <c r="L138" s="241"/>
      <c r="M138" s="241"/>
      <c r="N138" s="241"/>
      <c r="O138" s="241"/>
      <c r="P138" s="241" t="s">
        <v>713</v>
      </c>
      <c r="Q138" s="241"/>
      <c r="R138" s="241"/>
      <c r="S138" s="241"/>
      <c r="T138" s="241"/>
      <c r="U138" s="241"/>
      <c r="V138" s="241"/>
      <c r="W138" s="241"/>
      <c r="AI138" s="241"/>
      <c r="AJ138" s="241"/>
      <c r="AK138" s="241"/>
      <c r="AL138" s="241"/>
      <c r="AM138" s="241"/>
      <c r="AN138" s="241"/>
      <c r="AO138" s="241"/>
      <c r="AP138" s="244"/>
      <c r="AT138" s="244"/>
    </row>
    <row r="139" spans="1:46" ht="15" customHeight="1">
      <c r="A139" s="284"/>
      <c r="B139" s="284"/>
      <c r="C139" s="284"/>
      <c r="H139" s="241" t="s">
        <v>385</v>
      </c>
      <c r="I139" s="241"/>
      <c r="J139" s="241"/>
      <c r="K139" s="241"/>
      <c r="L139" s="241"/>
      <c r="M139" s="241"/>
      <c r="N139" s="241"/>
      <c r="O139" s="241"/>
      <c r="P139" s="241" t="s">
        <v>2063</v>
      </c>
      <c r="Q139" s="241"/>
      <c r="R139" s="241"/>
      <c r="S139" s="241"/>
      <c r="T139" s="241"/>
      <c r="U139" s="241"/>
      <c r="V139" s="241"/>
      <c r="W139" s="241"/>
      <c r="AI139" s="241"/>
      <c r="AJ139" s="241"/>
      <c r="AK139" s="241"/>
      <c r="AL139" s="241"/>
      <c r="AM139" s="241"/>
      <c r="AN139" s="241"/>
      <c r="AO139" s="241"/>
      <c r="AP139" s="244"/>
      <c r="AT139" s="244"/>
    </row>
    <row r="140" spans="1:46" ht="15" customHeight="1">
      <c r="A140" s="284"/>
      <c r="B140" s="284"/>
      <c r="C140" s="284"/>
      <c r="H140" s="241" t="s">
        <v>387</v>
      </c>
      <c r="I140" s="241"/>
      <c r="J140" s="241"/>
      <c r="K140" s="241"/>
      <c r="L140" s="241"/>
      <c r="M140" s="241"/>
      <c r="N140" s="241"/>
      <c r="O140" s="241"/>
      <c r="P140" s="241" t="s">
        <v>2059</v>
      </c>
      <c r="Q140" s="241"/>
      <c r="R140" s="241"/>
      <c r="S140" s="241"/>
      <c r="T140" s="241"/>
      <c r="U140" s="241"/>
      <c r="V140" s="241"/>
      <c r="W140" s="241"/>
      <c r="AI140" s="241"/>
      <c r="AJ140" s="241"/>
      <c r="AK140" s="241"/>
      <c r="AL140" s="241"/>
      <c r="AM140" s="241"/>
      <c r="AN140" s="241"/>
      <c r="AO140" s="241"/>
      <c r="AP140" s="244"/>
      <c r="AT140" s="244"/>
    </row>
    <row r="141" spans="1:46" ht="15" customHeight="1">
      <c r="A141" s="284"/>
      <c r="B141" s="284"/>
      <c r="C141" s="284"/>
      <c r="H141" s="241" t="s">
        <v>272</v>
      </c>
      <c r="I141" s="241"/>
      <c r="J141" s="241"/>
      <c r="K141" s="241"/>
      <c r="L141" s="241"/>
      <c r="M141" s="241"/>
      <c r="N141" s="241"/>
      <c r="O141" s="241"/>
      <c r="P141" s="241" t="s">
        <v>2061</v>
      </c>
      <c r="Q141" s="241"/>
      <c r="R141" s="241"/>
      <c r="S141" s="241"/>
      <c r="T141" s="241"/>
      <c r="U141" s="241"/>
      <c r="V141" s="241"/>
      <c r="W141" s="241"/>
      <c r="AI141" s="241"/>
      <c r="AJ141" s="241"/>
      <c r="AK141" s="241"/>
      <c r="AL141" s="241"/>
      <c r="AM141" s="241"/>
      <c r="AN141" s="241"/>
      <c r="AO141" s="241"/>
      <c r="AP141" s="244"/>
      <c r="AT141" s="244"/>
    </row>
    <row r="142" spans="1:46" ht="15" customHeight="1">
      <c r="A142" s="284"/>
      <c r="B142" s="284"/>
      <c r="C142" s="284"/>
      <c r="H142" s="241" t="s">
        <v>388</v>
      </c>
      <c r="I142" s="241"/>
      <c r="J142" s="241"/>
      <c r="K142" s="241"/>
      <c r="L142" s="241"/>
      <c r="M142" s="241"/>
      <c r="N142" s="241"/>
      <c r="O142" s="241"/>
      <c r="P142" s="241" t="s">
        <v>2058</v>
      </c>
      <c r="Q142" s="241"/>
      <c r="R142" s="241"/>
      <c r="S142" s="241"/>
      <c r="T142" s="241"/>
      <c r="U142" s="241"/>
      <c r="V142" s="241"/>
      <c r="W142" s="241"/>
      <c r="AI142" s="241"/>
      <c r="AJ142" s="241"/>
      <c r="AK142" s="241"/>
      <c r="AL142" s="241"/>
      <c r="AM142" s="241"/>
      <c r="AN142" s="241"/>
      <c r="AO142" s="241"/>
      <c r="AP142" s="244"/>
      <c r="AT142" s="244"/>
    </row>
    <row r="143" spans="1:46" ht="15" customHeight="1">
      <c r="A143" s="284"/>
      <c r="B143" s="284"/>
      <c r="C143" s="284"/>
      <c r="H143" s="241" t="s">
        <v>389</v>
      </c>
      <c r="I143" s="241"/>
      <c r="J143" s="241"/>
      <c r="K143" s="241"/>
      <c r="L143" s="241"/>
      <c r="M143" s="241"/>
      <c r="N143" s="241"/>
      <c r="O143" s="241"/>
      <c r="P143" s="241" t="s">
        <v>2058</v>
      </c>
      <c r="Q143" s="241"/>
      <c r="R143" s="241"/>
      <c r="S143" s="241"/>
      <c r="T143" s="241"/>
      <c r="U143" s="241"/>
      <c r="V143" s="241"/>
      <c r="W143" s="241"/>
      <c r="AI143" s="241"/>
      <c r="AJ143" s="241"/>
      <c r="AK143" s="241"/>
      <c r="AL143" s="241"/>
      <c r="AM143" s="241"/>
      <c r="AN143" s="241"/>
      <c r="AO143" s="241"/>
      <c r="AP143" s="244"/>
      <c r="AT143" s="244"/>
    </row>
    <row r="144" spans="1:46" ht="15" customHeight="1">
      <c r="A144" s="284"/>
      <c r="B144" s="284"/>
      <c r="C144" s="284"/>
      <c r="H144" s="241" t="s">
        <v>390</v>
      </c>
      <c r="I144" s="241"/>
      <c r="J144" s="241"/>
      <c r="K144" s="241"/>
      <c r="L144" s="241"/>
      <c r="M144" s="241"/>
      <c r="N144" s="241"/>
      <c r="O144" s="241"/>
      <c r="P144" s="241" t="s">
        <v>2057</v>
      </c>
      <c r="Q144" s="241"/>
      <c r="R144" s="241"/>
      <c r="S144" s="241"/>
      <c r="T144" s="241"/>
      <c r="U144" s="241"/>
      <c r="V144" s="241"/>
      <c r="W144" s="241"/>
      <c r="AI144" s="241"/>
      <c r="AJ144" s="241"/>
      <c r="AK144" s="241"/>
      <c r="AL144" s="241"/>
      <c r="AM144" s="241"/>
      <c r="AN144" s="241"/>
      <c r="AO144" s="241"/>
      <c r="AP144" s="244"/>
      <c r="AT144" s="244"/>
    </row>
    <row r="145" spans="1:46" ht="15" customHeight="1">
      <c r="A145" s="284"/>
      <c r="B145" s="284"/>
      <c r="C145" s="284"/>
      <c r="H145" s="241" t="s">
        <v>391</v>
      </c>
      <c r="I145" s="241"/>
      <c r="J145" s="241"/>
      <c r="K145" s="241"/>
      <c r="L145" s="241"/>
      <c r="M145" s="241"/>
      <c r="N145" s="241"/>
      <c r="O145" s="241"/>
      <c r="P145" s="241" t="s">
        <v>2060</v>
      </c>
      <c r="Q145" s="241"/>
      <c r="R145" s="241"/>
      <c r="S145" s="241"/>
      <c r="T145" s="241"/>
      <c r="U145" s="241"/>
      <c r="V145" s="241"/>
      <c r="W145" s="241"/>
      <c r="AI145" s="241"/>
      <c r="AJ145" s="241"/>
      <c r="AK145" s="241"/>
      <c r="AL145" s="241"/>
      <c r="AM145" s="241"/>
      <c r="AN145" s="241"/>
      <c r="AO145" s="241"/>
      <c r="AP145" s="244"/>
      <c r="AT145" s="244"/>
    </row>
    <row r="146" spans="1:46" ht="15" customHeight="1">
      <c r="A146" s="284"/>
      <c r="B146" s="284"/>
      <c r="C146" s="284"/>
      <c r="H146" s="241" t="s">
        <v>392</v>
      </c>
      <c r="I146" s="241"/>
      <c r="J146" s="241"/>
      <c r="K146" s="241"/>
      <c r="L146" s="241"/>
      <c r="M146" s="241"/>
      <c r="N146" s="241"/>
      <c r="O146" s="241"/>
      <c r="P146" s="241" t="s">
        <v>2060</v>
      </c>
      <c r="Q146" s="241"/>
      <c r="R146" s="241"/>
      <c r="S146" s="241"/>
      <c r="T146" s="241"/>
      <c r="U146" s="241"/>
      <c r="V146" s="241"/>
      <c r="W146" s="241"/>
      <c r="AI146" s="241"/>
      <c r="AJ146" s="241"/>
      <c r="AK146" s="241"/>
      <c r="AL146" s="241"/>
      <c r="AM146" s="241"/>
      <c r="AN146" s="241"/>
      <c r="AO146" s="241"/>
      <c r="AP146" s="244"/>
      <c r="AT146" s="244"/>
    </row>
    <row r="147" spans="1:46" ht="15" customHeight="1">
      <c r="A147" s="284"/>
      <c r="B147" s="284"/>
      <c r="C147" s="284"/>
      <c r="H147" s="241" t="s">
        <v>393</v>
      </c>
      <c r="I147" s="241"/>
      <c r="J147" s="241"/>
      <c r="K147" s="241"/>
      <c r="L147" s="241"/>
      <c r="M147" s="241"/>
      <c r="N147" s="241"/>
      <c r="O147" s="241"/>
      <c r="P147" s="241" t="s">
        <v>2063</v>
      </c>
      <c r="Q147" s="241"/>
      <c r="R147" s="241"/>
      <c r="S147" s="241"/>
      <c r="T147" s="241"/>
      <c r="U147" s="241"/>
      <c r="V147" s="241"/>
      <c r="W147" s="241"/>
      <c r="AI147" s="241"/>
      <c r="AJ147" s="241"/>
      <c r="AK147" s="241"/>
      <c r="AL147" s="241"/>
      <c r="AM147" s="241"/>
      <c r="AN147" s="241"/>
      <c r="AO147" s="241"/>
      <c r="AP147" s="244"/>
      <c r="AT147" s="244"/>
    </row>
    <row r="148" spans="1:46" ht="15" customHeight="1">
      <c r="A148" s="284"/>
      <c r="B148" s="284"/>
      <c r="C148" s="284"/>
      <c r="H148" s="241" t="s">
        <v>394</v>
      </c>
      <c r="I148" s="241"/>
      <c r="J148" s="241"/>
      <c r="K148" s="241"/>
      <c r="L148" s="241"/>
      <c r="M148" s="241"/>
      <c r="N148" s="241"/>
      <c r="O148" s="241"/>
      <c r="P148" s="241" t="s">
        <v>2057</v>
      </c>
      <c r="Q148" s="241"/>
      <c r="R148" s="241"/>
      <c r="S148" s="241"/>
      <c r="T148" s="241"/>
      <c r="U148" s="241"/>
      <c r="V148" s="241"/>
      <c r="W148" s="241"/>
      <c r="AI148" s="241"/>
      <c r="AJ148" s="241"/>
      <c r="AK148" s="241"/>
      <c r="AL148" s="241"/>
      <c r="AM148" s="241"/>
      <c r="AN148" s="241"/>
      <c r="AO148" s="241"/>
      <c r="AP148" s="244"/>
      <c r="AT148" s="244"/>
    </row>
    <row r="149" spans="1:46" ht="15" customHeight="1">
      <c r="A149" s="284"/>
      <c r="B149" s="284"/>
      <c r="C149" s="284"/>
      <c r="H149" s="241" t="s">
        <v>395</v>
      </c>
      <c r="I149" s="241"/>
      <c r="J149" s="241"/>
      <c r="K149" s="241"/>
      <c r="L149" s="241"/>
      <c r="M149" s="241"/>
      <c r="N149" s="241"/>
      <c r="O149" s="241"/>
      <c r="P149" s="241" t="s">
        <v>2060</v>
      </c>
      <c r="Q149" s="241"/>
      <c r="R149" s="241"/>
      <c r="S149" s="241"/>
      <c r="T149" s="241"/>
      <c r="U149" s="241"/>
      <c r="V149" s="241"/>
      <c r="W149" s="241"/>
      <c r="AI149" s="241"/>
      <c r="AJ149" s="241"/>
      <c r="AK149" s="241"/>
      <c r="AL149" s="241"/>
      <c r="AM149" s="241"/>
      <c r="AN149" s="241"/>
      <c r="AO149" s="241"/>
      <c r="AP149" s="244"/>
      <c r="AT149" s="244"/>
    </row>
    <row r="150" spans="1:46" ht="15" customHeight="1">
      <c r="A150" s="284"/>
      <c r="B150" s="284"/>
      <c r="C150" s="284"/>
      <c r="H150" s="241" t="s">
        <v>396</v>
      </c>
      <c r="I150" s="241"/>
      <c r="J150" s="241"/>
      <c r="K150" s="241"/>
      <c r="L150" s="241"/>
      <c r="M150" s="241"/>
      <c r="N150" s="241"/>
      <c r="O150" s="241"/>
      <c r="P150" s="241" t="s">
        <v>2060</v>
      </c>
      <c r="Q150" s="241"/>
      <c r="R150" s="241"/>
      <c r="S150" s="241"/>
      <c r="T150" s="241"/>
      <c r="U150" s="241"/>
      <c r="V150" s="241"/>
      <c r="W150" s="241"/>
      <c r="AI150" s="241"/>
      <c r="AJ150" s="241"/>
      <c r="AK150" s="241"/>
      <c r="AL150" s="241"/>
      <c r="AM150" s="241"/>
      <c r="AN150" s="241"/>
      <c r="AO150" s="241"/>
      <c r="AP150" s="244"/>
      <c r="AT150" s="244"/>
    </row>
    <row r="151" spans="1:46" ht="15" customHeight="1">
      <c r="A151" s="284"/>
      <c r="B151" s="284"/>
      <c r="C151" s="284"/>
      <c r="H151" s="241" t="s">
        <v>397</v>
      </c>
      <c r="I151" s="241"/>
      <c r="J151" s="241"/>
      <c r="K151" s="241"/>
      <c r="L151" s="241"/>
      <c r="M151" s="241"/>
      <c r="N151" s="241"/>
      <c r="O151" s="241"/>
      <c r="P151" s="241" t="s">
        <v>2059</v>
      </c>
      <c r="Q151" s="241"/>
      <c r="R151" s="241"/>
      <c r="S151" s="241"/>
      <c r="T151" s="241"/>
      <c r="U151" s="241"/>
      <c r="V151" s="241"/>
      <c r="W151" s="241"/>
      <c r="AI151" s="241"/>
      <c r="AJ151" s="241"/>
      <c r="AK151" s="241"/>
      <c r="AL151" s="241"/>
      <c r="AM151" s="241"/>
      <c r="AN151" s="241"/>
      <c r="AO151" s="241"/>
      <c r="AP151" s="244"/>
      <c r="AT151" s="244"/>
    </row>
    <row r="152" spans="1:46" ht="15" customHeight="1">
      <c r="A152" s="284"/>
      <c r="B152" s="284"/>
      <c r="C152" s="284"/>
      <c r="H152" s="241" t="s">
        <v>398</v>
      </c>
      <c r="I152" s="241"/>
      <c r="J152" s="241"/>
      <c r="K152" s="241"/>
      <c r="L152" s="241"/>
      <c r="M152" s="241"/>
      <c r="N152" s="241"/>
      <c r="O152" s="241"/>
      <c r="P152" s="241" t="s">
        <v>2059</v>
      </c>
      <c r="Q152" s="241"/>
      <c r="R152" s="241"/>
      <c r="S152" s="241"/>
      <c r="T152" s="241"/>
      <c r="U152" s="241"/>
      <c r="V152" s="241"/>
      <c r="W152" s="241"/>
      <c r="AI152" s="241"/>
      <c r="AJ152" s="241"/>
      <c r="AK152" s="241"/>
      <c r="AL152" s="241"/>
      <c r="AM152" s="241"/>
      <c r="AN152" s="241"/>
      <c r="AO152" s="241"/>
      <c r="AP152" s="244"/>
      <c r="AT152" s="244"/>
    </row>
    <row r="153" spans="1:46" ht="15" customHeight="1">
      <c r="A153" s="284"/>
      <c r="B153" s="284"/>
      <c r="C153" s="284"/>
      <c r="H153" s="241" t="s">
        <v>399</v>
      </c>
      <c r="I153" s="241"/>
      <c r="J153" s="241"/>
      <c r="K153" s="241"/>
      <c r="L153" s="241"/>
      <c r="M153" s="241"/>
      <c r="N153" s="241"/>
      <c r="O153" s="241"/>
      <c r="P153" s="241" t="s">
        <v>2060</v>
      </c>
      <c r="Q153" s="241"/>
      <c r="R153" s="241"/>
      <c r="S153" s="241"/>
      <c r="T153" s="241"/>
      <c r="U153" s="241"/>
      <c r="V153" s="241"/>
      <c r="W153" s="241"/>
      <c r="AI153" s="241"/>
      <c r="AJ153" s="241"/>
      <c r="AK153" s="241"/>
      <c r="AL153" s="241"/>
      <c r="AM153" s="241"/>
      <c r="AN153" s="241"/>
      <c r="AO153" s="241"/>
      <c r="AP153" s="244"/>
      <c r="AT153" s="244"/>
    </row>
    <row r="154" spans="1:46" ht="15" customHeight="1">
      <c r="A154" s="284"/>
      <c r="B154" s="284"/>
      <c r="C154" s="284"/>
      <c r="H154" s="241" t="s">
        <v>400</v>
      </c>
      <c r="I154" s="241"/>
      <c r="J154" s="241"/>
      <c r="K154" s="241"/>
      <c r="L154" s="241"/>
      <c r="M154" s="241"/>
      <c r="N154" s="241"/>
      <c r="O154" s="241"/>
      <c r="P154" s="241" t="s">
        <v>2060</v>
      </c>
      <c r="Q154" s="241"/>
      <c r="R154" s="241"/>
      <c r="S154" s="241"/>
      <c r="T154" s="241"/>
      <c r="U154" s="241"/>
      <c r="V154" s="241"/>
      <c r="W154" s="241"/>
      <c r="AI154" s="241"/>
      <c r="AJ154" s="241"/>
      <c r="AK154" s="241"/>
      <c r="AL154" s="241"/>
      <c r="AM154" s="241"/>
      <c r="AN154" s="241"/>
      <c r="AO154" s="241"/>
      <c r="AP154" s="244"/>
      <c r="AT154" s="244"/>
    </row>
    <row r="155" spans="1:46" ht="15" customHeight="1">
      <c r="A155" s="284"/>
      <c r="B155" s="284"/>
      <c r="C155" s="284"/>
      <c r="H155" s="241" t="s">
        <v>401</v>
      </c>
      <c r="I155" s="241"/>
      <c r="J155" s="241"/>
      <c r="K155" s="241"/>
      <c r="L155" s="241"/>
      <c r="M155" s="241"/>
      <c r="N155" s="241"/>
      <c r="O155" s="241"/>
      <c r="P155" s="241" t="s">
        <v>2061</v>
      </c>
      <c r="Q155" s="241"/>
      <c r="R155" s="241"/>
      <c r="S155" s="241"/>
      <c r="T155" s="241"/>
      <c r="U155" s="241"/>
      <c r="V155" s="241"/>
      <c r="W155" s="241"/>
      <c r="AI155" s="241"/>
      <c r="AJ155" s="241"/>
      <c r="AK155" s="241"/>
      <c r="AL155" s="241"/>
      <c r="AM155" s="241"/>
      <c r="AN155" s="241"/>
      <c r="AO155" s="241"/>
      <c r="AP155" s="244"/>
      <c r="AT155" s="244"/>
    </row>
    <row r="156" spans="1:46" ht="15" customHeight="1">
      <c r="A156" s="284"/>
      <c r="B156" s="284"/>
      <c r="C156" s="284"/>
      <c r="H156" s="241" t="s">
        <v>402</v>
      </c>
      <c r="I156" s="241"/>
      <c r="J156" s="241"/>
      <c r="K156" s="241"/>
      <c r="L156" s="241"/>
      <c r="M156" s="241"/>
      <c r="N156" s="241"/>
      <c r="O156" s="241"/>
      <c r="P156" s="241" t="s">
        <v>2062</v>
      </c>
      <c r="Q156" s="241"/>
      <c r="R156" s="241"/>
      <c r="S156" s="241"/>
      <c r="T156" s="241"/>
      <c r="U156" s="241"/>
      <c r="V156" s="241"/>
      <c r="W156" s="241"/>
      <c r="AI156" s="241"/>
      <c r="AJ156" s="241"/>
      <c r="AK156" s="241"/>
      <c r="AL156" s="241"/>
      <c r="AM156" s="241"/>
      <c r="AN156" s="241"/>
      <c r="AO156" s="241"/>
      <c r="AP156" s="244"/>
      <c r="AT156" s="244"/>
    </row>
    <row r="157" spans="1:46" ht="15" customHeight="1">
      <c r="A157" s="284"/>
      <c r="B157" s="284"/>
      <c r="C157" s="284"/>
      <c r="H157" s="241" t="s">
        <v>403</v>
      </c>
      <c r="I157" s="241"/>
      <c r="J157" s="241"/>
      <c r="K157" s="241"/>
      <c r="L157" s="241"/>
      <c r="M157" s="241"/>
      <c r="N157" s="241"/>
      <c r="O157" s="241"/>
      <c r="P157" s="241" t="s">
        <v>2063</v>
      </c>
      <c r="Q157" s="241"/>
      <c r="R157" s="241"/>
      <c r="S157" s="241"/>
      <c r="T157" s="241"/>
      <c r="U157" s="241"/>
      <c r="V157" s="241"/>
      <c r="W157" s="241"/>
      <c r="AI157" s="241"/>
      <c r="AJ157" s="241"/>
      <c r="AK157" s="241"/>
      <c r="AL157" s="241"/>
      <c r="AM157" s="241"/>
      <c r="AN157" s="241"/>
      <c r="AO157" s="241"/>
      <c r="AP157" s="244"/>
      <c r="AT157" s="244"/>
    </row>
    <row r="158" spans="1:46" ht="15" customHeight="1">
      <c r="A158" s="284"/>
      <c r="B158" s="284"/>
      <c r="C158" s="284"/>
      <c r="H158" s="241" t="s">
        <v>404</v>
      </c>
      <c r="I158" s="241"/>
      <c r="J158" s="241"/>
      <c r="K158" s="241"/>
      <c r="L158" s="241"/>
      <c r="M158" s="241"/>
      <c r="N158" s="241"/>
      <c r="O158" s="241"/>
      <c r="P158" s="241" t="s">
        <v>2060</v>
      </c>
      <c r="Q158" s="241"/>
      <c r="R158" s="241"/>
      <c r="S158" s="241"/>
      <c r="T158" s="241"/>
      <c r="U158" s="241"/>
      <c r="V158" s="241"/>
      <c r="W158" s="241"/>
      <c r="AI158" s="241"/>
      <c r="AJ158" s="241"/>
      <c r="AK158" s="241"/>
      <c r="AL158" s="241"/>
      <c r="AM158" s="241"/>
      <c r="AN158" s="241"/>
      <c r="AO158" s="241"/>
      <c r="AP158" s="244"/>
      <c r="AT158" s="244"/>
    </row>
    <row r="159" spans="1:46" ht="15" customHeight="1">
      <c r="A159" s="284"/>
      <c r="B159" s="284"/>
      <c r="C159" s="284"/>
      <c r="H159" s="241" t="s">
        <v>405</v>
      </c>
      <c r="I159" s="241"/>
      <c r="J159" s="241"/>
      <c r="K159" s="241"/>
      <c r="L159" s="241"/>
      <c r="M159" s="241"/>
      <c r="N159" s="241"/>
      <c r="O159" s="241"/>
      <c r="P159" s="241" t="s">
        <v>2060</v>
      </c>
      <c r="Q159" s="241"/>
      <c r="R159" s="241"/>
      <c r="S159" s="241"/>
      <c r="T159" s="241"/>
      <c r="U159" s="241"/>
      <c r="V159" s="241"/>
      <c r="W159" s="241"/>
      <c r="AI159" s="241"/>
      <c r="AJ159" s="241"/>
      <c r="AK159" s="241"/>
      <c r="AL159" s="241"/>
      <c r="AM159" s="241"/>
      <c r="AN159" s="241"/>
      <c r="AO159" s="241"/>
      <c r="AP159" s="244"/>
      <c r="AT159" s="244"/>
    </row>
    <row r="160" spans="1:46" ht="15" customHeight="1">
      <c r="A160" s="284"/>
      <c r="B160" s="284"/>
      <c r="C160" s="284"/>
      <c r="H160" s="241" t="s">
        <v>406</v>
      </c>
      <c r="I160" s="241"/>
      <c r="J160" s="241"/>
      <c r="K160" s="241"/>
      <c r="L160" s="241"/>
      <c r="M160" s="241"/>
      <c r="N160" s="241"/>
      <c r="O160" s="241"/>
      <c r="P160" s="241" t="s">
        <v>2063</v>
      </c>
      <c r="Q160" s="241"/>
      <c r="R160" s="241"/>
      <c r="S160" s="241"/>
      <c r="T160" s="241"/>
      <c r="U160" s="241"/>
      <c r="V160" s="241"/>
      <c r="W160" s="241"/>
      <c r="AI160" s="241"/>
      <c r="AJ160" s="241"/>
      <c r="AK160" s="241"/>
      <c r="AL160" s="241"/>
      <c r="AM160" s="241"/>
      <c r="AN160" s="241"/>
      <c r="AO160" s="241"/>
      <c r="AP160" s="244"/>
      <c r="AT160" s="244"/>
    </row>
    <row r="161" spans="1:46" ht="15" customHeight="1">
      <c r="A161" s="284"/>
      <c r="B161" s="284"/>
      <c r="C161" s="284"/>
      <c r="H161" s="241" t="s">
        <v>407</v>
      </c>
      <c r="I161" s="241"/>
      <c r="J161" s="241"/>
      <c r="K161" s="241"/>
      <c r="L161" s="241"/>
      <c r="M161" s="241"/>
      <c r="N161" s="241"/>
      <c r="O161" s="241"/>
      <c r="P161" s="241" t="s">
        <v>2058</v>
      </c>
      <c r="Q161" s="241"/>
      <c r="R161" s="241"/>
      <c r="S161" s="241"/>
      <c r="T161" s="241"/>
      <c r="U161" s="241"/>
      <c r="V161" s="241"/>
      <c r="W161" s="241"/>
      <c r="AI161" s="241"/>
      <c r="AJ161" s="241"/>
      <c r="AK161" s="241"/>
      <c r="AL161" s="241"/>
      <c r="AM161" s="241"/>
      <c r="AN161" s="241"/>
      <c r="AO161" s="241"/>
      <c r="AP161" s="244"/>
      <c r="AT161" s="244"/>
    </row>
    <row r="162" spans="1:46" ht="15" customHeight="1">
      <c r="A162" s="284"/>
      <c r="B162" s="284"/>
      <c r="C162" s="284"/>
      <c r="H162" s="241" t="s">
        <v>408</v>
      </c>
      <c r="I162" s="241"/>
      <c r="J162" s="241"/>
      <c r="K162" s="241"/>
      <c r="L162" s="241"/>
      <c r="M162" s="241"/>
      <c r="N162" s="241"/>
      <c r="O162" s="241"/>
      <c r="P162" s="241" t="s">
        <v>2062</v>
      </c>
      <c r="Q162" s="241"/>
      <c r="R162" s="241"/>
      <c r="S162" s="241"/>
      <c r="T162" s="241"/>
      <c r="U162" s="241"/>
      <c r="V162" s="241"/>
      <c r="W162" s="241"/>
      <c r="AI162" s="241"/>
      <c r="AJ162" s="241"/>
      <c r="AK162" s="241"/>
      <c r="AL162" s="241"/>
      <c r="AM162" s="241"/>
      <c r="AN162" s="241"/>
      <c r="AO162" s="241"/>
      <c r="AP162" s="244"/>
      <c r="AT162" s="244"/>
    </row>
    <row r="163" spans="1:46" ht="15" customHeight="1">
      <c r="A163" s="284"/>
      <c r="B163" s="284"/>
      <c r="C163" s="284"/>
      <c r="H163" s="241" t="s">
        <v>409</v>
      </c>
      <c r="I163" s="241"/>
      <c r="J163" s="241"/>
      <c r="K163" s="241"/>
      <c r="L163" s="241"/>
      <c r="M163" s="241"/>
      <c r="N163" s="241"/>
      <c r="O163" s="241"/>
      <c r="P163" s="241" t="s">
        <v>2063</v>
      </c>
      <c r="Q163" s="241"/>
      <c r="R163" s="241"/>
      <c r="S163" s="241"/>
      <c r="T163" s="241"/>
      <c r="U163" s="241"/>
      <c r="V163" s="241"/>
      <c r="W163" s="241"/>
      <c r="AI163" s="241"/>
      <c r="AJ163" s="241"/>
      <c r="AK163" s="241"/>
      <c r="AL163" s="241"/>
      <c r="AM163" s="241"/>
      <c r="AN163" s="241"/>
      <c r="AO163" s="241"/>
      <c r="AP163" s="244"/>
      <c r="AT163" s="244"/>
    </row>
    <row r="164" spans="1:46" ht="15" customHeight="1">
      <c r="A164" s="284"/>
      <c r="B164" s="284"/>
      <c r="C164" s="284"/>
      <c r="H164" s="241" t="s">
        <v>410</v>
      </c>
      <c r="I164" s="241"/>
      <c r="J164" s="241"/>
      <c r="K164" s="241"/>
      <c r="L164" s="241"/>
      <c r="M164" s="241"/>
      <c r="N164" s="241"/>
      <c r="O164" s="241"/>
      <c r="P164" s="241" t="s">
        <v>2060</v>
      </c>
      <c r="Q164" s="241"/>
      <c r="R164" s="241"/>
      <c r="S164" s="241"/>
      <c r="T164" s="241"/>
      <c r="U164" s="241"/>
      <c r="V164" s="241"/>
      <c r="W164" s="241"/>
      <c r="AI164" s="241"/>
      <c r="AJ164" s="241"/>
      <c r="AK164" s="241"/>
      <c r="AL164" s="241"/>
      <c r="AM164" s="241"/>
      <c r="AN164" s="241"/>
      <c r="AO164" s="241"/>
      <c r="AP164" s="244"/>
      <c r="AT164" s="244"/>
    </row>
    <row r="165" spans="1:46" ht="15" customHeight="1">
      <c r="A165" s="284"/>
      <c r="B165" s="284"/>
      <c r="C165" s="284"/>
      <c r="H165" s="241" t="s">
        <v>411</v>
      </c>
      <c r="I165" s="241"/>
      <c r="J165" s="241"/>
      <c r="K165" s="241"/>
      <c r="L165" s="241"/>
      <c r="M165" s="241"/>
      <c r="N165" s="241"/>
      <c r="O165" s="241"/>
      <c r="P165" s="241" t="s">
        <v>2059</v>
      </c>
      <c r="Q165" s="241"/>
      <c r="R165" s="241"/>
      <c r="S165" s="241"/>
      <c r="T165" s="241"/>
      <c r="U165" s="241"/>
      <c r="V165" s="241"/>
      <c r="W165" s="241"/>
      <c r="AI165" s="241"/>
      <c r="AJ165" s="241"/>
      <c r="AK165" s="241"/>
      <c r="AL165" s="241"/>
      <c r="AM165" s="241"/>
      <c r="AN165" s="241"/>
      <c r="AO165" s="241"/>
      <c r="AP165" s="244"/>
      <c r="AT165" s="244"/>
    </row>
    <row r="166" spans="1:46" ht="15" customHeight="1">
      <c r="A166" s="284"/>
      <c r="B166" s="284"/>
      <c r="C166" s="284"/>
      <c r="H166" s="241" t="s">
        <v>412</v>
      </c>
      <c r="I166" s="241"/>
      <c r="J166" s="241"/>
      <c r="K166" s="241"/>
      <c r="L166" s="241"/>
      <c r="M166" s="241"/>
      <c r="N166" s="241"/>
      <c r="O166" s="241"/>
      <c r="P166" s="241" t="s">
        <v>2061</v>
      </c>
      <c r="Q166" s="241"/>
      <c r="R166" s="241"/>
      <c r="S166" s="241"/>
      <c r="T166" s="241"/>
      <c r="U166" s="241"/>
      <c r="V166" s="241"/>
      <c r="W166" s="241"/>
      <c r="AI166" s="241"/>
      <c r="AJ166" s="241"/>
      <c r="AK166" s="241"/>
      <c r="AL166" s="241"/>
      <c r="AM166" s="241"/>
      <c r="AN166" s="241"/>
      <c r="AO166" s="241"/>
      <c r="AP166" s="244"/>
      <c r="AT166" s="244"/>
    </row>
    <row r="167" spans="1:46" ht="15" customHeight="1">
      <c r="A167" s="284"/>
      <c r="B167" s="284"/>
      <c r="C167" s="284"/>
      <c r="H167" s="241" t="s">
        <v>413</v>
      </c>
      <c r="I167" s="241"/>
      <c r="J167" s="241"/>
      <c r="K167" s="241"/>
      <c r="L167" s="241"/>
      <c r="M167" s="241"/>
      <c r="N167" s="241"/>
      <c r="O167" s="241"/>
      <c r="P167" s="241" t="s">
        <v>2060</v>
      </c>
      <c r="Q167" s="241"/>
      <c r="R167" s="241"/>
      <c r="S167" s="241"/>
      <c r="T167" s="241"/>
      <c r="U167" s="241"/>
      <c r="V167" s="241"/>
      <c r="W167" s="241"/>
      <c r="AI167" s="241"/>
      <c r="AJ167" s="241"/>
      <c r="AK167" s="241"/>
      <c r="AL167" s="241"/>
      <c r="AM167" s="241"/>
      <c r="AN167" s="241"/>
      <c r="AO167" s="241"/>
      <c r="AP167" s="244"/>
      <c r="AT167" s="244"/>
    </row>
    <row r="168" spans="1:46" ht="15" customHeight="1">
      <c r="A168" s="284"/>
      <c r="B168" s="284"/>
      <c r="C168" s="284"/>
      <c r="H168" s="241" t="s">
        <v>414</v>
      </c>
      <c r="I168" s="241"/>
      <c r="J168" s="241"/>
      <c r="K168" s="241"/>
      <c r="L168" s="241"/>
      <c r="M168" s="241"/>
      <c r="N168" s="241"/>
      <c r="O168" s="241"/>
      <c r="P168" s="241" t="s">
        <v>2063</v>
      </c>
      <c r="Q168" s="241"/>
      <c r="R168" s="241"/>
      <c r="S168" s="241"/>
      <c r="T168" s="241"/>
      <c r="U168" s="241"/>
      <c r="V168" s="241"/>
      <c r="W168" s="241"/>
      <c r="AI168" s="241"/>
      <c r="AJ168" s="241"/>
      <c r="AK168" s="241"/>
      <c r="AL168" s="241"/>
      <c r="AM168" s="241"/>
      <c r="AN168" s="241"/>
      <c r="AO168" s="241"/>
      <c r="AP168" s="244"/>
      <c r="AT168" s="244"/>
    </row>
    <row r="169" spans="1:46" ht="15" customHeight="1">
      <c r="A169" s="284"/>
      <c r="B169" s="284"/>
      <c r="C169" s="284"/>
      <c r="H169" s="241" t="s">
        <v>415</v>
      </c>
      <c r="I169" s="241"/>
      <c r="J169" s="241"/>
      <c r="K169" s="241"/>
      <c r="L169" s="241"/>
      <c r="M169" s="241"/>
      <c r="N169" s="241"/>
      <c r="O169" s="241"/>
      <c r="P169" s="241" t="s">
        <v>2059</v>
      </c>
      <c r="Q169" s="241"/>
      <c r="R169" s="241"/>
      <c r="S169" s="241"/>
      <c r="T169" s="241"/>
      <c r="U169" s="241"/>
      <c r="V169" s="241"/>
      <c r="W169" s="241"/>
      <c r="AI169" s="241"/>
      <c r="AJ169" s="241"/>
      <c r="AK169" s="241"/>
      <c r="AL169" s="241"/>
      <c r="AM169" s="241"/>
      <c r="AN169" s="241"/>
      <c r="AO169" s="241"/>
      <c r="AP169" s="244"/>
      <c r="AT169" s="244"/>
    </row>
    <row r="170" spans="1:46" ht="15" customHeight="1">
      <c r="A170" s="284"/>
      <c r="B170" s="284"/>
      <c r="C170" s="284"/>
      <c r="H170" s="241" t="s">
        <v>416</v>
      </c>
      <c r="I170" s="241"/>
      <c r="J170" s="241"/>
      <c r="K170" s="241"/>
      <c r="L170" s="241"/>
      <c r="M170" s="241"/>
      <c r="N170" s="241"/>
      <c r="O170" s="241"/>
      <c r="P170" s="241" t="s">
        <v>2062</v>
      </c>
      <c r="Q170" s="241"/>
      <c r="R170" s="241"/>
      <c r="S170" s="241"/>
      <c r="T170" s="241"/>
      <c r="U170" s="241"/>
      <c r="V170" s="241"/>
      <c r="W170" s="241"/>
      <c r="AI170" s="241"/>
      <c r="AJ170" s="241"/>
      <c r="AK170" s="241"/>
      <c r="AL170" s="241"/>
      <c r="AM170" s="241"/>
      <c r="AN170" s="241"/>
      <c r="AO170" s="241"/>
      <c r="AP170" s="244"/>
      <c r="AT170" s="244"/>
    </row>
    <row r="171" spans="1:46" ht="15" customHeight="1">
      <c r="A171" s="284"/>
      <c r="B171" s="284"/>
      <c r="C171" s="284"/>
      <c r="H171" s="241" t="s">
        <v>417</v>
      </c>
      <c r="I171" s="241"/>
      <c r="J171" s="241"/>
      <c r="K171" s="241"/>
      <c r="L171" s="241"/>
      <c r="M171" s="241"/>
      <c r="N171" s="241"/>
      <c r="O171" s="241"/>
      <c r="P171" s="241" t="s">
        <v>2063</v>
      </c>
      <c r="Q171" s="241"/>
      <c r="R171" s="241"/>
      <c r="S171" s="241"/>
      <c r="T171" s="241"/>
      <c r="U171" s="241"/>
      <c r="V171" s="241"/>
      <c r="W171" s="241"/>
      <c r="AI171" s="241"/>
      <c r="AJ171" s="241"/>
      <c r="AK171" s="241"/>
      <c r="AL171" s="241"/>
      <c r="AM171" s="241"/>
      <c r="AN171" s="241"/>
      <c r="AO171" s="241"/>
      <c r="AP171" s="244"/>
      <c r="AT171" s="244"/>
    </row>
    <row r="172" spans="1:46" ht="15" customHeight="1">
      <c r="A172" s="284"/>
      <c r="B172" s="284"/>
      <c r="C172" s="284"/>
      <c r="H172" s="241" t="s">
        <v>418</v>
      </c>
      <c r="I172" s="241"/>
      <c r="J172" s="241"/>
      <c r="K172" s="241"/>
      <c r="L172" s="241"/>
      <c r="M172" s="241"/>
      <c r="N172" s="241"/>
      <c r="O172" s="241"/>
      <c r="P172" s="241" t="s">
        <v>2062</v>
      </c>
      <c r="Q172" s="241"/>
      <c r="R172" s="241"/>
      <c r="S172" s="241"/>
      <c r="T172" s="241"/>
      <c r="U172" s="241"/>
      <c r="V172" s="241"/>
      <c r="W172" s="241"/>
      <c r="AI172" s="241"/>
      <c r="AJ172" s="241"/>
      <c r="AK172" s="241"/>
      <c r="AL172" s="241"/>
      <c r="AM172" s="241"/>
      <c r="AN172" s="241"/>
      <c r="AO172" s="241"/>
      <c r="AP172" s="244"/>
      <c r="AT172" s="244"/>
    </row>
    <row r="173" spans="1:46" ht="15" customHeight="1">
      <c r="A173" s="284"/>
      <c r="B173" s="284"/>
      <c r="C173" s="284"/>
      <c r="H173" s="241" t="s">
        <v>419</v>
      </c>
      <c r="I173" s="241"/>
      <c r="J173" s="241"/>
      <c r="K173" s="241"/>
      <c r="L173" s="241"/>
      <c r="M173" s="241"/>
      <c r="N173" s="241"/>
      <c r="O173" s="241"/>
      <c r="P173" s="241" t="s">
        <v>2060</v>
      </c>
      <c r="Q173" s="241"/>
      <c r="R173" s="241"/>
      <c r="S173" s="241"/>
      <c r="T173" s="241"/>
      <c r="U173" s="241"/>
      <c r="V173" s="241"/>
      <c r="W173" s="241"/>
      <c r="AI173" s="241"/>
      <c r="AJ173" s="241"/>
      <c r="AK173" s="241"/>
      <c r="AL173" s="241"/>
      <c r="AM173" s="241"/>
      <c r="AN173" s="241"/>
      <c r="AO173" s="241"/>
      <c r="AP173" s="244"/>
      <c r="AT173" s="244"/>
    </row>
    <row r="174" spans="1:46" ht="15" customHeight="1">
      <c r="A174" s="284"/>
      <c r="B174" s="284"/>
      <c r="C174" s="284"/>
      <c r="H174" s="241" t="s">
        <v>420</v>
      </c>
      <c r="I174" s="241"/>
      <c r="J174" s="241"/>
      <c r="K174" s="241"/>
      <c r="L174" s="241"/>
      <c r="M174" s="241"/>
      <c r="N174" s="241"/>
      <c r="O174" s="241"/>
      <c r="P174" s="241" t="s">
        <v>2061</v>
      </c>
      <c r="Q174" s="241"/>
      <c r="R174" s="241"/>
      <c r="S174" s="241"/>
      <c r="T174" s="241"/>
      <c r="U174" s="241"/>
      <c r="V174" s="241"/>
      <c r="W174" s="241"/>
      <c r="AI174" s="241"/>
      <c r="AJ174" s="241"/>
      <c r="AK174" s="241"/>
      <c r="AL174" s="241"/>
      <c r="AM174" s="241"/>
      <c r="AN174" s="241"/>
      <c r="AO174" s="241"/>
      <c r="AP174" s="244"/>
      <c r="AT174" s="244"/>
    </row>
    <row r="175" spans="1:46" ht="15" customHeight="1">
      <c r="A175" s="284"/>
      <c r="B175" s="284"/>
      <c r="C175" s="284"/>
      <c r="H175" s="241" t="s">
        <v>421</v>
      </c>
      <c r="I175" s="241"/>
      <c r="J175" s="241"/>
      <c r="K175" s="241"/>
      <c r="L175" s="241"/>
      <c r="M175" s="241"/>
      <c r="N175" s="241"/>
      <c r="O175" s="241"/>
      <c r="P175" s="241" t="s">
        <v>2060</v>
      </c>
      <c r="Q175" s="241"/>
      <c r="R175" s="241"/>
      <c r="S175" s="241"/>
      <c r="T175" s="241"/>
      <c r="U175" s="241"/>
      <c r="V175" s="241"/>
      <c r="W175" s="241"/>
      <c r="AI175" s="241"/>
      <c r="AJ175" s="241"/>
      <c r="AK175" s="241"/>
      <c r="AL175" s="241"/>
      <c r="AM175" s="241"/>
      <c r="AN175" s="241"/>
      <c r="AO175" s="241"/>
      <c r="AP175" s="244"/>
      <c r="AT175" s="244"/>
    </row>
    <row r="176" spans="1:46" ht="15" customHeight="1">
      <c r="A176" s="284"/>
      <c r="B176" s="284"/>
      <c r="C176" s="284"/>
      <c r="H176" s="241" t="s">
        <v>422</v>
      </c>
      <c r="I176" s="241"/>
      <c r="J176" s="241"/>
      <c r="K176" s="241"/>
      <c r="L176" s="241"/>
      <c r="M176" s="241"/>
      <c r="N176" s="241"/>
      <c r="O176" s="241"/>
      <c r="P176" s="241" t="s">
        <v>713</v>
      </c>
      <c r="Q176" s="241"/>
      <c r="R176" s="241"/>
      <c r="S176" s="241"/>
      <c r="T176" s="241"/>
      <c r="U176" s="241"/>
      <c r="V176" s="241"/>
      <c r="W176" s="241"/>
      <c r="AI176" s="241"/>
      <c r="AJ176" s="241"/>
      <c r="AK176" s="241"/>
      <c r="AL176" s="241"/>
      <c r="AM176" s="241"/>
      <c r="AN176" s="241"/>
      <c r="AO176" s="241"/>
      <c r="AP176" s="244"/>
      <c r="AT176" s="244"/>
    </row>
    <row r="177" spans="1:46" ht="15" customHeight="1">
      <c r="A177" s="284"/>
      <c r="B177" s="284"/>
      <c r="C177" s="284"/>
      <c r="H177" s="241" t="s">
        <v>423</v>
      </c>
      <c r="I177" s="241"/>
      <c r="J177" s="241"/>
      <c r="K177" s="241"/>
      <c r="L177" s="241"/>
      <c r="M177" s="241"/>
      <c r="N177" s="241"/>
      <c r="O177" s="241"/>
      <c r="P177" s="241" t="s">
        <v>2056</v>
      </c>
      <c r="Q177" s="241"/>
      <c r="R177" s="241"/>
      <c r="S177" s="241"/>
      <c r="T177" s="241"/>
      <c r="U177" s="241"/>
      <c r="V177" s="241"/>
      <c r="W177" s="241"/>
      <c r="AI177" s="241"/>
      <c r="AJ177" s="241"/>
      <c r="AK177" s="241"/>
      <c r="AL177" s="241"/>
      <c r="AM177" s="241"/>
      <c r="AN177" s="241"/>
      <c r="AO177" s="241"/>
      <c r="AP177" s="244"/>
      <c r="AT177" s="244"/>
    </row>
    <row r="178" spans="1:46" ht="15" customHeight="1">
      <c r="A178" s="284"/>
      <c r="B178" s="284"/>
      <c r="C178" s="284"/>
      <c r="H178" s="241" t="s">
        <v>424</v>
      </c>
      <c r="I178" s="241"/>
      <c r="J178" s="241"/>
      <c r="K178" s="241"/>
      <c r="L178" s="241"/>
      <c r="M178" s="241"/>
      <c r="N178" s="241"/>
      <c r="O178" s="241"/>
      <c r="P178" s="241" t="s">
        <v>2061</v>
      </c>
      <c r="Q178" s="241"/>
      <c r="R178" s="241"/>
      <c r="S178" s="241"/>
      <c r="T178" s="241"/>
      <c r="U178" s="241"/>
      <c r="V178" s="241"/>
      <c r="W178" s="241"/>
      <c r="AI178" s="241"/>
      <c r="AJ178" s="241"/>
      <c r="AK178" s="241"/>
      <c r="AL178" s="241"/>
      <c r="AM178" s="241"/>
      <c r="AN178" s="241"/>
      <c r="AO178" s="241"/>
      <c r="AP178" s="244"/>
      <c r="AT178" s="244"/>
    </row>
    <row r="179" spans="1:46" ht="15" customHeight="1">
      <c r="A179" s="284"/>
      <c r="B179" s="284"/>
      <c r="C179" s="284"/>
      <c r="H179" s="241" t="s">
        <v>425</v>
      </c>
      <c r="I179" s="241"/>
      <c r="J179" s="241"/>
      <c r="K179" s="241"/>
      <c r="L179" s="241"/>
      <c r="M179" s="241"/>
      <c r="N179" s="241"/>
      <c r="O179" s="241"/>
      <c r="P179" s="241" t="s">
        <v>2061</v>
      </c>
      <c r="Q179" s="241"/>
      <c r="R179" s="241"/>
      <c r="S179" s="241"/>
      <c r="T179" s="241"/>
      <c r="U179" s="241"/>
      <c r="V179" s="241"/>
      <c r="W179" s="241"/>
      <c r="AI179" s="241"/>
      <c r="AJ179" s="241"/>
      <c r="AK179" s="241"/>
      <c r="AL179" s="241"/>
      <c r="AM179" s="241"/>
      <c r="AN179" s="241"/>
      <c r="AO179" s="241"/>
      <c r="AP179" s="244"/>
      <c r="AT179" s="244"/>
    </row>
    <row r="180" spans="1:46" ht="15" customHeight="1">
      <c r="A180" s="284"/>
      <c r="B180" s="284"/>
      <c r="C180" s="284"/>
      <c r="H180" s="241" t="s">
        <v>426</v>
      </c>
      <c r="I180" s="241"/>
      <c r="J180" s="241"/>
      <c r="K180" s="241"/>
      <c r="L180" s="241"/>
      <c r="M180" s="241"/>
      <c r="N180" s="241"/>
      <c r="O180" s="241"/>
      <c r="P180" s="241" t="s">
        <v>2058</v>
      </c>
      <c r="Q180" s="241"/>
      <c r="R180" s="241"/>
      <c r="S180" s="241"/>
      <c r="T180" s="241"/>
      <c r="U180" s="241"/>
      <c r="V180" s="241"/>
      <c r="W180" s="241"/>
      <c r="AI180" s="241"/>
      <c r="AJ180" s="241"/>
      <c r="AK180" s="241"/>
      <c r="AL180" s="241"/>
      <c r="AM180" s="241"/>
      <c r="AN180" s="241"/>
      <c r="AO180" s="241"/>
      <c r="AP180" s="244"/>
      <c r="AT180" s="244"/>
    </row>
    <row r="181" spans="1:46" ht="15" customHeight="1">
      <c r="A181" s="284"/>
      <c r="B181" s="284"/>
      <c r="C181" s="284"/>
      <c r="H181" s="241" t="s">
        <v>427</v>
      </c>
      <c r="I181" s="241"/>
      <c r="J181" s="241"/>
      <c r="K181" s="241"/>
      <c r="L181" s="241"/>
      <c r="M181" s="241"/>
      <c r="N181" s="241"/>
      <c r="O181" s="241"/>
      <c r="P181" s="241" t="s">
        <v>2058</v>
      </c>
      <c r="Q181" s="241"/>
      <c r="R181" s="241"/>
      <c r="S181" s="241"/>
      <c r="T181" s="241"/>
      <c r="U181" s="241"/>
      <c r="V181" s="241"/>
      <c r="W181" s="241"/>
      <c r="AI181" s="241"/>
      <c r="AJ181" s="241"/>
      <c r="AK181" s="241"/>
      <c r="AL181" s="241"/>
      <c r="AM181" s="241"/>
      <c r="AN181" s="241"/>
      <c r="AO181" s="241"/>
      <c r="AP181" s="244"/>
      <c r="AT181" s="244"/>
    </row>
    <row r="182" spans="1:46" ht="15" customHeight="1">
      <c r="A182" s="284"/>
      <c r="B182" s="284"/>
      <c r="C182" s="284"/>
      <c r="H182" s="241" t="s">
        <v>428</v>
      </c>
      <c r="I182" s="241"/>
      <c r="J182" s="241"/>
      <c r="K182" s="241"/>
      <c r="L182" s="241"/>
      <c r="M182" s="241"/>
      <c r="N182" s="241"/>
      <c r="O182" s="241"/>
      <c r="P182" s="241" t="s">
        <v>2060</v>
      </c>
      <c r="Q182" s="241"/>
      <c r="R182" s="241"/>
      <c r="S182" s="241"/>
      <c r="T182" s="241"/>
      <c r="U182" s="241"/>
      <c r="V182" s="241"/>
      <c r="W182" s="241"/>
      <c r="AI182" s="241"/>
      <c r="AJ182" s="241"/>
      <c r="AK182" s="241"/>
      <c r="AL182" s="241"/>
      <c r="AM182" s="241"/>
      <c r="AN182" s="241"/>
      <c r="AO182" s="241"/>
      <c r="AP182" s="244"/>
      <c r="AT182" s="244"/>
    </row>
    <row r="183" spans="1:46" ht="15" customHeight="1">
      <c r="A183" s="284"/>
      <c r="B183" s="284"/>
      <c r="C183" s="284"/>
      <c r="H183" s="241" t="s">
        <v>429</v>
      </c>
      <c r="I183" s="241"/>
      <c r="J183" s="241"/>
      <c r="K183" s="241"/>
      <c r="L183" s="241"/>
      <c r="M183" s="241"/>
      <c r="N183" s="241"/>
      <c r="O183" s="241"/>
      <c r="P183" s="241" t="s">
        <v>2057</v>
      </c>
      <c r="Q183" s="241"/>
      <c r="R183" s="241"/>
      <c r="S183" s="241"/>
      <c r="T183" s="241"/>
      <c r="U183" s="241"/>
      <c r="V183" s="241"/>
      <c r="W183" s="241"/>
      <c r="AI183" s="241"/>
      <c r="AJ183" s="241"/>
      <c r="AK183" s="241"/>
      <c r="AL183" s="241"/>
      <c r="AM183" s="241"/>
      <c r="AN183" s="241"/>
      <c r="AO183" s="241"/>
      <c r="AP183" s="244"/>
      <c r="AT183" s="244"/>
    </row>
    <row r="184" spans="1:46" ht="15" customHeight="1">
      <c r="A184" s="284"/>
      <c r="B184" s="284"/>
      <c r="C184" s="284"/>
      <c r="H184" s="241" t="s">
        <v>430</v>
      </c>
      <c r="I184" s="241"/>
      <c r="J184" s="241"/>
      <c r="K184" s="241"/>
      <c r="L184" s="241"/>
      <c r="M184" s="241"/>
      <c r="N184" s="241"/>
      <c r="O184" s="241"/>
      <c r="P184" s="241" t="s">
        <v>2060</v>
      </c>
      <c r="Q184" s="241"/>
      <c r="R184" s="241"/>
      <c r="S184" s="241"/>
      <c r="T184" s="241"/>
      <c r="U184" s="241"/>
      <c r="V184" s="241"/>
      <c r="W184" s="241"/>
      <c r="AI184" s="241"/>
      <c r="AJ184" s="241"/>
      <c r="AK184" s="241"/>
      <c r="AL184" s="241"/>
      <c r="AM184" s="241"/>
      <c r="AN184" s="241"/>
      <c r="AO184" s="241"/>
      <c r="AP184" s="244"/>
      <c r="AT184" s="244"/>
    </row>
    <row r="185" spans="1:46" ht="15" customHeight="1">
      <c r="A185" s="284"/>
      <c r="B185" s="284"/>
      <c r="C185" s="284"/>
      <c r="H185" s="241" t="s">
        <v>431</v>
      </c>
      <c r="I185" s="241"/>
      <c r="J185" s="241"/>
      <c r="K185" s="241"/>
      <c r="L185" s="241"/>
      <c r="M185" s="241"/>
      <c r="N185" s="241"/>
      <c r="O185" s="241"/>
      <c r="P185" s="241" t="s">
        <v>2060</v>
      </c>
      <c r="Q185" s="241"/>
      <c r="R185" s="241"/>
      <c r="S185" s="241"/>
      <c r="T185" s="241"/>
      <c r="U185" s="241"/>
      <c r="V185" s="241"/>
      <c r="W185" s="241"/>
      <c r="AI185" s="241"/>
      <c r="AJ185" s="241"/>
      <c r="AK185" s="241"/>
      <c r="AL185" s="241"/>
      <c r="AM185" s="241"/>
      <c r="AN185" s="241"/>
      <c r="AO185" s="241"/>
      <c r="AP185" s="244"/>
      <c r="AT185" s="244"/>
    </row>
    <row r="186" spans="1:46" ht="15" customHeight="1">
      <c r="A186" s="284"/>
      <c r="B186" s="284"/>
      <c r="C186" s="284"/>
      <c r="H186" s="241" t="s">
        <v>432</v>
      </c>
      <c r="I186" s="241"/>
      <c r="J186" s="241"/>
      <c r="K186" s="241"/>
      <c r="L186" s="241"/>
      <c r="M186" s="241"/>
      <c r="N186" s="241"/>
      <c r="O186" s="241"/>
      <c r="P186" s="241" t="s">
        <v>2060</v>
      </c>
      <c r="Q186" s="241"/>
      <c r="R186" s="241"/>
      <c r="S186" s="241"/>
      <c r="T186" s="241"/>
      <c r="U186" s="241"/>
      <c r="V186" s="241"/>
      <c r="W186" s="241"/>
      <c r="AI186" s="241"/>
      <c r="AJ186" s="241"/>
      <c r="AK186" s="241"/>
      <c r="AL186" s="241"/>
      <c r="AM186" s="241"/>
      <c r="AN186" s="241"/>
      <c r="AO186" s="241"/>
      <c r="AP186" s="244"/>
      <c r="AT186" s="244"/>
    </row>
    <row r="187" spans="1:46" ht="15" customHeight="1">
      <c r="A187" s="284"/>
      <c r="B187" s="284"/>
      <c r="C187" s="284"/>
      <c r="H187" s="241" t="s">
        <v>433</v>
      </c>
      <c r="I187" s="241"/>
      <c r="J187" s="241"/>
      <c r="K187" s="241"/>
      <c r="L187" s="241"/>
      <c r="M187" s="241"/>
      <c r="N187" s="241"/>
      <c r="O187" s="241"/>
      <c r="P187" s="241" t="s">
        <v>2059</v>
      </c>
      <c r="Q187" s="241"/>
      <c r="R187" s="241"/>
      <c r="S187" s="241"/>
      <c r="T187" s="241"/>
      <c r="U187" s="241"/>
      <c r="V187" s="241"/>
      <c r="W187" s="241"/>
      <c r="AI187" s="241"/>
      <c r="AJ187" s="241"/>
      <c r="AK187" s="241"/>
      <c r="AL187" s="241"/>
      <c r="AM187" s="241"/>
      <c r="AN187" s="241"/>
      <c r="AO187" s="241"/>
      <c r="AP187" s="244"/>
      <c r="AT187" s="244"/>
    </row>
    <row r="188" spans="1:46" ht="15" customHeight="1">
      <c r="A188" s="284"/>
      <c r="B188" s="284"/>
      <c r="C188" s="284"/>
      <c r="H188" s="241" t="s">
        <v>434</v>
      </c>
      <c r="I188" s="241"/>
      <c r="J188" s="241"/>
      <c r="K188" s="241"/>
      <c r="L188" s="241"/>
      <c r="M188" s="241"/>
      <c r="N188" s="241"/>
      <c r="O188" s="241"/>
      <c r="P188" s="241" t="s">
        <v>2060</v>
      </c>
      <c r="Q188" s="241"/>
      <c r="R188" s="241"/>
      <c r="S188" s="241"/>
      <c r="T188" s="241"/>
      <c r="U188" s="241"/>
      <c r="V188" s="241"/>
      <c r="W188" s="241"/>
      <c r="AI188" s="241"/>
      <c r="AJ188" s="241"/>
      <c r="AK188" s="241"/>
      <c r="AL188" s="241"/>
      <c r="AM188" s="241"/>
      <c r="AN188" s="241"/>
      <c r="AO188" s="241"/>
      <c r="AP188" s="244"/>
      <c r="AT188" s="244"/>
    </row>
    <row r="189" spans="1:46" ht="15" customHeight="1">
      <c r="A189" s="284"/>
      <c r="B189" s="284"/>
      <c r="C189" s="284"/>
      <c r="H189" s="241" t="s">
        <v>435</v>
      </c>
      <c r="I189" s="241"/>
      <c r="J189" s="241"/>
      <c r="K189" s="241"/>
      <c r="L189" s="241"/>
      <c r="M189" s="241"/>
      <c r="N189" s="241"/>
      <c r="O189" s="241"/>
      <c r="P189" s="241" t="s">
        <v>2060</v>
      </c>
      <c r="Q189" s="241"/>
      <c r="R189" s="241"/>
      <c r="S189" s="241"/>
      <c r="T189" s="241"/>
      <c r="U189" s="241"/>
      <c r="V189" s="241"/>
      <c r="W189" s="241"/>
      <c r="AI189" s="241"/>
      <c r="AJ189" s="241"/>
      <c r="AK189" s="241"/>
      <c r="AL189" s="241"/>
      <c r="AM189" s="241"/>
      <c r="AN189" s="241"/>
      <c r="AO189" s="241"/>
      <c r="AP189" s="244"/>
      <c r="AT189" s="244"/>
    </row>
    <row r="190" spans="1:46" ht="15" customHeight="1">
      <c r="A190" s="284"/>
      <c r="B190" s="284"/>
      <c r="C190" s="284"/>
      <c r="H190" s="241" t="s">
        <v>436</v>
      </c>
      <c r="I190" s="241"/>
      <c r="J190" s="241"/>
      <c r="K190" s="241"/>
      <c r="L190" s="241"/>
      <c r="M190" s="241"/>
      <c r="N190" s="241"/>
      <c r="O190" s="241"/>
      <c r="P190" s="241" t="s">
        <v>2056</v>
      </c>
      <c r="Q190" s="241"/>
      <c r="R190" s="241"/>
      <c r="S190" s="241"/>
      <c r="T190" s="241"/>
      <c r="U190" s="241"/>
      <c r="V190" s="241"/>
      <c r="W190" s="241"/>
      <c r="AI190" s="241"/>
      <c r="AJ190" s="241"/>
      <c r="AK190" s="241"/>
      <c r="AL190" s="241"/>
      <c r="AM190" s="241"/>
      <c r="AN190" s="241"/>
      <c r="AO190" s="241"/>
      <c r="AP190" s="244"/>
      <c r="AT190" s="244"/>
    </row>
    <row r="191" spans="1:46" ht="15" customHeight="1">
      <c r="A191" s="284"/>
      <c r="B191" s="284"/>
      <c r="C191" s="284"/>
      <c r="H191" s="241" t="s">
        <v>437</v>
      </c>
      <c r="I191" s="241"/>
      <c r="J191" s="241"/>
      <c r="K191" s="241"/>
      <c r="L191" s="241"/>
      <c r="M191" s="241"/>
      <c r="N191" s="241"/>
      <c r="O191" s="241"/>
      <c r="P191" s="241" t="s">
        <v>2063</v>
      </c>
      <c r="Q191" s="241"/>
      <c r="R191" s="241"/>
      <c r="S191" s="241"/>
      <c r="T191" s="241"/>
      <c r="U191" s="241"/>
      <c r="V191" s="241"/>
      <c r="W191" s="241"/>
      <c r="AI191" s="241"/>
      <c r="AJ191" s="241"/>
      <c r="AK191" s="241"/>
      <c r="AL191" s="241"/>
      <c r="AM191" s="241"/>
      <c r="AN191" s="241"/>
      <c r="AO191" s="241"/>
      <c r="AP191" s="244"/>
      <c r="AT191" s="244"/>
    </row>
    <row r="192" spans="1:46" ht="15" customHeight="1">
      <c r="A192" s="284"/>
      <c r="B192" s="284"/>
      <c r="C192" s="284"/>
      <c r="H192" s="241" t="s">
        <v>438</v>
      </c>
      <c r="I192" s="241"/>
      <c r="J192" s="241"/>
      <c r="K192" s="241"/>
      <c r="L192" s="241"/>
      <c r="M192" s="241"/>
      <c r="N192" s="241"/>
      <c r="O192" s="241"/>
      <c r="P192" s="241" t="s">
        <v>2057</v>
      </c>
      <c r="Q192" s="241"/>
      <c r="R192" s="241"/>
      <c r="S192" s="241"/>
      <c r="T192" s="241"/>
      <c r="U192" s="241"/>
      <c r="V192" s="241"/>
      <c r="W192" s="241"/>
      <c r="AI192" s="241"/>
      <c r="AJ192" s="241"/>
      <c r="AK192" s="241"/>
      <c r="AL192" s="241"/>
      <c r="AM192" s="241"/>
      <c r="AN192" s="241"/>
      <c r="AO192" s="241"/>
      <c r="AP192" s="244"/>
      <c r="AT192" s="244"/>
    </row>
    <row r="193" spans="1:46" ht="15" customHeight="1">
      <c r="A193" s="284"/>
      <c r="B193" s="284"/>
      <c r="C193" s="284"/>
      <c r="H193" s="241" t="s">
        <v>439</v>
      </c>
      <c r="I193" s="241"/>
      <c r="J193" s="241"/>
      <c r="K193" s="241"/>
      <c r="L193" s="241"/>
      <c r="M193" s="241"/>
      <c r="N193" s="241"/>
      <c r="O193" s="241"/>
      <c r="P193" s="241" t="s">
        <v>2060</v>
      </c>
      <c r="Q193" s="241"/>
      <c r="R193" s="241"/>
      <c r="S193" s="241"/>
      <c r="T193" s="241"/>
      <c r="U193" s="241"/>
      <c r="V193" s="241"/>
      <c r="W193" s="241"/>
      <c r="AI193" s="241"/>
      <c r="AJ193" s="241"/>
      <c r="AK193" s="241"/>
      <c r="AL193" s="241"/>
      <c r="AM193" s="241"/>
      <c r="AN193" s="241"/>
      <c r="AO193" s="241"/>
      <c r="AP193" s="244"/>
      <c r="AT193" s="244"/>
    </row>
    <row r="194" spans="1:46" ht="15" customHeight="1">
      <c r="A194" s="284"/>
      <c r="B194" s="284"/>
      <c r="C194" s="284"/>
      <c r="H194" s="241" t="s">
        <v>440</v>
      </c>
      <c r="I194" s="241"/>
      <c r="J194" s="241"/>
      <c r="K194" s="241"/>
      <c r="L194" s="241"/>
      <c r="M194" s="241"/>
      <c r="N194" s="241"/>
      <c r="O194" s="241"/>
      <c r="P194" s="241" t="s">
        <v>2056</v>
      </c>
      <c r="Q194" s="241"/>
      <c r="R194" s="241"/>
      <c r="S194" s="241"/>
      <c r="T194" s="241"/>
      <c r="U194" s="241"/>
      <c r="V194" s="241"/>
      <c r="W194" s="241"/>
      <c r="AI194" s="241"/>
      <c r="AJ194" s="241"/>
      <c r="AK194" s="241"/>
      <c r="AL194" s="241"/>
      <c r="AM194" s="241"/>
      <c r="AN194" s="241"/>
      <c r="AO194" s="241"/>
      <c r="AP194" s="244"/>
      <c r="AT194" s="244"/>
    </row>
    <row r="195" spans="1:46" ht="15" customHeight="1">
      <c r="A195" s="284"/>
      <c r="B195" s="284"/>
      <c r="C195" s="284"/>
      <c r="H195" s="241" t="s">
        <v>441</v>
      </c>
      <c r="I195" s="241"/>
      <c r="J195" s="241"/>
      <c r="K195" s="241"/>
      <c r="L195" s="241"/>
      <c r="M195" s="241"/>
      <c r="N195" s="241"/>
      <c r="O195" s="241"/>
      <c r="P195" s="241" t="s">
        <v>2056</v>
      </c>
      <c r="Q195" s="241"/>
      <c r="R195" s="241"/>
      <c r="S195" s="241"/>
      <c r="T195" s="241"/>
      <c r="U195" s="241"/>
      <c r="V195" s="241"/>
      <c r="W195" s="241"/>
      <c r="AI195" s="241"/>
      <c r="AJ195" s="241"/>
      <c r="AK195" s="241"/>
      <c r="AL195" s="241"/>
      <c r="AM195" s="241"/>
      <c r="AN195" s="241"/>
      <c r="AO195" s="241"/>
      <c r="AP195" s="244"/>
      <c r="AT195" s="244"/>
    </row>
    <row r="196" spans="1:46" ht="15" customHeight="1">
      <c r="A196" s="284"/>
      <c r="B196" s="284"/>
      <c r="C196" s="284"/>
      <c r="H196" s="241" t="s">
        <v>442</v>
      </c>
      <c r="I196" s="241"/>
      <c r="J196" s="241"/>
      <c r="K196" s="241"/>
      <c r="L196" s="241"/>
      <c r="M196" s="241"/>
      <c r="N196" s="241"/>
      <c r="O196" s="241"/>
      <c r="P196" s="241" t="s">
        <v>2060</v>
      </c>
      <c r="Q196" s="241"/>
      <c r="R196" s="241"/>
      <c r="S196" s="241"/>
      <c r="T196" s="241"/>
      <c r="U196" s="241"/>
      <c r="V196" s="241"/>
      <c r="W196" s="241"/>
      <c r="AI196" s="241"/>
      <c r="AJ196" s="241"/>
      <c r="AK196" s="241"/>
      <c r="AL196" s="241"/>
      <c r="AM196" s="241"/>
      <c r="AN196" s="241"/>
      <c r="AO196" s="241"/>
      <c r="AP196" s="244"/>
      <c r="AT196" s="244"/>
    </row>
    <row r="197" spans="1:46" ht="15" customHeight="1">
      <c r="A197" s="284"/>
      <c r="B197" s="284"/>
      <c r="C197" s="284"/>
      <c r="H197" s="241" t="s">
        <v>443</v>
      </c>
      <c r="I197" s="241"/>
      <c r="J197" s="241"/>
      <c r="K197" s="241"/>
      <c r="L197" s="241"/>
      <c r="M197" s="241"/>
      <c r="N197" s="241"/>
      <c r="O197" s="241"/>
      <c r="P197" s="241" t="s">
        <v>2057</v>
      </c>
      <c r="Q197" s="241"/>
      <c r="R197" s="241"/>
      <c r="S197" s="241"/>
      <c r="T197" s="241"/>
      <c r="U197" s="241"/>
      <c r="V197" s="241"/>
      <c r="W197" s="241"/>
      <c r="AI197" s="241"/>
      <c r="AJ197" s="241"/>
      <c r="AK197" s="241"/>
      <c r="AL197" s="241"/>
      <c r="AM197" s="241"/>
      <c r="AN197" s="241"/>
      <c r="AO197" s="241"/>
      <c r="AP197" s="244"/>
      <c r="AT197" s="244"/>
    </row>
    <row r="198" spans="1:46" ht="15" customHeight="1">
      <c r="A198" s="284"/>
      <c r="B198" s="284"/>
      <c r="C198" s="284"/>
      <c r="H198" s="241" t="s">
        <v>444</v>
      </c>
      <c r="I198" s="241"/>
      <c r="J198" s="241"/>
      <c r="K198" s="241"/>
      <c r="L198" s="241"/>
      <c r="M198" s="241"/>
      <c r="N198" s="241"/>
      <c r="O198" s="241"/>
      <c r="P198" s="241" t="s">
        <v>2058</v>
      </c>
      <c r="Q198" s="241"/>
      <c r="R198" s="241"/>
      <c r="S198" s="241"/>
      <c r="T198" s="241"/>
      <c r="U198" s="241"/>
      <c r="V198" s="241"/>
      <c r="W198" s="241"/>
      <c r="AI198" s="241"/>
      <c r="AJ198" s="241"/>
      <c r="AK198" s="241"/>
      <c r="AL198" s="241"/>
      <c r="AM198" s="241"/>
      <c r="AN198" s="241"/>
      <c r="AO198" s="241"/>
      <c r="AP198" s="244"/>
      <c r="AT198" s="244"/>
    </row>
    <row r="199" spans="1:46" ht="15" customHeight="1">
      <c r="A199" s="284"/>
      <c r="B199" s="284"/>
      <c r="C199" s="284"/>
      <c r="H199" s="241" t="s">
        <v>445</v>
      </c>
      <c r="I199" s="241"/>
      <c r="J199" s="241"/>
      <c r="K199" s="241"/>
      <c r="L199" s="241"/>
      <c r="M199" s="241"/>
      <c r="N199" s="241"/>
      <c r="O199" s="241"/>
      <c r="P199" s="241" t="s">
        <v>2056</v>
      </c>
      <c r="Q199" s="241"/>
      <c r="R199" s="241"/>
      <c r="S199" s="241"/>
      <c r="T199" s="241"/>
      <c r="U199" s="241"/>
      <c r="V199" s="241"/>
      <c r="W199" s="241"/>
      <c r="AI199" s="241"/>
      <c r="AJ199" s="241"/>
      <c r="AK199" s="241"/>
      <c r="AL199" s="241"/>
      <c r="AM199" s="241"/>
      <c r="AN199" s="241"/>
      <c r="AO199" s="241"/>
      <c r="AP199" s="244"/>
      <c r="AT199" s="244"/>
    </row>
    <row r="200" spans="1:46" ht="15" customHeight="1">
      <c r="A200" s="284"/>
      <c r="B200" s="284"/>
      <c r="C200" s="284"/>
      <c r="H200" s="241" t="s">
        <v>446</v>
      </c>
      <c r="I200" s="241"/>
      <c r="J200" s="241"/>
      <c r="K200" s="241"/>
      <c r="L200" s="241"/>
      <c r="M200" s="241"/>
      <c r="N200" s="241"/>
      <c r="O200" s="241"/>
      <c r="P200" s="241" t="s">
        <v>2057</v>
      </c>
      <c r="Q200" s="241"/>
      <c r="R200" s="241"/>
      <c r="S200" s="241"/>
      <c r="T200" s="241"/>
      <c r="U200" s="241"/>
      <c r="V200" s="241"/>
      <c r="W200" s="241"/>
      <c r="AI200" s="241"/>
      <c r="AJ200" s="241"/>
      <c r="AK200" s="241"/>
      <c r="AL200" s="241"/>
      <c r="AM200" s="241"/>
      <c r="AN200" s="241"/>
      <c r="AO200" s="241"/>
      <c r="AP200" s="244"/>
      <c r="AT200" s="244"/>
    </row>
    <row r="201" spans="1:46" ht="15" customHeight="1">
      <c r="A201" s="284"/>
      <c r="B201" s="284"/>
      <c r="C201" s="284"/>
      <c r="H201" s="241" t="s">
        <v>447</v>
      </c>
      <c r="I201" s="241"/>
      <c r="J201" s="241"/>
      <c r="K201" s="241"/>
      <c r="L201" s="241"/>
      <c r="M201" s="241"/>
      <c r="N201" s="241"/>
      <c r="O201" s="241"/>
      <c r="P201" s="241" t="s">
        <v>2059</v>
      </c>
      <c r="Q201" s="241"/>
      <c r="R201" s="241"/>
      <c r="S201" s="241"/>
      <c r="T201" s="241"/>
      <c r="U201" s="241"/>
      <c r="V201" s="241"/>
      <c r="W201" s="241"/>
      <c r="AI201" s="241"/>
      <c r="AJ201" s="241"/>
      <c r="AK201" s="241"/>
      <c r="AL201" s="241"/>
      <c r="AM201" s="241"/>
      <c r="AN201" s="241"/>
      <c r="AO201" s="241"/>
      <c r="AP201" s="244"/>
      <c r="AT201" s="244"/>
    </row>
    <row r="202" spans="1:46" ht="15" customHeight="1">
      <c r="A202" s="284"/>
      <c r="B202" s="284"/>
      <c r="C202" s="284"/>
      <c r="H202" s="241" t="s">
        <v>448</v>
      </c>
      <c r="I202" s="241"/>
      <c r="J202" s="241"/>
      <c r="K202" s="241"/>
      <c r="L202" s="241"/>
      <c r="M202" s="241"/>
      <c r="N202" s="241"/>
      <c r="O202" s="241"/>
      <c r="P202" s="241" t="s">
        <v>2058</v>
      </c>
      <c r="Q202" s="241"/>
      <c r="R202" s="241"/>
      <c r="S202" s="241"/>
      <c r="T202" s="241"/>
      <c r="U202" s="241"/>
      <c r="V202" s="241"/>
      <c r="W202" s="241"/>
      <c r="AI202" s="241"/>
      <c r="AJ202" s="241"/>
      <c r="AK202" s="241"/>
      <c r="AL202" s="241"/>
      <c r="AM202" s="241"/>
      <c r="AN202" s="241"/>
      <c r="AO202" s="241"/>
      <c r="AP202" s="244"/>
      <c r="AT202" s="244"/>
    </row>
    <row r="203" spans="1:46" ht="15" customHeight="1">
      <c r="A203" s="284"/>
      <c r="B203" s="284"/>
      <c r="C203" s="284"/>
      <c r="H203" s="241" t="s">
        <v>449</v>
      </c>
      <c r="I203" s="241"/>
      <c r="J203" s="241"/>
      <c r="K203" s="241"/>
      <c r="L203" s="241"/>
      <c r="M203" s="241"/>
      <c r="N203" s="241"/>
      <c r="O203" s="241"/>
      <c r="P203" s="241" t="s">
        <v>2058</v>
      </c>
      <c r="Q203" s="241"/>
      <c r="R203" s="241"/>
      <c r="S203" s="241"/>
      <c r="T203" s="241"/>
      <c r="U203" s="241"/>
      <c r="V203" s="241"/>
      <c r="W203" s="241"/>
      <c r="AI203" s="241"/>
      <c r="AJ203" s="241"/>
      <c r="AK203" s="241"/>
      <c r="AL203" s="241"/>
      <c r="AM203" s="241"/>
      <c r="AN203" s="241"/>
      <c r="AO203" s="241"/>
      <c r="AP203" s="244"/>
      <c r="AT203" s="244"/>
    </row>
    <row r="204" spans="1:46" ht="15" customHeight="1">
      <c r="A204" s="284"/>
      <c r="B204" s="284"/>
      <c r="C204" s="284"/>
      <c r="H204" s="241" t="s">
        <v>450</v>
      </c>
      <c r="I204" s="241"/>
      <c r="J204" s="241"/>
      <c r="K204" s="241"/>
      <c r="L204" s="241"/>
      <c r="M204" s="241"/>
      <c r="N204" s="241"/>
      <c r="O204" s="241"/>
      <c r="P204" s="241" t="s">
        <v>713</v>
      </c>
      <c r="Q204" s="241"/>
      <c r="R204" s="241"/>
      <c r="S204" s="241"/>
      <c r="T204" s="241"/>
      <c r="U204" s="241"/>
      <c r="V204" s="241"/>
      <c r="W204" s="241"/>
      <c r="AI204" s="241"/>
      <c r="AJ204" s="241"/>
      <c r="AK204" s="241"/>
      <c r="AL204" s="241"/>
      <c r="AM204" s="241"/>
      <c r="AN204" s="241"/>
      <c r="AO204" s="241"/>
      <c r="AP204" s="244"/>
      <c r="AT204" s="244"/>
    </row>
    <row r="205" spans="1:46" ht="15" customHeight="1">
      <c r="A205" s="284"/>
      <c r="B205" s="284"/>
      <c r="C205" s="284"/>
      <c r="H205" s="241" t="s">
        <v>451</v>
      </c>
      <c r="I205" s="241"/>
      <c r="J205" s="241"/>
      <c r="K205" s="241"/>
      <c r="L205" s="241"/>
      <c r="M205" s="241"/>
      <c r="N205" s="241"/>
      <c r="O205" s="241"/>
      <c r="P205" s="241" t="s">
        <v>2060</v>
      </c>
      <c r="Q205" s="241"/>
      <c r="R205" s="241"/>
      <c r="S205" s="241"/>
      <c r="T205" s="241"/>
      <c r="U205" s="241"/>
      <c r="V205" s="241"/>
      <c r="W205" s="241"/>
      <c r="AI205" s="241"/>
      <c r="AJ205" s="241"/>
      <c r="AK205" s="241"/>
      <c r="AL205" s="241"/>
      <c r="AM205" s="241"/>
      <c r="AN205" s="241"/>
      <c r="AO205" s="241"/>
      <c r="AP205" s="244"/>
      <c r="AT205" s="244"/>
    </row>
    <row r="206" spans="1:46" ht="15" customHeight="1">
      <c r="A206" s="284"/>
      <c r="B206" s="284"/>
      <c r="C206" s="284"/>
      <c r="H206" s="241" t="s">
        <v>275</v>
      </c>
      <c r="I206" s="241"/>
      <c r="J206" s="241"/>
      <c r="K206" s="241"/>
      <c r="L206" s="241"/>
      <c r="M206" s="241"/>
      <c r="N206" s="241"/>
      <c r="O206" s="241"/>
      <c r="P206" s="241" t="s">
        <v>2061</v>
      </c>
      <c r="Q206" s="241"/>
      <c r="R206" s="241"/>
      <c r="S206" s="241"/>
      <c r="T206" s="241"/>
      <c r="U206" s="241"/>
      <c r="V206" s="241"/>
      <c r="W206" s="241"/>
      <c r="AI206" s="241"/>
      <c r="AJ206" s="241"/>
      <c r="AK206" s="241"/>
      <c r="AL206" s="241"/>
      <c r="AM206" s="241"/>
      <c r="AN206" s="241"/>
      <c r="AO206" s="241"/>
      <c r="AP206" s="244"/>
      <c r="AT206" s="244"/>
    </row>
    <row r="207" spans="1:46" ht="15" customHeight="1">
      <c r="A207" s="284"/>
      <c r="B207" s="284"/>
      <c r="C207" s="284"/>
      <c r="H207" s="241" t="s">
        <v>452</v>
      </c>
      <c r="I207" s="241"/>
      <c r="J207" s="241"/>
      <c r="K207" s="241"/>
      <c r="L207" s="241"/>
      <c r="M207" s="241"/>
      <c r="N207" s="241"/>
      <c r="O207" s="241"/>
      <c r="P207" s="241" t="s">
        <v>2056</v>
      </c>
      <c r="Q207" s="241"/>
      <c r="R207" s="241"/>
      <c r="S207" s="241"/>
      <c r="T207" s="241"/>
      <c r="U207" s="241"/>
      <c r="V207" s="241"/>
      <c r="W207" s="241"/>
      <c r="AI207" s="241"/>
      <c r="AJ207" s="241"/>
      <c r="AK207" s="241"/>
      <c r="AL207" s="241"/>
      <c r="AM207" s="241"/>
      <c r="AN207" s="241"/>
      <c r="AO207" s="241"/>
      <c r="AP207" s="244"/>
      <c r="AT207" s="244"/>
    </row>
    <row r="208" spans="1:46" ht="15" customHeight="1">
      <c r="A208" s="284"/>
      <c r="B208" s="284"/>
      <c r="C208" s="284"/>
      <c r="H208" s="241" t="s">
        <v>453</v>
      </c>
      <c r="I208" s="241"/>
      <c r="J208" s="241"/>
      <c r="K208" s="241"/>
      <c r="L208" s="241"/>
      <c r="M208" s="241"/>
      <c r="N208" s="241"/>
      <c r="O208" s="241"/>
      <c r="P208" s="241" t="s">
        <v>2059</v>
      </c>
      <c r="Q208" s="241"/>
      <c r="R208" s="241"/>
      <c r="S208" s="241"/>
      <c r="T208" s="241"/>
      <c r="U208" s="241"/>
      <c r="V208" s="241"/>
      <c r="W208" s="241"/>
      <c r="AI208" s="241"/>
      <c r="AJ208" s="241"/>
      <c r="AK208" s="241"/>
      <c r="AL208" s="241"/>
      <c r="AM208" s="241"/>
      <c r="AN208" s="241"/>
      <c r="AO208" s="241"/>
      <c r="AP208" s="244"/>
      <c r="AT208" s="244"/>
    </row>
    <row r="209" spans="1:46" ht="15" customHeight="1">
      <c r="A209" s="284"/>
      <c r="B209" s="284"/>
      <c r="C209" s="284"/>
      <c r="H209" s="241" t="s">
        <v>454</v>
      </c>
      <c r="I209" s="241"/>
      <c r="J209" s="241"/>
      <c r="K209" s="241"/>
      <c r="L209" s="241"/>
      <c r="M209" s="241"/>
      <c r="N209" s="241"/>
      <c r="O209" s="241"/>
      <c r="P209" s="241" t="s">
        <v>2063</v>
      </c>
      <c r="Q209" s="241"/>
      <c r="R209" s="241"/>
      <c r="S209" s="241"/>
      <c r="T209" s="241"/>
      <c r="U209" s="241"/>
      <c r="V209" s="241"/>
      <c r="W209" s="241"/>
      <c r="AI209" s="241"/>
      <c r="AJ209" s="241"/>
      <c r="AK209" s="241"/>
      <c r="AL209" s="241"/>
      <c r="AM209" s="241"/>
      <c r="AN209" s="241"/>
      <c r="AO209" s="241"/>
      <c r="AP209" s="244"/>
      <c r="AT209" s="244"/>
    </row>
    <row r="210" spans="1:46" ht="15" customHeight="1">
      <c r="A210" s="284"/>
      <c r="B210" s="284"/>
      <c r="C210" s="284"/>
      <c r="H210" s="241" t="s">
        <v>455</v>
      </c>
      <c r="I210" s="241"/>
      <c r="J210" s="241"/>
      <c r="K210" s="241"/>
      <c r="L210" s="241"/>
      <c r="M210" s="241"/>
      <c r="N210" s="241"/>
      <c r="O210" s="241"/>
      <c r="P210" s="241" t="s">
        <v>2057</v>
      </c>
      <c r="Q210" s="241"/>
      <c r="R210" s="241"/>
      <c r="S210" s="241"/>
      <c r="T210" s="241"/>
      <c r="U210" s="241"/>
      <c r="V210" s="241"/>
      <c r="W210" s="241"/>
      <c r="AI210" s="241"/>
      <c r="AJ210" s="241"/>
      <c r="AK210" s="241"/>
      <c r="AL210" s="241"/>
      <c r="AM210" s="241"/>
      <c r="AN210" s="241"/>
      <c r="AO210" s="241"/>
      <c r="AP210" s="244"/>
      <c r="AT210" s="244"/>
    </row>
    <row r="211" spans="1:46" ht="15" customHeight="1">
      <c r="A211" s="284"/>
      <c r="B211" s="284"/>
      <c r="C211" s="284"/>
      <c r="H211" s="241" t="s">
        <v>456</v>
      </c>
      <c r="I211" s="241"/>
      <c r="J211" s="241"/>
      <c r="K211" s="241"/>
      <c r="L211" s="241"/>
      <c r="M211" s="241"/>
      <c r="N211" s="241"/>
      <c r="O211" s="241"/>
      <c r="P211" s="241" t="s">
        <v>2058</v>
      </c>
      <c r="Q211" s="241"/>
      <c r="R211" s="241"/>
      <c r="S211" s="241"/>
      <c r="T211" s="241"/>
      <c r="U211" s="241"/>
      <c r="V211" s="241"/>
      <c r="W211" s="241"/>
      <c r="AI211" s="241"/>
      <c r="AJ211" s="241"/>
      <c r="AK211" s="241"/>
      <c r="AL211" s="241"/>
      <c r="AM211" s="241"/>
      <c r="AN211" s="241"/>
      <c r="AO211" s="241"/>
      <c r="AP211" s="244"/>
      <c r="AT211" s="244"/>
    </row>
    <row r="212" spans="1:46" ht="15" customHeight="1">
      <c r="A212" s="284"/>
      <c r="B212" s="284"/>
      <c r="C212" s="284"/>
      <c r="H212" s="241" t="s">
        <v>457</v>
      </c>
      <c r="I212" s="241"/>
      <c r="J212" s="241"/>
      <c r="K212" s="241"/>
      <c r="L212" s="241"/>
      <c r="M212" s="241"/>
      <c r="N212" s="241"/>
      <c r="O212" s="241"/>
      <c r="P212" s="241" t="s">
        <v>2059</v>
      </c>
      <c r="Q212" s="241"/>
      <c r="R212" s="241"/>
      <c r="S212" s="241"/>
      <c r="T212" s="241"/>
      <c r="U212" s="241"/>
      <c r="V212" s="241"/>
      <c r="W212" s="241"/>
      <c r="AI212" s="241"/>
      <c r="AJ212" s="241"/>
      <c r="AK212" s="241"/>
      <c r="AL212" s="241"/>
      <c r="AM212" s="241"/>
      <c r="AN212" s="241"/>
      <c r="AO212" s="241"/>
      <c r="AP212" s="244"/>
      <c r="AT212" s="244"/>
    </row>
    <row r="213" spans="1:46" ht="15" customHeight="1">
      <c r="A213" s="284"/>
      <c r="B213" s="284"/>
      <c r="C213" s="284"/>
      <c r="H213" s="241" t="s">
        <v>458</v>
      </c>
      <c r="I213" s="241"/>
      <c r="J213" s="241"/>
      <c r="K213" s="241"/>
      <c r="L213" s="241"/>
      <c r="M213" s="241"/>
      <c r="N213" s="241"/>
      <c r="O213" s="241"/>
      <c r="P213" s="241" t="s">
        <v>2061</v>
      </c>
      <c r="Q213" s="241"/>
      <c r="R213" s="241"/>
      <c r="S213" s="241"/>
      <c r="T213" s="241"/>
      <c r="U213" s="241"/>
      <c r="V213" s="241"/>
      <c r="W213" s="241"/>
      <c r="AI213" s="241"/>
      <c r="AJ213" s="241"/>
      <c r="AK213" s="241"/>
      <c r="AL213" s="241"/>
      <c r="AM213" s="241"/>
      <c r="AN213" s="241"/>
      <c r="AO213" s="241"/>
      <c r="AP213" s="244"/>
      <c r="AT213" s="244"/>
    </row>
    <row r="214" spans="1:46" ht="15" customHeight="1">
      <c r="A214" s="284"/>
      <c r="B214" s="284"/>
      <c r="C214" s="284"/>
      <c r="H214" s="241" t="s">
        <v>459</v>
      </c>
      <c r="I214" s="241"/>
      <c r="J214" s="241"/>
      <c r="K214" s="241"/>
      <c r="L214" s="241"/>
      <c r="M214" s="241"/>
      <c r="N214" s="241"/>
      <c r="O214" s="241"/>
      <c r="P214" s="241" t="s">
        <v>2058</v>
      </c>
      <c r="Q214" s="241"/>
      <c r="R214" s="241"/>
      <c r="S214" s="241"/>
      <c r="T214" s="241"/>
      <c r="U214" s="241"/>
      <c r="V214" s="241"/>
      <c r="W214" s="241"/>
      <c r="AI214" s="241"/>
      <c r="AJ214" s="241"/>
      <c r="AK214" s="241"/>
      <c r="AL214" s="241"/>
      <c r="AM214" s="241"/>
      <c r="AN214" s="241"/>
      <c r="AO214" s="241"/>
      <c r="AP214" s="244"/>
      <c r="AT214" s="244"/>
    </row>
    <row r="215" spans="1:46" ht="15" customHeight="1">
      <c r="A215" s="284"/>
      <c r="B215" s="284"/>
      <c r="C215" s="284"/>
      <c r="H215" s="241" t="s">
        <v>460</v>
      </c>
      <c r="I215" s="241"/>
      <c r="J215" s="241"/>
      <c r="K215" s="241"/>
      <c r="L215" s="241"/>
      <c r="M215" s="241"/>
      <c r="N215" s="241"/>
      <c r="O215" s="241"/>
      <c r="P215" s="241" t="s">
        <v>2058</v>
      </c>
      <c r="Q215" s="241"/>
      <c r="R215" s="241"/>
      <c r="S215" s="241"/>
      <c r="T215" s="241"/>
      <c r="U215" s="241"/>
      <c r="V215" s="241"/>
      <c r="W215" s="241"/>
      <c r="AI215" s="241"/>
      <c r="AJ215" s="241"/>
      <c r="AK215" s="241"/>
      <c r="AL215" s="241"/>
      <c r="AM215" s="241"/>
      <c r="AN215" s="241"/>
      <c r="AO215" s="241"/>
      <c r="AP215" s="244"/>
      <c r="AT215" s="244"/>
    </row>
    <row r="216" spans="1:46" ht="15" customHeight="1">
      <c r="A216" s="284"/>
      <c r="B216" s="284"/>
      <c r="C216" s="284"/>
      <c r="H216" s="241" t="s">
        <v>461</v>
      </c>
      <c r="I216" s="241"/>
      <c r="J216" s="241"/>
      <c r="K216" s="241"/>
      <c r="L216" s="241"/>
      <c r="M216" s="241"/>
      <c r="N216" s="241"/>
      <c r="O216" s="241"/>
      <c r="P216" s="241" t="s">
        <v>2059</v>
      </c>
      <c r="Q216" s="241"/>
      <c r="R216" s="241"/>
      <c r="S216" s="241"/>
      <c r="T216" s="241"/>
      <c r="U216" s="241"/>
      <c r="V216" s="241"/>
      <c r="W216" s="241"/>
      <c r="AI216" s="241"/>
      <c r="AJ216" s="241"/>
      <c r="AK216" s="241"/>
      <c r="AL216" s="241"/>
      <c r="AM216" s="241"/>
      <c r="AN216" s="241"/>
      <c r="AO216" s="241"/>
      <c r="AP216" s="244"/>
      <c r="AT216" s="244"/>
    </row>
    <row r="217" spans="1:46" ht="15" customHeight="1">
      <c r="A217" s="284"/>
      <c r="B217" s="284"/>
      <c r="C217" s="284"/>
      <c r="H217" s="241" t="s">
        <v>462</v>
      </c>
      <c r="I217" s="241"/>
      <c r="J217" s="241"/>
      <c r="K217" s="241"/>
      <c r="L217" s="241"/>
      <c r="M217" s="241"/>
      <c r="N217" s="241"/>
      <c r="O217" s="241"/>
      <c r="P217" s="241" t="s">
        <v>713</v>
      </c>
      <c r="Q217" s="241"/>
      <c r="R217" s="241"/>
      <c r="S217" s="241"/>
      <c r="T217" s="241"/>
      <c r="U217" s="241"/>
      <c r="V217" s="241"/>
      <c r="W217" s="241"/>
      <c r="AI217" s="241"/>
      <c r="AJ217" s="241"/>
      <c r="AK217" s="241"/>
      <c r="AL217" s="241"/>
      <c r="AM217" s="241"/>
      <c r="AN217" s="241"/>
      <c r="AO217" s="241"/>
      <c r="AP217" s="244"/>
      <c r="AT217" s="244"/>
    </row>
    <row r="218" spans="1:46" ht="15" customHeight="1">
      <c r="A218" s="284"/>
      <c r="B218" s="284"/>
      <c r="C218" s="284"/>
      <c r="H218" s="241" t="s">
        <v>463</v>
      </c>
      <c r="I218" s="241"/>
      <c r="J218" s="241"/>
      <c r="K218" s="241"/>
      <c r="L218" s="241"/>
      <c r="M218" s="241"/>
      <c r="N218" s="241"/>
      <c r="O218" s="241"/>
      <c r="P218" s="241" t="s">
        <v>2060</v>
      </c>
      <c r="Q218" s="241"/>
      <c r="R218" s="241"/>
      <c r="S218" s="241"/>
      <c r="T218" s="241"/>
      <c r="U218" s="241"/>
      <c r="V218" s="241"/>
      <c r="W218" s="241"/>
      <c r="AI218" s="241"/>
      <c r="AJ218" s="241"/>
      <c r="AK218" s="241"/>
      <c r="AL218" s="241"/>
      <c r="AM218" s="241"/>
      <c r="AN218" s="241"/>
      <c r="AO218" s="241"/>
      <c r="AP218" s="244"/>
      <c r="AT218" s="244"/>
    </row>
    <row r="219" spans="1:46" ht="15" customHeight="1">
      <c r="A219" s="284"/>
      <c r="B219" s="284"/>
      <c r="C219" s="284"/>
      <c r="H219" s="241" t="s">
        <v>464</v>
      </c>
      <c r="I219" s="241"/>
      <c r="J219" s="241"/>
      <c r="K219" s="241"/>
      <c r="L219" s="241"/>
      <c r="M219" s="241"/>
      <c r="N219" s="241"/>
      <c r="O219" s="241"/>
      <c r="P219" s="241" t="s">
        <v>2059</v>
      </c>
      <c r="Q219" s="241"/>
      <c r="R219" s="241"/>
      <c r="S219" s="241"/>
      <c r="T219" s="241"/>
      <c r="U219" s="241"/>
      <c r="V219" s="241"/>
      <c r="W219" s="241"/>
      <c r="AI219" s="241"/>
      <c r="AJ219" s="241"/>
      <c r="AK219" s="241"/>
      <c r="AL219" s="241"/>
      <c r="AM219" s="241"/>
      <c r="AN219" s="241"/>
      <c r="AO219" s="241"/>
      <c r="AP219" s="244"/>
      <c r="AT219" s="244"/>
    </row>
    <row r="220" spans="1:46" ht="15" customHeight="1">
      <c r="A220" s="284"/>
      <c r="B220" s="284"/>
      <c r="C220" s="284"/>
      <c r="H220" s="241" t="s">
        <v>465</v>
      </c>
      <c r="I220" s="241"/>
      <c r="J220" s="241"/>
      <c r="K220" s="241"/>
      <c r="L220" s="241"/>
      <c r="M220" s="241"/>
      <c r="N220" s="241"/>
      <c r="O220" s="241"/>
      <c r="P220" s="241" t="s">
        <v>2059</v>
      </c>
      <c r="Q220" s="241"/>
      <c r="R220" s="241"/>
      <c r="S220" s="241"/>
      <c r="T220" s="241"/>
      <c r="U220" s="241"/>
      <c r="V220" s="241"/>
      <c r="W220" s="241"/>
      <c r="AI220" s="241"/>
      <c r="AJ220" s="241"/>
      <c r="AK220" s="241"/>
      <c r="AL220" s="241"/>
      <c r="AM220" s="241"/>
      <c r="AN220" s="241"/>
      <c r="AO220" s="241"/>
      <c r="AP220" s="244"/>
      <c r="AT220" s="244"/>
    </row>
    <row r="221" spans="1:46" ht="15" customHeight="1">
      <c r="A221" s="284"/>
      <c r="B221" s="284"/>
      <c r="C221" s="284"/>
      <c r="H221" s="241" t="s">
        <v>466</v>
      </c>
      <c r="I221" s="241"/>
      <c r="J221" s="241"/>
      <c r="K221" s="241"/>
      <c r="L221" s="241"/>
      <c r="M221" s="241"/>
      <c r="N221" s="241"/>
      <c r="O221" s="241"/>
      <c r="P221" s="241" t="s">
        <v>2060</v>
      </c>
      <c r="Q221" s="241"/>
      <c r="R221" s="241"/>
      <c r="S221" s="241"/>
      <c r="T221" s="241"/>
      <c r="U221" s="241"/>
      <c r="V221" s="241"/>
      <c r="W221" s="241"/>
      <c r="AI221" s="241"/>
      <c r="AJ221" s="241"/>
      <c r="AK221" s="241"/>
      <c r="AL221" s="241"/>
      <c r="AM221" s="241"/>
      <c r="AN221" s="241"/>
      <c r="AO221" s="241"/>
      <c r="AP221" s="244"/>
      <c r="AT221" s="244"/>
    </row>
    <row r="222" spans="1:46" ht="15" customHeight="1">
      <c r="A222" s="284"/>
      <c r="B222" s="284"/>
      <c r="C222" s="284"/>
      <c r="H222" s="241" t="s">
        <v>467</v>
      </c>
      <c r="I222" s="241"/>
      <c r="J222" s="241"/>
      <c r="K222" s="241"/>
      <c r="L222" s="241"/>
      <c r="M222" s="241"/>
      <c r="N222" s="241"/>
      <c r="O222" s="241"/>
      <c r="P222" s="241" t="s">
        <v>2057</v>
      </c>
      <c r="Q222" s="241"/>
      <c r="R222" s="241"/>
      <c r="S222" s="241"/>
      <c r="T222" s="241"/>
      <c r="U222" s="241"/>
      <c r="V222" s="241"/>
      <c r="W222" s="241"/>
      <c r="AI222" s="241"/>
      <c r="AJ222" s="241"/>
      <c r="AK222" s="241"/>
      <c r="AL222" s="241"/>
      <c r="AM222" s="241"/>
      <c r="AN222" s="241"/>
      <c r="AO222" s="241"/>
      <c r="AP222" s="244"/>
      <c r="AT222" s="244"/>
    </row>
    <row r="223" spans="1:46" ht="15" customHeight="1">
      <c r="A223" s="284"/>
      <c r="B223" s="284"/>
      <c r="C223" s="284"/>
      <c r="H223" s="241" t="s">
        <v>468</v>
      </c>
      <c r="I223" s="241"/>
      <c r="J223" s="241"/>
      <c r="K223" s="241"/>
      <c r="L223" s="241"/>
      <c r="M223" s="241"/>
      <c r="N223" s="241"/>
      <c r="O223" s="241"/>
      <c r="P223" s="241" t="s">
        <v>2060</v>
      </c>
      <c r="Q223" s="241"/>
      <c r="R223" s="241"/>
      <c r="S223" s="241"/>
      <c r="T223" s="241"/>
      <c r="U223" s="241"/>
      <c r="V223" s="241"/>
      <c r="W223" s="241"/>
      <c r="AI223" s="241"/>
      <c r="AJ223" s="241"/>
      <c r="AK223" s="241"/>
      <c r="AL223" s="241"/>
      <c r="AM223" s="241"/>
      <c r="AN223" s="241"/>
      <c r="AO223" s="241"/>
      <c r="AP223" s="244"/>
      <c r="AT223" s="244"/>
    </row>
    <row r="224" spans="1:46" ht="15" customHeight="1">
      <c r="A224" s="284"/>
      <c r="B224" s="284"/>
      <c r="C224" s="284"/>
      <c r="H224" s="241" t="s">
        <v>469</v>
      </c>
      <c r="I224" s="241"/>
      <c r="J224" s="241"/>
      <c r="K224" s="241"/>
      <c r="L224" s="241"/>
      <c r="M224" s="241"/>
      <c r="N224" s="241"/>
      <c r="O224" s="241"/>
      <c r="P224" s="241" t="s">
        <v>2057</v>
      </c>
      <c r="Q224" s="241"/>
      <c r="R224" s="241"/>
      <c r="S224" s="241"/>
      <c r="T224" s="241"/>
      <c r="U224" s="241"/>
      <c r="V224" s="241"/>
      <c r="W224" s="241"/>
      <c r="AI224" s="241"/>
      <c r="AJ224" s="241"/>
      <c r="AK224" s="241"/>
      <c r="AL224" s="241"/>
      <c r="AM224" s="241"/>
      <c r="AN224" s="241"/>
      <c r="AO224" s="241"/>
      <c r="AP224" s="244"/>
      <c r="AT224" s="244"/>
    </row>
    <row r="225" spans="1:46" ht="15" customHeight="1">
      <c r="A225" s="284"/>
      <c r="B225" s="284"/>
      <c r="C225" s="284"/>
      <c r="H225" s="241" t="s">
        <v>470</v>
      </c>
      <c r="I225" s="241"/>
      <c r="J225" s="241"/>
      <c r="K225" s="241"/>
      <c r="L225" s="241"/>
      <c r="M225" s="241"/>
      <c r="N225" s="241"/>
      <c r="O225" s="241"/>
      <c r="P225" s="241" t="s">
        <v>2056</v>
      </c>
      <c r="Q225" s="241"/>
      <c r="R225" s="241"/>
      <c r="S225" s="241"/>
      <c r="T225" s="241"/>
      <c r="U225" s="241"/>
      <c r="V225" s="241"/>
      <c r="W225" s="241"/>
      <c r="AI225" s="241"/>
      <c r="AJ225" s="241"/>
      <c r="AK225" s="241"/>
      <c r="AL225" s="241"/>
      <c r="AM225" s="241"/>
      <c r="AN225" s="241"/>
      <c r="AO225" s="241"/>
      <c r="AP225" s="244"/>
      <c r="AT225" s="244"/>
    </row>
    <row r="226" spans="1:46" ht="15" customHeight="1">
      <c r="A226" s="284"/>
      <c r="B226" s="284"/>
      <c r="C226" s="284"/>
      <c r="H226" s="241" t="s">
        <v>471</v>
      </c>
      <c r="I226" s="241"/>
      <c r="J226" s="241"/>
      <c r="K226" s="241"/>
      <c r="L226" s="241"/>
      <c r="M226" s="241"/>
      <c r="N226" s="241"/>
      <c r="O226" s="241"/>
      <c r="P226" s="241" t="s">
        <v>2060</v>
      </c>
      <c r="Q226" s="241"/>
      <c r="R226" s="241"/>
      <c r="S226" s="241"/>
      <c r="T226" s="241"/>
      <c r="U226" s="241"/>
      <c r="V226" s="241"/>
      <c r="W226" s="241"/>
      <c r="AI226" s="241"/>
      <c r="AJ226" s="241"/>
      <c r="AK226" s="241"/>
      <c r="AL226" s="241"/>
      <c r="AM226" s="241"/>
      <c r="AN226" s="241"/>
      <c r="AO226" s="241"/>
      <c r="AP226" s="244"/>
      <c r="AT226" s="244"/>
    </row>
    <row r="227" spans="1:46" ht="15" customHeight="1">
      <c r="A227" s="284"/>
      <c r="B227" s="284"/>
      <c r="C227" s="284"/>
      <c r="H227" s="241" t="s">
        <v>472</v>
      </c>
      <c r="I227" s="241"/>
      <c r="J227" s="241"/>
      <c r="K227" s="241"/>
      <c r="L227" s="241"/>
      <c r="M227" s="241"/>
      <c r="N227" s="241"/>
      <c r="O227" s="241"/>
      <c r="P227" s="241" t="s">
        <v>2057</v>
      </c>
      <c r="Q227" s="241"/>
      <c r="R227" s="241"/>
      <c r="S227" s="241"/>
      <c r="T227" s="241"/>
      <c r="U227" s="241"/>
      <c r="V227" s="241"/>
      <c r="W227" s="241"/>
      <c r="AI227" s="241"/>
      <c r="AJ227" s="241"/>
      <c r="AK227" s="241"/>
      <c r="AL227" s="241"/>
      <c r="AM227" s="241"/>
      <c r="AN227" s="241"/>
      <c r="AO227" s="241"/>
      <c r="AP227" s="244"/>
      <c r="AT227" s="244"/>
    </row>
    <row r="228" spans="1:46" ht="15" customHeight="1">
      <c r="A228" s="284"/>
      <c r="B228" s="284"/>
      <c r="C228" s="284"/>
      <c r="H228" s="241" t="s">
        <v>473</v>
      </c>
      <c r="I228" s="241"/>
      <c r="J228" s="241"/>
      <c r="K228" s="241"/>
      <c r="L228" s="241"/>
      <c r="M228" s="241"/>
      <c r="N228" s="241"/>
      <c r="O228" s="241"/>
      <c r="P228" s="241" t="s">
        <v>2056</v>
      </c>
      <c r="Q228" s="241"/>
      <c r="R228" s="241"/>
      <c r="S228" s="241"/>
      <c r="T228" s="241"/>
      <c r="U228" s="241"/>
      <c r="V228" s="241"/>
      <c r="W228" s="241"/>
      <c r="AI228" s="241"/>
      <c r="AJ228" s="241"/>
      <c r="AK228" s="241"/>
      <c r="AL228" s="241"/>
      <c r="AM228" s="241"/>
      <c r="AN228" s="241"/>
      <c r="AO228" s="241"/>
      <c r="AP228" s="244"/>
      <c r="AT228" s="244"/>
    </row>
    <row r="229" spans="1:46" ht="15" customHeight="1">
      <c r="A229" s="284"/>
      <c r="B229" s="284"/>
      <c r="C229" s="284"/>
      <c r="H229" s="241" t="s">
        <v>474</v>
      </c>
      <c r="I229" s="241"/>
      <c r="J229" s="241"/>
      <c r="K229" s="241"/>
      <c r="L229" s="241"/>
      <c r="M229" s="241"/>
      <c r="N229" s="241"/>
      <c r="O229" s="241"/>
      <c r="P229" s="241" t="s">
        <v>2060</v>
      </c>
      <c r="Q229" s="241"/>
      <c r="R229" s="241"/>
      <c r="S229" s="241"/>
      <c r="T229" s="241"/>
      <c r="U229" s="241"/>
      <c r="V229" s="241"/>
      <c r="W229" s="241"/>
      <c r="AI229" s="241"/>
      <c r="AJ229" s="241"/>
      <c r="AK229" s="241"/>
      <c r="AL229" s="241"/>
      <c r="AM229" s="241"/>
      <c r="AN229" s="241"/>
      <c r="AO229" s="241"/>
      <c r="AP229" s="244"/>
      <c r="AT229" s="244"/>
    </row>
    <row r="230" spans="1:46" ht="15" customHeight="1">
      <c r="A230" s="284"/>
      <c r="B230" s="284"/>
      <c r="C230" s="284"/>
      <c r="H230" s="241" t="s">
        <v>475</v>
      </c>
      <c r="I230" s="241"/>
      <c r="J230" s="241"/>
      <c r="K230" s="241"/>
      <c r="L230" s="241"/>
      <c r="M230" s="241"/>
      <c r="N230" s="241"/>
      <c r="O230" s="241"/>
      <c r="P230" s="241" t="s">
        <v>2060</v>
      </c>
      <c r="Q230" s="241"/>
      <c r="R230" s="241"/>
      <c r="S230" s="241"/>
      <c r="T230" s="241"/>
      <c r="U230" s="241"/>
      <c r="V230" s="241"/>
      <c r="W230" s="241"/>
      <c r="AI230" s="241"/>
      <c r="AJ230" s="241"/>
      <c r="AK230" s="241"/>
      <c r="AL230" s="241"/>
      <c r="AM230" s="241"/>
      <c r="AN230" s="241"/>
      <c r="AO230" s="241"/>
      <c r="AP230" s="244"/>
      <c r="AT230" s="244"/>
    </row>
    <row r="231" spans="1:46" ht="15" customHeight="1">
      <c r="A231" s="284"/>
      <c r="B231" s="284"/>
      <c r="C231" s="284"/>
      <c r="H231" s="241" t="s">
        <v>476</v>
      </c>
      <c r="I231" s="241"/>
      <c r="J231" s="241"/>
      <c r="K231" s="241"/>
      <c r="L231" s="241"/>
      <c r="M231" s="241"/>
      <c r="N231" s="241"/>
      <c r="O231" s="241"/>
      <c r="P231" s="241" t="s">
        <v>2060</v>
      </c>
      <c r="Q231" s="241"/>
      <c r="R231" s="241"/>
      <c r="S231" s="241"/>
      <c r="T231" s="241"/>
      <c r="U231" s="241"/>
      <c r="V231" s="241"/>
      <c r="W231" s="241"/>
      <c r="AI231" s="241"/>
      <c r="AJ231" s="241"/>
      <c r="AK231" s="241"/>
      <c r="AL231" s="241"/>
      <c r="AM231" s="241"/>
      <c r="AN231" s="241"/>
      <c r="AO231" s="241"/>
      <c r="AP231" s="244"/>
      <c r="AT231" s="244"/>
    </row>
    <row r="232" spans="1:46" ht="15" customHeight="1">
      <c r="A232" s="284"/>
      <c r="B232" s="284"/>
      <c r="C232" s="284"/>
      <c r="H232" s="241" t="s">
        <v>477</v>
      </c>
      <c r="I232" s="241"/>
      <c r="J232" s="241"/>
      <c r="K232" s="241"/>
      <c r="L232" s="241"/>
      <c r="M232" s="241"/>
      <c r="N232" s="241"/>
      <c r="O232" s="241"/>
      <c r="P232" s="241" t="s">
        <v>2061</v>
      </c>
      <c r="Q232" s="241"/>
      <c r="R232" s="241"/>
      <c r="S232" s="241"/>
      <c r="T232" s="241"/>
      <c r="U232" s="241"/>
      <c r="V232" s="241"/>
      <c r="W232" s="241"/>
      <c r="AI232" s="241"/>
      <c r="AJ232" s="241"/>
      <c r="AK232" s="241"/>
      <c r="AL232" s="241"/>
      <c r="AM232" s="241"/>
      <c r="AN232" s="241"/>
      <c r="AO232" s="241"/>
      <c r="AP232" s="244"/>
      <c r="AT232" s="244"/>
    </row>
    <row r="233" spans="1:46" ht="15" customHeight="1">
      <c r="A233" s="284"/>
      <c r="B233" s="284"/>
      <c r="C233" s="284"/>
      <c r="H233" s="241" t="s">
        <v>478</v>
      </c>
      <c r="I233" s="241"/>
      <c r="J233" s="241"/>
      <c r="K233" s="241"/>
      <c r="L233" s="241"/>
      <c r="M233" s="241"/>
      <c r="N233" s="241"/>
      <c r="O233" s="241"/>
      <c r="P233" s="241" t="s">
        <v>2056</v>
      </c>
      <c r="Q233" s="241"/>
      <c r="R233" s="241"/>
      <c r="S233" s="241"/>
      <c r="T233" s="241"/>
      <c r="U233" s="241"/>
      <c r="V233" s="241"/>
      <c r="W233" s="241"/>
      <c r="AI233" s="241"/>
      <c r="AJ233" s="241"/>
      <c r="AK233" s="241"/>
      <c r="AL233" s="241"/>
      <c r="AM233" s="241"/>
      <c r="AN233" s="241"/>
      <c r="AO233" s="241"/>
      <c r="AP233" s="244"/>
      <c r="AT233" s="244"/>
    </row>
    <row r="234" spans="1:46" ht="15" customHeight="1">
      <c r="A234" s="284"/>
      <c r="B234" s="284"/>
      <c r="C234" s="284"/>
      <c r="H234" s="241" t="s">
        <v>479</v>
      </c>
      <c r="I234" s="241"/>
      <c r="J234" s="241"/>
      <c r="K234" s="241"/>
      <c r="L234" s="241"/>
      <c r="M234" s="241"/>
      <c r="N234" s="241"/>
      <c r="O234" s="241"/>
      <c r="P234" s="241" t="s">
        <v>2060</v>
      </c>
      <c r="Q234" s="241"/>
      <c r="R234" s="241"/>
      <c r="S234" s="241"/>
      <c r="T234" s="241"/>
      <c r="U234" s="241"/>
      <c r="V234" s="241"/>
      <c r="W234" s="241"/>
      <c r="AI234" s="241"/>
      <c r="AJ234" s="241"/>
      <c r="AK234" s="241"/>
      <c r="AL234" s="241"/>
      <c r="AM234" s="241"/>
      <c r="AN234" s="241"/>
      <c r="AO234" s="241"/>
      <c r="AP234" s="244"/>
      <c r="AT234" s="244"/>
    </row>
    <row r="235" spans="1:46" ht="15" customHeight="1">
      <c r="A235" s="284"/>
      <c r="B235" s="284"/>
      <c r="C235" s="284"/>
      <c r="H235" s="241" t="s">
        <v>480</v>
      </c>
      <c r="I235" s="241"/>
      <c r="J235" s="241"/>
      <c r="K235" s="241"/>
      <c r="L235" s="241"/>
      <c r="M235" s="241"/>
      <c r="N235" s="241"/>
      <c r="O235" s="241"/>
      <c r="P235" s="241" t="s">
        <v>2058</v>
      </c>
      <c r="Q235" s="241"/>
      <c r="R235" s="241"/>
      <c r="S235" s="241"/>
      <c r="T235" s="241"/>
      <c r="U235" s="241"/>
      <c r="V235" s="241"/>
      <c r="W235" s="241"/>
      <c r="AI235" s="241"/>
      <c r="AJ235" s="241"/>
      <c r="AK235" s="241"/>
      <c r="AL235" s="241"/>
      <c r="AM235" s="241"/>
      <c r="AN235" s="241"/>
      <c r="AO235" s="241"/>
      <c r="AP235" s="244"/>
      <c r="AT235" s="244"/>
    </row>
    <row r="236" spans="1:46" ht="15" customHeight="1">
      <c r="A236" s="284"/>
      <c r="B236" s="284"/>
      <c r="C236" s="284"/>
      <c r="H236" s="241" t="s">
        <v>481</v>
      </c>
      <c r="I236" s="241"/>
      <c r="J236" s="241"/>
      <c r="K236" s="241"/>
      <c r="L236" s="241"/>
      <c r="M236" s="241"/>
      <c r="N236" s="241"/>
      <c r="O236" s="241"/>
      <c r="P236" s="241" t="s">
        <v>2059</v>
      </c>
      <c r="Q236" s="241"/>
      <c r="R236" s="241"/>
      <c r="S236" s="241"/>
      <c r="T236" s="241"/>
      <c r="U236" s="241"/>
      <c r="V236" s="241"/>
      <c r="W236" s="241"/>
      <c r="AI236" s="241"/>
      <c r="AJ236" s="241"/>
      <c r="AK236" s="241"/>
      <c r="AL236" s="241"/>
      <c r="AM236" s="241"/>
      <c r="AN236" s="241"/>
      <c r="AO236" s="241"/>
      <c r="AP236" s="244"/>
      <c r="AT236" s="244"/>
    </row>
    <row r="237" spans="1:46" ht="15" customHeight="1">
      <c r="A237" s="284"/>
      <c r="B237" s="284"/>
      <c r="C237" s="284"/>
      <c r="H237" s="241" t="s">
        <v>482</v>
      </c>
      <c r="I237" s="241"/>
      <c r="J237" s="241"/>
      <c r="K237" s="241"/>
      <c r="L237" s="241"/>
      <c r="M237" s="241"/>
      <c r="N237" s="241"/>
      <c r="O237" s="241"/>
      <c r="P237" s="241" t="s">
        <v>2061</v>
      </c>
      <c r="Q237" s="241"/>
      <c r="R237" s="241"/>
      <c r="S237" s="241"/>
      <c r="T237" s="241"/>
      <c r="U237" s="241"/>
      <c r="V237" s="241"/>
      <c r="W237" s="241"/>
      <c r="AI237" s="241"/>
      <c r="AJ237" s="241"/>
      <c r="AK237" s="241"/>
      <c r="AL237" s="241"/>
      <c r="AM237" s="241"/>
      <c r="AN237" s="241"/>
      <c r="AO237" s="241"/>
      <c r="AP237" s="244"/>
      <c r="AT237" s="244"/>
    </row>
    <row r="238" spans="1:46" ht="15" customHeight="1">
      <c r="A238" s="284"/>
      <c r="B238" s="284"/>
      <c r="C238" s="284"/>
      <c r="H238" s="241" t="s">
        <v>483</v>
      </c>
      <c r="I238" s="241"/>
      <c r="J238" s="241"/>
      <c r="K238" s="241"/>
      <c r="L238" s="241"/>
      <c r="M238" s="241"/>
      <c r="N238" s="241"/>
      <c r="O238" s="241"/>
      <c r="P238" s="241" t="s">
        <v>2059</v>
      </c>
      <c r="Q238" s="241"/>
      <c r="R238" s="241"/>
      <c r="S238" s="241"/>
      <c r="T238" s="241"/>
      <c r="U238" s="241"/>
      <c r="V238" s="241"/>
      <c r="W238" s="241"/>
      <c r="AI238" s="241"/>
      <c r="AJ238" s="241"/>
      <c r="AK238" s="241"/>
      <c r="AL238" s="241"/>
      <c r="AM238" s="241"/>
      <c r="AN238" s="241"/>
      <c r="AO238" s="241"/>
      <c r="AP238" s="244"/>
      <c r="AT238" s="244"/>
    </row>
    <row r="239" spans="1:46" ht="15" customHeight="1">
      <c r="A239" s="284"/>
      <c r="B239" s="284"/>
      <c r="C239" s="284"/>
      <c r="H239" s="241" t="s">
        <v>484</v>
      </c>
      <c r="I239" s="241"/>
      <c r="J239" s="241"/>
      <c r="K239" s="241"/>
      <c r="L239" s="241"/>
      <c r="M239" s="241"/>
      <c r="N239" s="241"/>
      <c r="O239" s="241"/>
      <c r="P239" s="241" t="s">
        <v>2063</v>
      </c>
      <c r="Q239" s="241"/>
      <c r="R239" s="241"/>
      <c r="S239" s="241"/>
      <c r="T239" s="241"/>
      <c r="U239" s="241"/>
      <c r="V239" s="241"/>
      <c r="W239" s="241"/>
      <c r="AI239" s="241"/>
      <c r="AJ239" s="241"/>
      <c r="AK239" s="241"/>
      <c r="AL239" s="241"/>
      <c r="AM239" s="241"/>
      <c r="AN239" s="241"/>
      <c r="AO239" s="241"/>
      <c r="AP239" s="244"/>
      <c r="AT239" s="244"/>
    </row>
    <row r="240" spans="1:46" ht="15" customHeight="1">
      <c r="A240" s="284"/>
      <c r="B240" s="284"/>
      <c r="C240" s="284"/>
      <c r="H240" s="241" t="s">
        <v>485</v>
      </c>
      <c r="I240" s="241"/>
      <c r="J240" s="241"/>
      <c r="K240" s="241"/>
      <c r="L240" s="241"/>
      <c r="M240" s="241"/>
      <c r="N240" s="241"/>
      <c r="O240" s="241"/>
      <c r="P240" s="241" t="s">
        <v>2060</v>
      </c>
      <c r="Q240" s="241"/>
      <c r="R240" s="241"/>
      <c r="S240" s="241"/>
      <c r="T240" s="241"/>
      <c r="U240" s="241"/>
      <c r="V240" s="241"/>
      <c r="W240" s="241"/>
      <c r="AI240" s="241"/>
      <c r="AJ240" s="241"/>
      <c r="AK240" s="241"/>
      <c r="AL240" s="241"/>
      <c r="AM240" s="241"/>
      <c r="AN240" s="241"/>
      <c r="AO240" s="241"/>
      <c r="AP240" s="244"/>
      <c r="AT240" s="244"/>
    </row>
    <row r="241" spans="1:46" ht="15" customHeight="1">
      <c r="A241" s="284"/>
      <c r="B241" s="284"/>
      <c r="C241" s="284"/>
      <c r="H241" s="241" t="s">
        <v>486</v>
      </c>
      <c r="I241" s="241"/>
      <c r="J241" s="241"/>
      <c r="K241" s="241"/>
      <c r="L241" s="241"/>
      <c r="M241" s="241"/>
      <c r="N241" s="241"/>
      <c r="O241" s="241"/>
      <c r="P241" s="241" t="s">
        <v>2057</v>
      </c>
      <c r="Q241" s="241"/>
      <c r="R241" s="241"/>
      <c r="S241" s="241"/>
      <c r="T241" s="241"/>
      <c r="U241" s="241"/>
      <c r="V241" s="241"/>
      <c r="W241" s="241"/>
      <c r="AI241" s="241"/>
      <c r="AJ241" s="241"/>
      <c r="AK241" s="241"/>
      <c r="AL241" s="241"/>
      <c r="AM241" s="241"/>
      <c r="AN241" s="241"/>
      <c r="AO241" s="241"/>
      <c r="AP241" s="244"/>
      <c r="AT241" s="244"/>
    </row>
    <row r="242" spans="1:46" ht="15" customHeight="1">
      <c r="A242" s="284"/>
      <c r="B242" s="284"/>
      <c r="C242" s="284"/>
      <c r="H242" s="241" t="s">
        <v>487</v>
      </c>
      <c r="I242" s="241"/>
      <c r="J242" s="241"/>
      <c r="K242" s="241"/>
      <c r="L242" s="241"/>
      <c r="M242" s="241"/>
      <c r="N242" s="241"/>
      <c r="O242" s="241"/>
      <c r="P242" s="241" t="s">
        <v>2059</v>
      </c>
      <c r="Q242" s="241"/>
      <c r="R242" s="241"/>
      <c r="S242" s="241"/>
      <c r="T242" s="241"/>
      <c r="U242" s="241"/>
      <c r="V242" s="241"/>
      <c r="W242" s="241"/>
      <c r="AI242" s="241"/>
      <c r="AJ242" s="241"/>
      <c r="AK242" s="241"/>
      <c r="AL242" s="241"/>
      <c r="AM242" s="241"/>
      <c r="AN242" s="241"/>
      <c r="AO242" s="241"/>
      <c r="AP242" s="244"/>
      <c r="AT242" s="244"/>
    </row>
    <row r="243" spans="1:46" ht="15" customHeight="1">
      <c r="A243" s="284"/>
      <c r="B243" s="284"/>
      <c r="C243" s="284"/>
      <c r="H243" s="241" t="s">
        <v>488</v>
      </c>
      <c r="I243" s="241"/>
      <c r="J243" s="241"/>
      <c r="K243" s="241"/>
      <c r="L243" s="241"/>
      <c r="M243" s="241"/>
      <c r="N243" s="241"/>
      <c r="O243" s="241"/>
      <c r="P243" s="241" t="s">
        <v>2056</v>
      </c>
      <c r="Q243" s="241"/>
      <c r="R243" s="241"/>
      <c r="S243" s="241"/>
      <c r="T243" s="241"/>
      <c r="U243" s="241"/>
      <c r="V243" s="241"/>
      <c r="W243" s="241"/>
      <c r="AI243" s="241"/>
      <c r="AJ243" s="241"/>
      <c r="AK243" s="241"/>
      <c r="AL243" s="241"/>
      <c r="AM243" s="241"/>
      <c r="AN243" s="241"/>
      <c r="AO243" s="241"/>
      <c r="AP243" s="244"/>
      <c r="AT243" s="244"/>
    </row>
    <row r="244" spans="1:46" ht="15" customHeight="1">
      <c r="A244" s="284"/>
      <c r="B244" s="284"/>
      <c r="C244" s="284"/>
      <c r="H244" s="241" t="s">
        <v>489</v>
      </c>
      <c r="I244" s="241"/>
      <c r="J244" s="241"/>
      <c r="K244" s="241"/>
      <c r="L244" s="241"/>
      <c r="M244" s="241"/>
      <c r="N244" s="241"/>
      <c r="O244" s="241"/>
      <c r="P244" s="241" t="s">
        <v>2058</v>
      </c>
      <c r="Q244" s="241"/>
      <c r="R244" s="241"/>
      <c r="S244" s="241"/>
      <c r="T244" s="241"/>
      <c r="U244" s="241"/>
      <c r="V244" s="241"/>
      <c r="W244" s="241"/>
      <c r="AI244" s="241"/>
      <c r="AJ244" s="241"/>
      <c r="AK244" s="241"/>
      <c r="AL244" s="241"/>
      <c r="AM244" s="241"/>
      <c r="AN244" s="241"/>
      <c r="AO244" s="241"/>
      <c r="AP244" s="244"/>
      <c r="AT244" s="244"/>
    </row>
    <row r="245" spans="1:46" ht="15" customHeight="1">
      <c r="A245" s="284"/>
      <c r="B245" s="284"/>
      <c r="C245" s="284"/>
      <c r="H245" s="241" t="s">
        <v>490</v>
      </c>
      <c r="I245" s="241"/>
      <c r="J245" s="241"/>
      <c r="K245" s="241"/>
      <c r="L245" s="241"/>
      <c r="M245" s="241"/>
      <c r="N245" s="241"/>
      <c r="O245" s="241"/>
      <c r="P245" s="241" t="s">
        <v>2058</v>
      </c>
      <c r="Q245" s="241"/>
      <c r="R245" s="241"/>
      <c r="S245" s="241"/>
      <c r="T245" s="241"/>
      <c r="U245" s="241"/>
      <c r="V245" s="241"/>
      <c r="W245" s="241"/>
      <c r="AI245" s="241"/>
      <c r="AJ245" s="241"/>
      <c r="AK245" s="241"/>
      <c r="AL245" s="241"/>
      <c r="AM245" s="241"/>
      <c r="AN245" s="241"/>
      <c r="AO245" s="241"/>
      <c r="AP245" s="244"/>
      <c r="AT245" s="244"/>
    </row>
    <row r="246" spans="1:46" ht="15" customHeight="1">
      <c r="A246" s="284"/>
      <c r="B246" s="284"/>
      <c r="C246" s="284"/>
      <c r="H246" s="241" t="s">
        <v>491</v>
      </c>
      <c r="I246" s="241"/>
      <c r="J246" s="241"/>
      <c r="K246" s="241"/>
      <c r="L246" s="241"/>
      <c r="M246" s="241"/>
      <c r="N246" s="241"/>
      <c r="O246" s="241"/>
      <c r="P246" s="241" t="s">
        <v>713</v>
      </c>
      <c r="Q246" s="241"/>
      <c r="R246" s="241"/>
      <c r="S246" s="241"/>
      <c r="T246" s="241"/>
      <c r="U246" s="241"/>
      <c r="V246" s="241"/>
      <c r="W246" s="241"/>
      <c r="AI246" s="241"/>
      <c r="AJ246" s="241"/>
      <c r="AK246" s="241"/>
      <c r="AL246" s="241"/>
      <c r="AM246" s="241"/>
      <c r="AN246" s="241"/>
      <c r="AO246" s="241"/>
      <c r="AP246" s="244"/>
      <c r="AT246" s="244"/>
    </row>
    <row r="247" spans="1:46" ht="15" customHeight="1">
      <c r="A247" s="284"/>
      <c r="B247" s="284"/>
      <c r="C247" s="284"/>
      <c r="H247" s="241" t="s">
        <v>492</v>
      </c>
      <c r="I247" s="241"/>
      <c r="J247" s="241"/>
      <c r="K247" s="241"/>
      <c r="L247" s="241"/>
      <c r="M247" s="241"/>
      <c r="N247" s="241"/>
      <c r="O247" s="241"/>
      <c r="P247" s="241" t="s">
        <v>2063</v>
      </c>
      <c r="Q247" s="241"/>
      <c r="R247" s="241"/>
      <c r="S247" s="241"/>
      <c r="T247" s="241"/>
      <c r="U247" s="241"/>
      <c r="V247" s="241"/>
      <c r="W247" s="241"/>
      <c r="AI247" s="241"/>
      <c r="AJ247" s="241"/>
      <c r="AK247" s="241"/>
      <c r="AL247" s="241"/>
      <c r="AM247" s="241"/>
      <c r="AN247" s="241"/>
      <c r="AO247" s="241"/>
      <c r="AP247" s="244"/>
      <c r="AT247" s="244"/>
    </row>
    <row r="248" spans="1:46" ht="15" customHeight="1">
      <c r="A248" s="284"/>
      <c r="B248" s="284"/>
      <c r="C248" s="284"/>
      <c r="H248" s="241" t="s">
        <v>493</v>
      </c>
      <c r="I248" s="241"/>
      <c r="J248" s="241"/>
      <c r="K248" s="241"/>
      <c r="L248" s="241"/>
      <c r="M248" s="241"/>
      <c r="N248" s="241"/>
      <c r="O248" s="241"/>
      <c r="P248" s="241" t="s">
        <v>2058</v>
      </c>
      <c r="Q248" s="241"/>
      <c r="R248" s="241"/>
      <c r="S248" s="241"/>
      <c r="T248" s="241"/>
      <c r="U248" s="241"/>
      <c r="V248" s="241"/>
      <c r="W248" s="241"/>
      <c r="AI248" s="241"/>
      <c r="AJ248" s="241"/>
      <c r="AK248" s="241"/>
      <c r="AL248" s="241"/>
      <c r="AM248" s="241"/>
      <c r="AN248" s="241"/>
      <c r="AO248" s="241"/>
      <c r="AP248" s="244"/>
      <c r="AT248" s="244"/>
    </row>
    <row r="249" spans="1:46" ht="15" customHeight="1">
      <c r="A249" s="284"/>
      <c r="B249" s="284"/>
      <c r="C249" s="284"/>
      <c r="H249" s="241" t="s">
        <v>494</v>
      </c>
      <c r="I249" s="241"/>
      <c r="J249" s="241"/>
      <c r="K249" s="241"/>
      <c r="L249" s="241"/>
      <c r="M249" s="241"/>
      <c r="N249" s="241"/>
      <c r="O249" s="241"/>
      <c r="P249" s="241" t="s">
        <v>2058</v>
      </c>
      <c r="Q249" s="241"/>
      <c r="R249" s="241"/>
      <c r="S249" s="241"/>
      <c r="T249" s="241"/>
      <c r="U249" s="241"/>
      <c r="V249" s="241"/>
      <c r="W249" s="241"/>
      <c r="AI249" s="241"/>
      <c r="AJ249" s="241"/>
      <c r="AK249" s="241"/>
      <c r="AL249" s="241"/>
      <c r="AM249" s="241"/>
      <c r="AN249" s="241"/>
      <c r="AO249" s="241"/>
      <c r="AP249" s="244"/>
      <c r="AT249" s="244"/>
    </row>
    <row r="250" spans="1:46" ht="15" customHeight="1">
      <c r="A250" s="284"/>
      <c r="B250" s="284"/>
      <c r="C250" s="284"/>
      <c r="H250" s="241" t="s">
        <v>495</v>
      </c>
      <c r="I250" s="241"/>
      <c r="J250" s="241"/>
      <c r="K250" s="241"/>
      <c r="L250" s="241"/>
      <c r="M250" s="241"/>
      <c r="N250" s="241"/>
      <c r="O250" s="241"/>
      <c r="P250" s="241" t="s">
        <v>2060</v>
      </c>
      <c r="Q250" s="241"/>
      <c r="R250" s="241"/>
      <c r="S250" s="241"/>
      <c r="T250" s="241"/>
      <c r="U250" s="241"/>
      <c r="V250" s="241"/>
      <c r="W250" s="241"/>
      <c r="AI250" s="241"/>
      <c r="AJ250" s="241"/>
      <c r="AK250" s="241"/>
      <c r="AL250" s="241"/>
      <c r="AM250" s="241"/>
      <c r="AN250" s="241"/>
      <c r="AO250" s="241"/>
      <c r="AP250" s="244"/>
      <c r="AT250" s="244"/>
    </row>
    <row r="251" spans="1:46" ht="15" customHeight="1">
      <c r="A251" s="284"/>
      <c r="B251" s="284"/>
      <c r="C251" s="284"/>
      <c r="H251" s="241" t="s">
        <v>496</v>
      </c>
      <c r="I251" s="241"/>
      <c r="J251" s="241"/>
      <c r="K251" s="241"/>
      <c r="L251" s="241"/>
      <c r="M251" s="241"/>
      <c r="N251" s="241"/>
      <c r="O251" s="241"/>
      <c r="P251" s="241" t="s">
        <v>2063</v>
      </c>
      <c r="Q251" s="241"/>
      <c r="R251" s="241"/>
      <c r="S251" s="241"/>
      <c r="T251" s="241"/>
      <c r="U251" s="241"/>
      <c r="V251" s="241"/>
      <c r="W251" s="241"/>
      <c r="AI251" s="241"/>
      <c r="AJ251" s="241"/>
      <c r="AK251" s="241"/>
      <c r="AL251" s="241"/>
      <c r="AM251" s="241"/>
      <c r="AN251" s="241"/>
      <c r="AO251" s="241"/>
      <c r="AP251" s="244"/>
      <c r="AT251" s="244"/>
    </row>
    <row r="252" spans="1:46" ht="15" customHeight="1">
      <c r="A252" s="284"/>
      <c r="B252" s="284"/>
      <c r="C252" s="284"/>
      <c r="H252" s="241" t="s">
        <v>497</v>
      </c>
      <c r="I252" s="241"/>
      <c r="J252" s="241"/>
      <c r="K252" s="241"/>
      <c r="L252" s="241"/>
      <c r="M252" s="241"/>
      <c r="N252" s="241"/>
      <c r="O252" s="241"/>
      <c r="P252" s="241" t="s">
        <v>2057</v>
      </c>
      <c r="Q252" s="241"/>
      <c r="R252" s="241"/>
      <c r="S252" s="241"/>
      <c r="T252" s="241"/>
      <c r="U252" s="241"/>
      <c r="V252" s="241"/>
      <c r="W252" s="241"/>
      <c r="AI252" s="241"/>
      <c r="AJ252" s="241"/>
      <c r="AK252" s="241"/>
      <c r="AL252" s="241"/>
      <c r="AM252" s="241"/>
      <c r="AN252" s="241"/>
      <c r="AO252" s="241"/>
      <c r="AP252" s="244"/>
      <c r="AT252" s="244"/>
    </row>
    <row r="253" spans="1:46" ht="15" customHeight="1">
      <c r="A253" s="284"/>
      <c r="B253" s="284"/>
      <c r="C253" s="284"/>
      <c r="H253" s="241" t="s">
        <v>498</v>
      </c>
      <c r="I253" s="241"/>
      <c r="J253" s="241"/>
      <c r="K253" s="241"/>
      <c r="L253" s="241"/>
      <c r="M253" s="241"/>
      <c r="N253" s="241"/>
      <c r="O253" s="241"/>
      <c r="P253" s="241" t="s">
        <v>2058</v>
      </c>
      <c r="Q253" s="241"/>
      <c r="R253" s="241"/>
      <c r="S253" s="241"/>
      <c r="T253" s="241"/>
      <c r="U253" s="241"/>
      <c r="V253" s="241"/>
      <c r="W253" s="241"/>
      <c r="AI253" s="241"/>
      <c r="AJ253" s="241"/>
      <c r="AK253" s="241"/>
      <c r="AL253" s="241"/>
      <c r="AM253" s="241"/>
      <c r="AN253" s="241"/>
      <c r="AO253" s="241"/>
      <c r="AP253" s="244"/>
      <c r="AT253" s="244"/>
    </row>
    <row r="254" spans="1:46" ht="15" customHeight="1">
      <c r="A254" s="284"/>
      <c r="B254" s="284"/>
      <c r="C254" s="284"/>
      <c r="H254" s="241" t="s">
        <v>499</v>
      </c>
      <c r="I254" s="241"/>
      <c r="J254" s="241"/>
      <c r="K254" s="241"/>
      <c r="L254" s="241"/>
      <c r="M254" s="241"/>
      <c r="N254" s="241"/>
      <c r="O254" s="241"/>
      <c r="P254" s="241" t="s">
        <v>713</v>
      </c>
      <c r="Q254" s="241"/>
      <c r="R254" s="241"/>
      <c r="S254" s="241"/>
      <c r="T254" s="241"/>
      <c r="U254" s="241"/>
      <c r="V254" s="241"/>
      <c r="W254" s="241"/>
      <c r="AI254" s="241"/>
      <c r="AJ254" s="241"/>
      <c r="AK254" s="241"/>
      <c r="AL254" s="241"/>
      <c r="AM254" s="241"/>
      <c r="AN254" s="241"/>
      <c r="AO254" s="241"/>
      <c r="AP254" s="244"/>
      <c r="AT254" s="244"/>
    </row>
    <row r="255" spans="1:46" ht="15" customHeight="1">
      <c r="A255" s="284"/>
      <c r="B255" s="284"/>
      <c r="C255" s="284"/>
      <c r="H255" s="241" t="s">
        <v>500</v>
      </c>
      <c r="I255" s="241"/>
      <c r="J255" s="241"/>
      <c r="K255" s="241"/>
      <c r="L255" s="241"/>
      <c r="M255" s="241"/>
      <c r="N255" s="241"/>
      <c r="O255" s="241"/>
      <c r="P255" s="241" t="s">
        <v>2056</v>
      </c>
      <c r="Q255" s="241"/>
      <c r="R255" s="241"/>
      <c r="S255" s="241"/>
      <c r="T255" s="241"/>
      <c r="U255" s="241"/>
      <c r="V255" s="241"/>
      <c r="W255" s="241"/>
      <c r="AI255" s="241"/>
      <c r="AJ255" s="241"/>
      <c r="AK255" s="241"/>
      <c r="AL255" s="241"/>
      <c r="AM255" s="241"/>
      <c r="AN255" s="241"/>
      <c r="AO255" s="241"/>
      <c r="AP255" s="244"/>
      <c r="AT255" s="244"/>
    </row>
    <row r="256" spans="1:46" ht="15" customHeight="1">
      <c r="A256" s="284"/>
      <c r="B256" s="284"/>
      <c r="C256" s="284"/>
      <c r="H256" s="241" t="s">
        <v>501</v>
      </c>
      <c r="I256" s="241"/>
      <c r="J256" s="241"/>
      <c r="K256" s="241"/>
      <c r="L256" s="241"/>
      <c r="M256" s="241"/>
      <c r="N256" s="241"/>
      <c r="O256" s="241"/>
      <c r="P256" s="241" t="s">
        <v>713</v>
      </c>
      <c r="Q256" s="241"/>
      <c r="R256" s="241"/>
      <c r="S256" s="241"/>
      <c r="T256" s="241"/>
      <c r="U256" s="241"/>
      <c r="V256" s="241"/>
      <c r="W256" s="241"/>
      <c r="AI256" s="241"/>
      <c r="AJ256" s="241"/>
      <c r="AK256" s="241"/>
      <c r="AL256" s="241"/>
      <c r="AM256" s="241"/>
      <c r="AN256" s="241"/>
      <c r="AO256" s="241"/>
      <c r="AP256" s="244"/>
      <c r="AT256" s="244"/>
    </row>
    <row r="257" spans="1:46" ht="15" customHeight="1">
      <c r="A257" s="284"/>
      <c r="B257" s="284"/>
      <c r="C257" s="284"/>
      <c r="H257" s="241" t="s">
        <v>502</v>
      </c>
      <c r="I257" s="241"/>
      <c r="J257" s="241"/>
      <c r="K257" s="241"/>
      <c r="L257" s="241"/>
      <c r="M257" s="241"/>
      <c r="N257" s="241"/>
      <c r="O257" s="241"/>
      <c r="P257" s="241" t="s">
        <v>2060</v>
      </c>
      <c r="Q257" s="241"/>
      <c r="R257" s="241"/>
      <c r="S257" s="241"/>
      <c r="T257" s="241"/>
      <c r="U257" s="241"/>
      <c r="V257" s="241"/>
      <c r="W257" s="241"/>
      <c r="AI257" s="241"/>
      <c r="AJ257" s="241"/>
      <c r="AK257" s="241"/>
      <c r="AL257" s="241"/>
      <c r="AM257" s="241"/>
      <c r="AN257" s="241"/>
      <c r="AO257" s="241"/>
      <c r="AP257" s="244"/>
      <c r="AT257" s="244"/>
    </row>
    <row r="258" spans="1:46" ht="15" customHeight="1">
      <c r="A258" s="284"/>
      <c r="B258" s="284"/>
      <c r="C258" s="284"/>
      <c r="H258" s="241" t="s">
        <v>503</v>
      </c>
      <c r="I258" s="241"/>
      <c r="J258" s="241"/>
      <c r="K258" s="241"/>
      <c r="L258" s="241"/>
      <c r="M258" s="241"/>
      <c r="N258" s="241"/>
      <c r="O258" s="241"/>
      <c r="P258" s="241" t="s">
        <v>2060</v>
      </c>
      <c r="Q258" s="241"/>
      <c r="R258" s="241"/>
      <c r="S258" s="241"/>
      <c r="T258" s="241"/>
      <c r="U258" s="241"/>
      <c r="V258" s="241"/>
      <c r="W258" s="241"/>
      <c r="AI258" s="241"/>
      <c r="AJ258" s="241"/>
      <c r="AK258" s="241"/>
      <c r="AL258" s="241"/>
      <c r="AM258" s="241"/>
      <c r="AN258" s="241"/>
      <c r="AO258" s="241"/>
      <c r="AP258" s="244"/>
      <c r="AT258" s="244"/>
    </row>
    <row r="259" spans="1:46" ht="15" customHeight="1">
      <c r="A259" s="284"/>
      <c r="B259" s="284"/>
      <c r="C259" s="284"/>
      <c r="H259" s="241" t="s">
        <v>504</v>
      </c>
      <c r="I259" s="241"/>
      <c r="J259" s="241"/>
      <c r="K259" s="241"/>
      <c r="L259" s="241"/>
      <c r="M259" s="241"/>
      <c r="N259" s="241"/>
      <c r="O259" s="241"/>
      <c r="P259" s="241" t="s">
        <v>2056</v>
      </c>
      <c r="Q259" s="241"/>
      <c r="R259" s="241"/>
      <c r="S259" s="241"/>
      <c r="T259" s="241"/>
      <c r="U259" s="241"/>
      <c r="V259" s="241"/>
      <c r="W259" s="241"/>
      <c r="AI259" s="241"/>
      <c r="AJ259" s="241"/>
      <c r="AK259" s="241"/>
      <c r="AL259" s="241"/>
      <c r="AM259" s="241"/>
      <c r="AN259" s="241"/>
      <c r="AO259" s="241"/>
      <c r="AP259" s="244"/>
      <c r="AT259" s="244"/>
    </row>
    <row r="260" spans="1:46" ht="15" customHeight="1">
      <c r="A260" s="284"/>
      <c r="B260" s="284"/>
      <c r="C260" s="284"/>
      <c r="H260" s="241" t="s">
        <v>505</v>
      </c>
      <c r="I260" s="241"/>
      <c r="J260" s="241"/>
      <c r="K260" s="241"/>
      <c r="L260" s="241"/>
      <c r="M260" s="241"/>
      <c r="N260" s="241"/>
      <c r="O260" s="241"/>
      <c r="P260" s="241" t="s">
        <v>2060</v>
      </c>
      <c r="Q260" s="241"/>
      <c r="R260" s="241"/>
      <c r="S260" s="241"/>
      <c r="T260" s="241"/>
      <c r="U260" s="241"/>
      <c r="V260" s="241"/>
      <c r="W260" s="241"/>
      <c r="AI260" s="241"/>
      <c r="AJ260" s="241"/>
      <c r="AK260" s="241"/>
      <c r="AL260" s="241"/>
      <c r="AM260" s="241"/>
      <c r="AN260" s="241"/>
      <c r="AO260" s="241"/>
      <c r="AP260" s="244"/>
      <c r="AT260" s="244"/>
    </row>
    <row r="261" spans="1:46" ht="15" customHeight="1">
      <c r="A261" s="284"/>
      <c r="B261" s="284"/>
      <c r="C261" s="284"/>
      <c r="H261" s="241" t="s">
        <v>506</v>
      </c>
      <c r="I261" s="241"/>
      <c r="J261" s="241"/>
      <c r="K261" s="241"/>
      <c r="L261" s="241"/>
      <c r="M261" s="241"/>
      <c r="N261" s="241"/>
      <c r="O261" s="241"/>
      <c r="P261" s="241" t="s">
        <v>2059</v>
      </c>
      <c r="Q261" s="241"/>
      <c r="R261" s="241"/>
      <c r="S261" s="241"/>
      <c r="T261" s="241"/>
      <c r="U261" s="241"/>
      <c r="V261" s="241"/>
      <c r="W261" s="241"/>
      <c r="AI261" s="241"/>
      <c r="AJ261" s="241"/>
      <c r="AK261" s="241"/>
      <c r="AL261" s="241"/>
      <c r="AM261" s="241"/>
      <c r="AN261" s="241"/>
      <c r="AO261" s="241"/>
      <c r="AP261" s="244"/>
      <c r="AT261" s="244"/>
    </row>
    <row r="262" spans="1:46" ht="15" customHeight="1">
      <c r="A262" s="284"/>
      <c r="B262" s="284"/>
      <c r="C262" s="284"/>
      <c r="H262" s="241" t="s">
        <v>271</v>
      </c>
      <c r="I262" s="241"/>
      <c r="J262" s="241"/>
      <c r="K262" s="241"/>
      <c r="L262" s="241"/>
      <c r="M262" s="241"/>
      <c r="N262" s="241"/>
      <c r="O262" s="241"/>
      <c r="P262" s="241" t="s">
        <v>713</v>
      </c>
      <c r="Q262" s="241"/>
      <c r="R262" s="241"/>
      <c r="S262" s="241"/>
      <c r="T262" s="241"/>
      <c r="U262" s="241"/>
      <c r="V262" s="241"/>
      <c r="W262" s="241"/>
      <c r="AI262" s="241"/>
      <c r="AJ262" s="241"/>
      <c r="AK262" s="241"/>
      <c r="AL262" s="241"/>
      <c r="AM262" s="241"/>
      <c r="AN262" s="241"/>
      <c r="AO262" s="241"/>
      <c r="AP262" s="244"/>
      <c r="AT262" s="244"/>
    </row>
    <row r="263" spans="1:46" ht="15" customHeight="1">
      <c r="A263" s="284"/>
      <c r="B263" s="284"/>
      <c r="C263" s="284"/>
      <c r="H263" s="241" t="s">
        <v>507</v>
      </c>
      <c r="I263" s="241"/>
      <c r="J263" s="241"/>
      <c r="K263" s="241"/>
      <c r="L263" s="241"/>
      <c r="M263" s="241"/>
      <c r="N263" s="241"/>
      <c r="O263" s="241"/>
      <c r="P263" s="241" t="s">
        <v>2057</v>
      </c>
      <c r="Q263" s="241"/>
      <c r="R263" s="241"/>
      <c r="S263" s="241"/>
      <c r="T263" s="241"/>
      <c r="U263" s="241"/>
      <c r="V263" s="241"/>
      <c r="W263" s="241"/>
      <c r="AI263" s="241"/>
      <c r="AJ263" s="241"/>
      <c r="AK263" s="241"/>
      <c r="AL263" s="241"/>
      <c r="AM263" s="241"/>
      <c r="AN263" s="241"/>
      <c r="AO263" s="241"/>
      <c r="AP263" s="244"/>
      <c r="AT263" s="244"/>
    </row>
    <row r="264" spans="1:46" ht="15" customHeight="1">
      <c r="A264" s="284"/>
      <c r="B264" s="284"/>
      <c r="C264" s="284"/>
      <c r="H264" s="241" t="s">
        <v>508</v>
      </c>
      <c r="I264" s="241"/>
      <c r="J264" s="241"/>
      <c r="K264" s="241"/>
      <c r="L264" s="241"/>
      <c r="M264" s="241"/>
      <c r="N264" s="241"/>
      <c r="O264" s="241"/>
      <c r="P264" s="241" t="s">
        <v>2060</v>
      </c>
      <c r="Q264" s="241"/>
      <c r="R264" s="241"/>
      <c r="S264" s="241"/>
      <c r="T264" s="241"/>
      <c r="U264" s="241"/>
      <c r="V264" s="241"/>
      <c r="W264" s="241"/>
      <c r="AI264" s="241"/>
      <c r="AJ264" s="241"/>
      <c r="AK264" s="241"/>
      <c r="AL264" s="241"/>
      <c r="AM264" s="241"/>
      <c r="AN264" s="241"/>
      <c r="AO264" s="241"/>
      <c r="AP264" s="244"/>
      <c r="AT264" s="244"/>
    </row>
    <row r="265" spans="1:46" ht="15" customHeight="1">
      <c r="A265" s="284"/>
      <c r="B265" s="284"/>
      <c r="C265" s="284"/>
      <c r="H265" s="241" t="s">
        <v>509</v>
      </c>
      <c r="I265" s="241"/>
      <c r="J265" s="241"/>
      <c r="K265" s="241"/>
      <c r="L265" s="241"/>
      <c r="M265" s="241"/>
      <c r="N265" s="241"/>
      <c r="O265" s="241"/>
      <c r="P265" s="241" t="s">
        <v>2060</v>
      </c>
      <c r="Q265" s="241"/>
      <c r="R265" s="241"/>
      <c r="S265" s="241"/>
      <c r="T265" s="241"/>
      <c r="U265" s="241"/>
      <c r="V265" s="241"/>
      <c r="W265" s="241"/>
      <c r="AI265" s="241"/>
      <c r="AJ265" s="241"/>
      <c r="AK265" s="241"/>
      <c r="AL265" s="241"/>
      <c r="AM265" s="241"/>
      <c r="AN265" s="241"/>
      <c r="AO265" s="241"/>
      <c r="AP265" s="244"/>
      <c r="AT265" s="244"/>
    </row>
    <row r="266" spans="1:46" ht="15" customHeight="1">
      <c r="A266" s="284"/>
      <c r="B266" s="284"/>
      <c r="C266" s="284"/>
      <c r="H266" s="241" t="s">
        <v>510</v>
      </c>
      <c r="I266" s="241"/>
      <c r="J266" s="241"/>
      <c r="K266" s="241"/>
      <c r="L266" s="241"/>
      <c r="M266" s="241"/>
      <c r="N266" s="241"/>
      <c r="O266" s="241"/>
      <c r="P266" s="241" t="s">
        <v>2063</v>
      </c>
      <c r="Q266" s="241"/>
      <c r="R266" s="241"/>
      <c r="S266" s="241"/>
      <c r="T266" s="241"/>
      <c r="U266" s="241"/>
      <c r="V266" s="241"/>
      <c r="W266" s="241"/>
      <c r="AI266" s="241"/>
      <c r="AJ266" s="241"/>
      <c r="AK266" s="241"/>
      <c r="AL266" s="241"/>
      <c r="AM266" s="241"/>
      <c r="AN266" s="241"/>
      <c r="AO266" s="241"/>
      <c r="AP266" s="244"/>
      <c r="AT266" s="244"/>
    </row>
    <row r="267" spans="1:46" ht="15" customHeight="1">
      <c r="A267" s="284"/>
      <c r="B267" s="284"/>
      <c r="C267" s="284"/>
      <c r="H267" s="241" t="s">
        <v>278</v>
      </c>
      <c r="I267" s="241"/>
      <c r="J267" s="241"/>
      <c r="K267" s="241"/>
      <c r="L267" s="241"/>
      <c r="M267" s="241"/>
      <c r="N267" s="241"/>
      <c r="O267" s="241"/>
      <c r="P267" s="241" t="s">
        <v>2061</v>
      </c>
      <c r="Q267" s="241"/>
      <c r="R267" s="241"/>
      <c r="S267" s="241"/>
      <c r="T267" s="241"/>
      <c r="U267" s="241"/>
      <c r="V267" s="241"/>
      <c r="W267" s="241"/>
      <c r="AI267" s="241"/>
      <c r="AJ267" s="241"/>
      <c r="AK267" s="241"/>
      <c r="AL267" s="241"/>
      <c r="AM267" s="241"/>
      <c r="AN267" s="241"/>
      <c r="AO267" s="241"/>
      <c r="AP267" s="244"/>
      <c r="AT267" s="244"/>
    </row>
    <row r="268" spans="1:46" ht="15" customHeight="1">
      <c r="A268" s="284"/>
      <c r="B268" s="284"/>
      <c r="C268" s="284"/>
      <c r="H268" s="241" t="s">
        <v>511</v>
      </c>
      <c r="I268" s="241"/>
      <c r="J268" s="241"/>
      <c r="K268" s="241"/>
      <c r="L268" s="241"/>
      <c r="M268" s="241"/>
      <c r="N268" s="241"/>
      <c r="O268" s="241"/>
      <c r="P268" s="241" t="s">
        <v>2060</v>
      </c>
      <c r="Q268" s="241"/>
      <c r="R268" s="241"/>
      <c r="S268" s="241"/>
      <c r="T268" s="241"/>
      <c r="U268" s="241"/>
      <c r="V268" s="241"/>
      <c r="W268" s="241"/>
      <c r="AI268" s="241"/>
      <c r="AJ268" s="241"/>
      <c r="AK268" s="241"/>
      <c r="AL268" s="241"/>
      <c r="AM268" s="241"/>
      <c r="AN268" s="241"/>
      <c r="AO268" s="241"/>
      <c r="AP268" s="244"/>
      <c r="AT268" s="244"/>
    </row>
    <row r="269" spans="1:46" ht="15" customHeight="1">
      <c r="A269" s="284"/>
      <c r="B269" s="284"/>
      <c r="C269" s="284"/>
      <c r="H269" s="241" t="s">
        <v>512</v>
      </c>
      <c r="I269" s="241"/>
      <c r="J269" s="241"/>
      <c r="K269" s="241"/>
      <c r="L269" s="241"/>
      <c r="M269" s="241"/>
      <c r="N269" s="241"/>
      <c r="O269" s="241"/>
      <c r="P269" s="241" t="s">
        <v>2061</v>
      </c>
      <c r="Q269" s="241"/>
      <c r="R269" s="241"/>
      <c r="S269" s="241"/>
      <c r="T269" s="241"/>
      <c r="U269" s="241"/>
      <c r="V269" s="241"/>
      <c r="W269" s="241"/>
      <c r="AI269" s="241"/>
      <c r="AJ269" s="241"/>
      <c r="AK269" s="241"/>
      <c r="AL269" s="241"/>
      <c r="AM269" s="241"/>
      <c r="AN269" s="241"/>
      <c r="AO269" s="241"/>
      <c r="AP269" s="244"/>
      <c r="AT269" s="244"/>
    </row>
    <row r="270" spans="1:46" ht="15" customHeight="1">
      <c r="A270" s="284"/>
      <c r="B270" s="284"/>
      <c r="C270" s="284"/>
      <c r="H270" s="241" t="s">
        <v>513</v>
      </c>
      <c r="I270" s="241"/>
      <c r="J270" s="241"/>
      <c r="K270" s="241"/>
      <c r="L270" s="241"/>
      <c r="M270" s="241"/>
      <c r="N270" s="241"/>
      <c r="O270" s="241"/>
      <c r="P270" s="241" t="s">
        <v>713</v>
      </c>
      <c r="Q270" s="241"/>
      <c r="R270" s="241"/>
      <c r="S270" s="241"/>
      <c r="T270" s="241"/>
      <c r="U270" s="241"/>
      <c r="V270" s="241"/>
      <c r="W270" s="241"/>
      <c r="AI270" s="241"/>
      <c r="AJ270" s="241"/>
      <c r="AK270" s="241"/>
      <c r="AL270" s="241"/>
      <c r="AM270" s="241"/>
      <c r="AN270" s="241"/>
      <c r="AO270" s="241"/>
      <c r="AP270" s="244"/>
      <c r="AT270" s="244"/>
    </row>
    <row r="271" spans="1:46" ht="15" customHeight="1">
      <c r="A271" s="284"/>
      <c r="B271" s="284"/>
      <c r="C271" s="284"/>
      <c r="H271" s="241" t="s">
        <v>514</v>
      </c>
      <c r="I271" s="241"/>
      <c r="J271" s="241"/>
      <c r="K271" s="241"/>
      <c r="L271" s="241"/>
      <c r="M271" s="241"/>
      <c r="N271" s="241"/>
      <c r="O271" s="241"/>
      <c r="P271" s="241" t="s">
        <v>2056</v>
      </c>
      <c r="Q271" s="241"/>
      <c r="R271" s="241"/>
      <c r="S271" s="241"/>
      <c r="T271" s="241"/>
      <c r="U271" s="241"/>
      <c r="V271" s="241"/>
      <c r="W271" s="241"/>
      <c r="AI271" s="241"/>
      <c r="AJ271" s="241"/>
      <c r="AK271" s="241"/>
      <c r="AL271" s="241"/>
      <c r="AM271" s="241"/>
      <c r="AN271" s="241"/>
      <c r="AO271" s="241"/>
      <c r="AP271" s="244"/>
      <c r="AT271" s="244"/>
    </row>
    <row r="272" spans="1:46" ht="15" customHeight="1">
      <c r="A272" s="284"/>
      <c r="B272" s="284"/>
      <c r="C272" s="284"/>
      <c r="H272" s="241" t="s">
        <v>515</v>
      </c>
      <c r="I272" s="241"/>
      <c r="J272" s="241"/>
      <c r="K272" s="241"/>
      <c r="L272" s="241"/>
      <c r="M272" s="241"/>
      <c r="N272" s="241"/>
      <c r="O272" s="241"/>
      <c r="P272" s="241" t="s">
        <v>2061</v>
      </c>
      <c r="Q272" s="241"/>
      <c r="R272" s="241"/>
      <c r="S272" s="241"/>
      <c r="T272" s="241"/>
      <c r="U272" s="241"/>
      <c r="V272" s="241"/>
      <c r="W272" s="241"/>
      <c r="AI272" s="241"/>
      <c r="AJ272" s="241"/>
      <c r="AK272" s="241"/>
      <c r="AL272" s="241"/>
      <c r="AM272" s="241"/>
      <c r="AN272" s="241"/>
      <c r="AO272" s="241"/>
      <c r="AP272" s="244"/>
      <c r="AT272" s="244"/>
    </row>
    <row r="273" spans="1:46" ht="15" customHeight="1">
      <c r="A273" s="284"/>
      <c r="B273" s="284"/>
      <c r="C273" s="284"/>
      <c r="H273" s="241" t="s">
        <v>516</v>
      </c>
      <c r="I273" s="241"/>
      <c r="J273" s="241"/>
      <c r="K273" s="241"/>
      <c r="L273" s="241"/>
      <c r="M273" s="241"/>
      <c r="N273" s="241"/>
      <c r="O273" s="241"/>
      <c r="P273" s="241" t="s">
        <v>2059</v>
      </c>
      <c r="Q273" s="241"/>
      <c r="R273" s="241"/>
      <c r="S273" s="241"/>
      <c r="T273" s="241"/>
      <c r="U273" s="241"/>
      <c r="V273" s="241"/>
      <c r="W273" s="241"/>
      <c r="AI273" s="241"/>
      <c r="AJ273" s="241"/>
      <c r="AK273" s="241"/>
      <c r="AL273" s="241"/>
      <c r="AM273" s="241"/>
      <c r="AN273" s="241"/>
      <c r="AO273" s="241"/>
      <c r="AP273" s="244"/>
      <c r="AT273" s="244"/>
    </row>
    <row r="274" spans="1:46" ht="15" customHeight="1">
      <c r="A274" s="284"/>
      <c r="B274" s="284"/>
      <c r="C274" s="284"/>
      <c r="H274" s="241" t="s">
        <v>517</v>
      </c>
      <c r="I274" s="241"/>
      <c r="J274" s="241"/>
      <c r="K274" s="241"/>
      <c r="L274" s="241"/>
      <c r="M274" s="241"/>
      <c r="N274" s="241"/>
      <c r="O274" s="241"/>
      <c r="P274" s="241" t="s">
        <v>2060</v>
      </c>
      <c r="Q274" s="241"/>
      <c r="R274" s="241"/>
      <c r="S274" s="241"/>
      <c r="T274" s="241"/>
      <c r="U274" s="241"/>
      <c r="V274" s="241"/>
      <c r="W274" s="241"/>
      <c r="AI274" s="241"/>
      <c r="AJ274" s="241"/>
      <c r="AK274" s="241"/>
      <c r="AL274" s="241"/>
      <c r="AM274" s="241"/>
      <c r="AN274" s="241"/>
      <c r="AO274" s="241"/>
      <c r="AP274" s="244"/>
      <c r="AT274" s="244"/>
    </row>
    <row r="275" spans="1:46" ht="15" customHeight="1">
      <c r="A275" s="284"/>
      <c r="B275" s="284"/>
      <c r="C275" s="284"/>
      <c r="H275" s="241" t="s">
        <v>281</v>
      </c>
      <c r="I275" s="241"/>
      <c r="J275" s="241"/>
      <c r="K275" s="241"/>
      <c r="L275" s="241"/>
      <c r="M275" s="241"/>
      <c r="N275" s="241"/>
      <c r="O275" s="241"/>
      <c r="P275" s="241" t="s">
        <v>2061</v>
      </c>
      <c r="Q275" s="241"/>
      <c r="R275" s="241"/>
      <c r="S275" s="241"/>
      <c r="T275" s="241"/>
      <c r="U275" s="241"/>
      <c r="V275" s="241"/>
      <c r="W275" s="241"/>
      <c r="AI275" s="241"/>
      <c r="AJ275" s="241"/>
      <c r="AK275" s="241"/>
      <c r="AL275" s="241"/>
      <c r="AM275" s="241"/>
      <c r="AN275" s="241"/>
      <c r="AO275" s="241"/>
      <c r="AP275" s="244"/>
      <c r="AT275" s="244"/>
    </row>
    <row r="276" spans="1:46" ht="15" customHeight="1">
      <c r="A276" s="284"/>
      <c r="B276" s="284"/>
      <c r="C276" s="284"/>
      <c r="H276" s="241" t="s">
        <v>518</v>
      </c>
      <c r="I276" s="241"/>
      <c r="J276" s="241"/>
      <c r="K276" s="241"/>
      <c r="L276" s="241"/>
      <c r="M276" s="241"/>
      <c r="N276" s="241"/>
      <c r="O276" s="241"/>
      <c r="P276" s="241" t="s">
        <v>2060</v>
      </c>
      <c r="Q276" s="241"/>
      <c r="R276" s="241"/>
      <c r="S276" s="241"/>
      <c r="T276" s="241"/>
      <c r="U276" s="241"/>
      <c r="V276" s="241"/>
      <c r="W276" s="241"/>
      <c r="AI276" s="241"/>
      <c r="AJ276" s="241"/>
      <c r="AK276" s="241"/>
      <c r="AL276" s="241"/>
      <c r="AM276" s="241"/>
      <c r="AN276" s="241"/>
      <c r="AO276" s="241"/>
      <c r="AP276" s="244"/>
      <c r="AT276" s="244"/>
    </row>
    <row r="277" spans="1:46" ht="15" customHeight="1">
      <c r="A277" s="284"/>
      <c r="B277" s="284"/>
      <c r="C277" s="284"/>
      <c r="H277" s="241" t="s">
        <v>519</v>
      </c>
      <c r="I277" s="241"/>
      <c r="J277" s="241"/>
      <c r="K277" s="241"/>
      <c r="L277" s="241"/>
      <c r="M277" s="241"/>
      <c r="N277" s="241"/>
      <c r="O277" s="241"/>
      <c r="P277" s="241" t="s">
        <v>2063</v>
      </c>
      <c r="Q277" s="241"/>
      <c r="R277" s="241"/>
      <c r="S277" s="241"/>
      <c r="T277" s="241"/>
      <c r="U277" s="241"/>
      <c r="V277" s="241"/>
      <c r="W277" s="241"/>
      <c r="AI277" s="241"/>
      <c r="AJ277" s="241"/>
      <c r="AK277" s="241"/>
      <c r="AL277" s="241"/>
      <c r="AM277" s="241"/>
      <c r="AN277" s="241"/>
      <c r="AO277" s="241"/>
      <c r="AP277" s="244"/>
      <c r="AT277" s="244"/>
    </row>
    <row r="278" spans="1:46" ht="15" customHeight="1">
      <c r="A278" s="284"/>
      <c r="B278" s="284"/>
      <c r="C278" s="284"/>
      <c r="H278" s="241" t="s">
        <v>520</v>
      </c>
      <c r="I278" s="241"/>
      <c r="J278" s="241"/>
      <c r="K278" s="241"/>
      <c r="L278" s="241"/>
      <c r="M278" s="241"/>
      <c r="N278" s="241"/>
      <c r="O278" s="241"/>
      <c r="P278" s="241" t="s">
        <v>2061</v>
      </c>
      <c r="Q278" s="241"/>
      <c r="R278" s="241"/>
      <c r="S278" s="241"/>
      <c r="T278" s="241"/>
      <c r="U278" s="241"/>
      <c r="V278" s="241"/>
      <c r="W278" s="241"/>
      <c r="AI278" s="241"/>
      <c r="AJ278" s="241"/>
      <c r="AK278" s="241"/>
      <c r="AL278" s="241"/>
      <c r="AM278" s="241"/>
      <c r="AN278" s="241"/>
      <c r="AO278" s="241"/>
      <c r="AP278" s="244"/>
      <c r="AT278" s="244"/>
    </row>
    <row r="279" spans="1:46" ht="15" customHeight="1">
      <c r="A279" s="284"/>
      <c r="B279" s="284"/>
      <c r="C279" s="284"/>
      <c r="H279" s="241" t="s">
        <v>521</v>
      </c>
      <c r="I279" s="241"/>
      <c r="J279" s="241"/>
      <c r="K279" s="241"/>
      <c r="L279" s="241"/>
      <c r="M279" s="241"/>
      <c r="N279" s="241"/>
      <c r="O279" s="241"/>
      <c r="P279" s="241" t="s">
        <v>2060</v>
      </c>
      <c r="Q279" s="241"/>
      <c r="R279" s="241"/>
      <c r="S279" s="241"/>
      <c r="T279" s="241"/>
      <c r="U279" s="241"/>
      <c r="V279" s="241"/>
      <c r="W279" s="241"/>
      <c r="AI279" s="241"/>
      <c r="AJ279" s="241"/>
      <c r="AK279" s="241"/>
      <c r="AL279" s="241"/>
      <c r="AM279" s="241"/>
      <c r="AN279" s="241"/>
      <c r="AO279" s="241"/>
      <c r="AP279" s="244"/>
      <c r="AT279" s="244"/>
    </row>
    <row r="280" spans="1:46" ht="15" customHeight="1">
      <c r="A280" s="284"/>
      <c r="B280" s="284"/>
      <c r="C280" s="284"/>
      <c r="H280" s="241" t="s">
        <v>522</v>
      </c>
      <c r="I280" s="241"/>
      <c r="J280" s="241"/>
      <c r="K280" s="241"/>
      <c r="L280" s="241"/>
      <c r="M280" s="241"/>
      <c r="N280" s="241"/>
      <c r="O280" s="241"/>
      <c r="P280" s="241" t="s">
        <v>2061</v>
      </c>
      <c r="Q280" s="241"/>
      <c r="R280" s="241"/>
      <c r="S280" s="241"/>
      <c r="T280" s="241"/>
      <c r="U280" s="241"/>
      <c r="V280" s="241"/>
      <c r="W280" s="241"/>
      <c r="AI280" s="241"/>
      <c r="AJ280" s="241"/>
      <c r="AK280" s="241"/>
      <c r="AL280" s="241"/>
      <c r="AM280" s="241"/>
      <c r="AN280" s="241"/>
      <c r="AO280" s="241"/>
      <c r="AP280" s="244"/>
      <c r="AT280" s="244"/>
    </row>
    <row r="281" spans="1:46" ht="15" customHeight="1">
      <c r="A281" s="284"/>
      <c r="B281" s="284"/>
      <c r="C281" s="284"/>
      <c r="H281" s="241" t="s">
        <v>523</v>
      </c>
      <c r="I281" s="241"/>
      <c r="J281" s="241"/>
      <c r="K281" s="241"/>
      <c r="L281" s="241"/>
      <c r="M281" s="241"/>
      <c r="N281" s="241"/>
      <c r="O281" s="241"/>
      <c r="P281" s="241" t="s">
        <v>2059</v>
      </c>
      <c r="Q281" s="241"/>
      <c r="R281" s="241"/>
      <c r="S281" s="241"/>
      <c r="T281" s="241"/>
      <c r="U281" s="241"/>
      <c r="V281" s="241"/>
      <c r="W281" s="241"/>
      <c r="AI281" s="241"/>
      <c r="AJ281" s="241"/>
      <c r="AK281" s="241"/>
      <c r="AL281" s="241"/>
      <c r="AM281" s="241"/>
      <c r="AN281" s="241"/>
      <c r="AO281" s="241"/>
      <c r="AP281" s="244"/>
      <c r="AT281" s="244"/>
    </row>
    <row r="282" spans="1:46" ht="15" customHeight="1">
      <c r="A282" s="284"/>
      <c r="B282" s="284"/>
      <c r="C282" s="284"/>
      <c r="H282" s="241" t="s">
        <v>524</v>
      </c>
      <c r="I282" s="241"/>
      <c r="J282" s="241"/>
      <c r="K282" s="241"/>
      <c r="L282" s="241"/>
      <c r="M282" s="241"/>
      <c r="N282" s="241"/>
      <c r="O282" s="241"/>
      <c r="P282" s="241" t="s">
        <v>2056</v>
      </c>
      <c r="Q282" s="241"/>
      <c r="R282" s="241"/>
      <c r="S282" s="241"/>
      <c r="T282" s="241"/>
      <c r="U282" s="241"/>
      <c r="V282" s="241"/>
      <c r="W282" s="241"/>
      <c r="AI282" s="241"/>
      <c r="AJ282" s="241"/>
      <c r="AK282" s="241"/>
      <c r="AL282" s="241"/>
      <c r="AM282" s="241"/>
      <c r="AN282" s="241"/>
      <c r="AO282" s="241"/>
      <c r="AP282" s="244"/>
      <c r="AT282" s="244"/>
    </row>
    <row r="283" spans="1:46" ht="15" customHeight="1">
      <c r="A283" s="284"/>
      <c r="B283" s="284"/>
      <c r="C283" s="284"/>
      <c r="H283" s="241" t="s">
        <v>525</v>
      </c>
      <c r="I283" s="241"/>
      <c r="J283" s="241"/>
      <c r="K283" s="241"/>
      <c r="L283" s="241"/>
      <c r="M283" s="241"/>
      <c r="N283" s="241"/>
      <c r="O283" s="241"/>
      <c r="P283" s="241" t="s">
        <v>2059</v>
      </c>
      <c r="Q283" s="241"/>
      <c r="R283" s="241"/>
      <c r="S283" s="241"/>
      <c r="T283" s="241"/>
      <c r="U283" s="241"/>
      <c r="V283" s="241"/>
      <c r="W283" s="241"/>
      <c r="AI283" s="241"/>
      <c r="AJ283" s="241"/>
      <c r="AK283" s="241"/>
      <c r="AL283" s="241"/>
      <c r="AM283" s="241"/>
      <c r="AN283" s="241"/>
      <c r="AO283" s="241"/>
      <c r="AP283" s="244"/>
      <c r="AT283" s="244"/>
    </row>
    <row r="284" spans="1:46" ht="15" customHeight="1">
      <c r="A284" s="284"/>
      <c r="B284" s="284"/>
      <c r="C284" s="284"/>
      <c r="H284" s="241" t="s">
        <v>526</v>
      </c>
      <c r="I284" s="241"/>
      <c r="J284" s="241"/>
      <c r="K284" s="241"/>
      <c r="L284" s="241"/>
      <c r="M284" s="241"/>
      <c r="N284" s="241"/>
      <c r="O284" s="241"/>
      <c r="P284" s="241" t="s">
        <v>713</v>
      </c>
      <c r="Q284" s="241"/>
      <c r="R284" s="241"/>
      <c r="S284" s="241"/>
      <c r="T284" s="241"/>
      <c r="U284" s="241"/>
      <c r="V284" s="241"/>
      <c r="W284" s="241"/>
      <c r="AI284" s="241"/>
      <c r="AJ284" s="241"/>
      <c r="AK284" s="241"/>
      <c r="AL284" s="241"/>
      <c r="AM284" s="241"/>
      <c r="AN284" s="241"/>
      <c r="AO284" s="241"/>
      <c r="AP284" s="244"/>
      <c r="AT284" s="244"/>
    </row>
    <row r="285" spans="1:46" ht="15" customHeight="1">
      <c r="A285" s="284"/>
      <c r="B285" s="284"/>
      <c r="C285" s="284"/>
      <c r="H285" s="241" t="s">
        <v>527</v>
      </c>
      <c r="I285" s="241"/>
      <c r="J285" s="241"/>
      <c r="K285" s="241"/>
      <c r="L285" s="241"/>
      <c r="M285" s="241"/>
      <c r="N285" s="241"/>
      <c r="O285" s="241"/>
      <c r="P285" s="241" t="s">
        <v>2058</v>
      </c>
      <c r="Q285" s="241"/>
      <c r="R285" s="241"/>
      <c r="S285" s="241"/>
      <c r="T285" s="241"/>
      <c r="U285" s="241"/>
      <c r="V285" s="241"/>
      <c r="W285" s="241"/>
      <c r="AI285" s="241"/>
      <c r="AJ285" s="241"/>
      <c r="AK285" s="241"/>
      <c r="AL285" s="241"/>
      <c r="AM285" s="241"/>
      <c r="AN285" s="241"/>
      <c r="AO285" s="241"/>
      <c r="AP285" s="244"/>
      <c r="AT285" s="244"/>
    </row>
    <row r="286" spans="1:46" ht="15" customHeight="1">
      <c r="A286" s="284"/>
      <c r="B286" s="284"/>
      <c r="C286" s="284"/>
      <c r="H286" s="241" t="s">
        <v>528</v>
      </c>
      <c r="I286" s="241"/>
      <c r="J286" s="241"/>
      <c r="K286" s="241"/>
      <c r="L286" s="241"/>
      <c r="M286" s="241"/>
      <c r="N286" s="241"/>
      <c r="O286" s="241"/>
      <c r="P286" s="241" t="s">
        <v>2060</v>
      </c>
      <c r="Q286" s="241"/>
      <c r="R286" s="241"/>
      <c r="S286" s="241"/>
      <c r="T286" s="241"/>
      <c r="U286" s="241"/>
      <c r="V286" s="241"/>
      <c r="W286" s="241"/>
      <c r="AI286" s="241"/>
      <c r="AJ286" s="241"/>
      <c r="AK286" s="241"/>
      <c r="AL286" s="241"/>
      <c r="AM286" s="241"/>
      <c r="AN286" s="241"/>
      <c r="AO286" s="241"/>
      <c r="AP286" s="244"/>
      <c r="AT286" s="244"/>
    </row>
    <row r="287" spans="1:46" ht="15" customHeight="1">
      <c r="A287" s="284"/>
      <c r="B287" s="284"/>
      <c r="C287" s="284"/>
      <c r="H287" s="241" t="s">
        <v>529</v>
      </c>
      <c r="I287" s="241"/>
      <c r="J287" s="241"/>
      <c r="K287" s="241"/>
      <c r="L287" s="241"/>
      <c r="M287" s="241"/>
      <c r="N287" s="241"/>
      <c r="O287" s="241"/>
      <c r="P287" s="241" t="s">
        <v>2057</v>
      </c>
      <c r="Q287" s="241"/>
      <c r="R287" s="241"/>
      <c r="S287" s="241"/>
      <c r="T287" s="241"/>
      <c r="U287" s="241"/>
      <c r="V287" s="241"/>
      <c r="W287" s="241"/>
      <c r="AI287" s="241"/>
      <c r="AJ287" s="241"/>
      <c r="AK287" s="241"/>
      <c r="AL287" s="241"/>
      <c r="AM287" s="241"/>
      <c r="AN287" s="241"/>
      <c r="AO287" s="241"/>
      <c r="AP287" s="244"/>
      <c r="AT287" s="244"/>
    </row>
    <row r="288" spans="1:46" ht="15" customHeight="1">
      <c r="A288" s="284"/>
      <c r="B288" s="284"/>
      <c r="C288" s="284"/>
      <c r="H288" s="241" t="s">
        <v>530</v>
      </c>
      <c r="I288" s="241"/>
      <c r="J288" s="241"/>
      <c r="K288" s="241"/>
      <c r="L288" s="241"/>
      <c r="M288" s="241"/>
      <c r="N288" s="241"/>
      <c r="O288" s="241"/>
      <c r="P288" s="241" t="s">
        <v>2060</v>
      </c>
      <c r="Q288" s="241"/>
      <c r="R288" s="241"/>
      <c r="S288" s="241"/>
      <c r="T288" s="241"/>
      <c r="U288" s="241"/>
      <c r="V288" s="241"/>
      <c r="W288" s="241"/>
      <c r="AI288" s="241"/>
      <c r="AJ288" s="241"/>
      <c r="AK288" s="241"/>
      <c r="AL288" s="241"/>
      <c r="AM288" s="241"/>
      <c r="AN288" s="241"/>
      <c r="AO288" s="241"/>
      <c r="AP288" s="244"/>
      <c r="AT288" s="244"/>
    </row>
    <row r="289" spans="1:46" ht="15" customHeight="1">
      <c r="A289" s="284"/>
      <c r="B289" s="284"/>
      <c r="C289" s="284"/>
      <c r="H289" s="241" t="s">
        <v>531</v>
      </c>
      <c r="I289" s="241"/>
      <c r="J289" s="241"/>
      <c r="K289" s="241"/>
      <c r="L289" s="241"/>
      <c r="M289" s="241"/>
      <c r="N289" s="241"/>
      <c r="O289" s="241"/>
      <c r="P289" s="241" t="s">
        <v>2057</v>
      </c>
      <c r="Q289" s="241"/>
      <c r="R289" s="241"/>
      <c r="S289" s="241"/>
      <c r="T289" s="241"/>
      <c r="U289" s="241"/>
      <c r="V289" s="241"/>
      <c r="W289" s="241"/>
      <c r="AI289" s="241"/>
      <c r="AJ289" s="241"/>
      <c r="AK289" s="241"/>
      <c r="AL289" s="241"/>
      <c r="AM289" s="241"/>
      <c r="AN289" s="241"/>
      <c r="AO289" s="241"/>
      <c r="AP289" s="244"/>
      <c r="AT289" s="244"/>
    </row>
    <row r="290" spans="1:46" ht="15" customHeight="1">
      <c r="A290" s="284"/>
      <c r="B290" s="284"/>
      <c r="C290" s="284"/>
      <c r="H290" s="241" t="s">
        <v>532</v>
      </c>
      <c r="I290" s="241"/>
      <c r="J290" s="241"/>
      <c r="K290" s="241"/>
      <c r="L290" s="241"/>
      <c r="M290" s="241"/>
      <c r="N290" s="241"/>
      <c r="O290" s="241"/>
      <c r="P290" s="241" t="s">
        <v>2059</v>
      </c>
      <c r="Q290" s="241"/>
      <c r="R290" s="241"/>
      <c r="S290" s="241"/>
      <c r="T290" s="241"/>
      <c r="U290" s="241"/>
      <c r="V290" s="241"/>
      <c r="W290" s="241"/>
      <c r="AI290" s="241"/>
      <c r="AJ290" s="241"/>
      <c r="AK290" s="241"/>
      <c r="AL290" s="241"/>
      <c r="AM290" s="241"/>
      <c r="AN290" s="241"/>
      <c r="AO290" s="241"/>
      <c r="AP290" s="244"/>
      <c r="AT290" s="244"/>
    </row>
    <row r="291" spans="1:46" ht="15" customHeight="1">
      <c r="A291" s="284"/>
      <c r="B291" s="284"/>
      <c r="C291" s="284"/>
      <c r="H291" s="241" t="s">
        <v>533</v>
      </c>
      <c r="I291" s="241"/>
      <c r="J291" s="241"/>
      <c r="K291" s="241"/>
      <c r="L291" s="241"/>
      <c r="M291" s="241"/>
      <c r="N291" s="241"/>
      <c r="O291" s="241"/>
      <c r="P291" s="241" t="s">
        <v>713</v>
      </c>
      <c r="Q291" s="241"/>
      <c r="R291" s="241"/>
      <c r="S291" s="241"/>
      <c r="T291" s="241"/>
      <c r="U291" s="241"/>
      <c r="V291" s="241"/>
      <c r="W291" s="241"/>
      <c r="AI291" s="241"/>
      <c r="AJ291" s="241"/>
      <c r="AK291" s="241"/>
      <c r="AL291" s="241"/>
      <c r="AM291" s="241"/>
      <c r="AN291" s="241"/>
      <c r="AO291" s="241"/>
      <c r="AP291" s="244"/>
      <c r="AT291" s="244"/>
    </row>
    <row r="292" spans="1:46" ht="15" customHeight="1">
      <c r="A292" s="284"/>
      <c r="B292" s="284"/>
      <c r="C292" s="284"/>
      <c r="H292" s="241" t="s">
        <v>534</v>
      </c>
      <c r="I292" s="241"/>
      <c r="J292" s="241"/>
      <c r="K292" s="241"/>
      <c r="L292" s="241"/>
      <c r="M292" s="241"/>
      <c r="N292" s="241"/>
      <c r="O292" s="241"/>
      <c r="P292" s="241" t="s">
        <v>2059</v>
      </c>
      <c r="Q292" s="241"/>
      <c r="R292" s="241"/>
      <c r="S292" s="241"/>
      <c r="T292" s="241"/>
      <c r="U292" s="241"/>
      <c r="V292" s="241"/>
      <c r="W292" s="241"/>
      <c r="AI292" s="241"/>
      <c r="AJ292" s="241"/>
      <c r="AK292" s="241"/>
      <c r="AL292" s="241"/>
      <c r="AM292" s="241"/>
      <c r="AN292" s="241"/>
      <c r="AO292" s="241"/>
      <c r="AP292" s="244"/>
      <c r="AT292" s="244"/>
    </row>
    <row r="293" spans="1:46" ht="15" customHeight="1">
      <c r="A293" s="284"/>
      <c r="B293" s="284"/>
      <c r="C293" s="284"/>
      <c r="H293" s="241" t="s">
        <v>535</v>
      </c>
      <c r="I293" s="241"/>
      <c r="J293" s="241"/>
      <c r="K293" s="241"/>
      <c r="L293" s="241"/>
      <c r="M293" s="241"/>
      <c r="N293" s="241"/>
      <c r="O293" s="241"/>
      <c r="P293" s="241" t="s">
        <v>2057</v>
      </c>
      <c r="Q293" s="241"/>
      <c r="R293" s="241"/>
      <c r="S293" s="241"/>
      <c r="T293" s="241"/>
      <c r="U293" s="241"/>
      <c r="V293" s="241"/>
      <c r="W293" s="241"/>
      <c r="AI293" s="241"/>
      <c r="AJ293" s="241"/>
      <c r="AK293" s="241"/>
      <c r="AL293" s="241"/>
      <c r="AM293" s="241"/>
      <c r="AN293" s="241"/>
      <c r="AO293" s="241"/>
      <c r="AP293" s="244"/>
      <c r="AT293" s="244"/>
    </row>
    <row r="294" spans="1:46" ht="15" customHeight="1">
      <c r="A294" s="284"/>
      <c r="B294" s="284"/>
      <c r="C294" s="284"/>
      <c r="H294" s="241" t="s">
        <v>536</v>
      </c>
      <c r="I294" s="241"/>
      <c r="J294" s="241"/>
      <c r="K294" s="241"/>
      <c r="L294" s="241"/>
      <c r="M294" s="241"/>
      <c r="N294" s="241"/>
      <c r="O294" s="241"/>
      <c r="P294" s="241" t="s">
        <v>2063</v>
      </c>
      <c r="Q294" s="241"/>
      <c r="R294" s="241"/>
      <c r="S294" s="241"/>
      <c r="T294" s="241"/>
      <c r="U294" s="241"/>
      <c r="V294" s="241"/>
      <c r="W294" s="241"/>
      <c r="AI294" s="241"/>
      <c r="AJ294" s="241"/>
      <c r="AK294" s="241"/>
      <c r="AL294" s="241"/>
      <c r="AM294" s="241"/>
      <c r="AN294" s="241"/>
      <c r="AO294" s="241"/>
      <c r="AP294" s="244"/>
      <c r="AT294" s="244"/>
    </row>
    <row r="295" spans="1:46" ht="15" customHeight="1">
      <c r="A295" s="284"/>
      <c r="B295" s="284"/>
      <c r="C295" s="284"/>
      <c r="H295" s="241" t="s">
        <v>537</v>
      </c>
      <c r="I295" s="241"/>
      <c r="J295" s="241"/>
      <c r="K295" s="241"/>
      <c r="L295" s="241"/>
      <c r="M295" s="241"/>
      <c r="N295" s="241"/>
      <c r="O295" s="241"/>
      <c r="P295" s="241" t="s">
        <v>2061</v>
      </c>
      <c r="Q295" s="241"/>
      <c r="R295" s="241"/>
      <c r="S295" s="241"/>
      <c r="T295" s="241"/>
      <c r="U295" s="241"/>
      <c r="V295" s="241"/>
      <c r="W295" s="241"/>
      <c r="AI295" s="241"/>
      <c r="AJ295" s="241"/>
      <c r="AK295" s="241"/>
      <c r="AL295" s="241"/>
      <c r="AM295" s="241"/>
      <c r="AN295" s="241"/>
      <c r="AO295" s="241"/>
      <c r="AP295" s="244"/>
      <c r="AT295" s="244"/>
    </row>
    <row r="296" spans="1:46" ht="15" customHeight="1">
      <c r="A296" s="284"/>
      <c r="B296" s="284"/>
      <c r="C296" s="284"/>
      <c r="H296" s="241" t="s">
        <v>538</v>
      </c>
      <c r="I296" s="241"/>
      <c r="J296" s="241"/>
      <c r="K296" s="241"/>
      <c r="L296" s="241"/>
      <c r="M296" s="241"/>
      <c r="N296" s="241"/>
      <c r="O296" s="241"/>
      <c r="P296" s="241" t="s">
        <v>2060</v>
      </c>
      <c r="Q296" s="241"/>
      <c r="R296" s="241"/>
      <c r="S296" s="241"/>
      <c r="T296" s="241"/>
      <c r="U296" s="241"/>
      <c r="V296" s="241"/>
      <c r="W296" s="241"/>
      <c r="AI296" s="241"/>
      <c r="AJ296" s="241"/>
      <c r="AK296" s="241"/>
      <c r="AL296" s="241"/>
      <c r="AM296" s="241"/>
      <c r="AN296" s="241"/>
      <c r="AO296" s="241"/>
      <c r="AP296" s="244"/>
      <c r="AT296" s="244"/>
    </row>
    <row r="297" spans="1:46" ht="15" customHeight="1">
      <c r="A297" s="284"/>
      <c r="B297" s="284"/>
      <c r="C297" s="284"/>
      <c r="H297" s="241" t="s">
        <v>539</v>
      </c>
      <c r="I297" s="241"/>
      <c r="J297" s="241"/>
      <c r="K297" s="241"/>
      <c r="L297" s="241"/>
      <c r="M297" s="241"/>
      <c r="N297" s="241"/>
      <c r="O297" s="241"/>
      <c r="P297" s="241" t="s">
        <v>2061</v>
      </c>
      <c r="Q297" s="241"/>
      <c r="R297" s="241"/>
      <c r="S297" s="241"/>
      <c r="T297" s="241"/>
      <c r="U297" s="241"/>
      <c r="V297" s="241"/>
      <c r="W297" s="241"/>
      <c r="AI297" s="241"/>
      <c r="AJ297" s="241"/>
      <c r="AK297" s="241"/>
      <c r="AL297" s="241"/>
      <c r="AM297" s="241"/>
      <c r="AN297" s="241"/>
      <c r="AO297" s="241"/>
      <c r="AP297" s="244"/>
      <c r="AT297" s="244"/>
    </row>
    <row r="298" spans="1:46" ht="15" customHeight="1">
      <c r="A298" s="284"/>
      <c r="B298" s="284"/>
      <c r="C298" s="284"/>
      <c r="H298" s="241" t="s">
        <v>540</v>
      </c>
      <c r="I298" s="241"/>
      <c r="J298" s="241"/>
      <c r="K298" s="241"/>
      <c r="L298" s="241"/>
      <c r="M298" s="241"/>
      <c r="N298" s="241"/>
      <c r="O298" s="241"/>
      <c r="P298" s="241" t="s">
        <v>2056</v>
      </c>
      <c r="Q298" s="241"/>
      <c r="R298" s="241"/>
      <c r="S298" s="241"/>
      <c r="T298" s="241"/>
      <c r="U298" s="241"/>
      <c r="V298" s="241"/>
      <c r="W298" s="241"/>
      <c r="AI298" s="241"/>
      <c r="AJ298" s="241"/>
      <c r="AK298" s="241"/>
      <c r="AL298" s="241"/>
      <c r="AM298" s="241"/>
      <c r="AN298" s="241"/>
      <c r="AO298" s="241"/>
      <c r="AP298" s="244"/>
      <c r="AT298" s="244"/>
    </row>
    <row r="299" spans="1:46" ht="15" customHeight="1">
      <c r="A299" s="284"/>
      <c r="B299" s="284"/>
      <c r="C299" s="284"/>
      <c r="H299" s="241" t="s">
        <v>541</v>
      </c>
      <c r="I299" s="241"/>
      <c r="J299" s="241"/>
      <c r="K299" s="241"/>
      <c r="L299" s="241"/>
      <c r="M299" s="241"/>
      <c r="N299" s="241"/>
      <c r="O299" s="241"/>
      <c r="P299" s="241" t="s">
        <v>2060</v>
      </c>
      <c r="Q299" s="241"/>
      <c r="R299" s="241"/>
      <c r="S299" s="241"/>
      <c r="T299" s="241"/>
      <c r="U299" s="241"/>
      <c r="V299" s="241"/>
      <c r="W299" s="241"/>
      <c r="AI299" s="241"/>
      <c r="AJ299" s="241"/>
      <c r="AK299" s="241"/>
      <c r="AL299" s="241"/>
      <c r="AM299" s="241"/>
      <c r="AN299" s="241"/>
      <c r="AO299" s="241"/>
      <c r="AP299" s="244"/>
      <c r="AT299" s="244"/>
    </row>
    <row r="300" spans="1:46" ht="15" customHeight="1">
      <c r="A300" s="284"/>
      <c r="B300" s="284"/>
      <c r="C300" s="284"/>
      <c r="H300" s="241" t="s">
        <v>542</v>
      </c>
      <c r="I300" s="241"/>
      <c r="J300" s="241"/>
      <c r="K300" s="241"/>
      <c r="L300" s="241"/>
      <c r="M300" s="241"/>
      <c r="N300" s="241"/>
      <c r="O300" s="241"/>
      <c r="P300" s="241" t="s">
        <v>2059</v>
      </c>
      <c r="Q300" s="241"/>
      <c r="R300" s="241"/>
      <c r="S300" s="241"/>
      <c r="T300" s="241"/>
      <c r="U300" s="241"/>
      <c r="V300" s="241"/>
      <c r="W300" s="241"/>
      <c r="AI300" s="241"/>
      <c r="AJ300" s="241"/>
      <c r="AK300" s="241"/>
      <c r="AL300" s="241"/>
      <c r="AM300" s="241"/>
      <c r="AN300" s="241"/>
      <c r="AO300" s="241"/>
      <c r="AP300" s="244"/>
      <c r="AT300" s="244"/>
    </row>
    <row r="301" spans="1:46" ht="15" customHeight="1">
      <c r="A301" s="284"/>
      <c r="B301" s="284"/>
      <c r="C301" s="284"/>
      <c r="H301" s="241" t="s">
        <v>543</v>
      </c>
      <c r="I301" s="241"/>
      <c r="J301" s="241"/>
      <c r="K301" s="241"/>
      <c r="L301" s="241"/>
      <c r="M301" s="241"/>
      <c r="N301" s="241"/>
      <c r="O301" s="241"/>
      <c r="P301" s="241" t="s">
        <v>713</v>
      </c>
      <c r="Q301" s="241"/>
      <c r="R301" s="241"/>
      <c r="S301" s="241"/>
      <c r="T301" s="241"/>
      <c r="U301" s="241"/>
      <c r="V301" s="241"/>
      <c r="W301" s="241"/>
      <c r="AI301" s="241"/>
      <c r="AJ301" s="241"/>
      <c r="AK301" s="241"/>
      <c r="AL301" s="241"/>
      <c r="AM301" s="241"/>
      <c r="AN301" s="241"/>
      <c r="AO301" s="241"/>
      <c r="AP301" s="244"/>
      <c r="AT301" s="244"/>
    </row>
    <row r="302" spans="1:46" ht="15" customHeight="1">
      <c r="A302" s="284"/>
      <c r="B302" s="284"/>
      <c r="C302" s="284"/>
      <c r="H302" s="241" t="s">
        <v>544</v>
      </c>
      <c r="I302" s="241"/>
      <c r="J302" s="241"/>
      <c r="K302" s="241"/>
      <c r="L302" s="241"/>
      <c r="M302" s="241"/>
      <c r="N302" s="241"/>
      <c r="O302" s="241"/>
      <c r="P302" s="241" t="s">
        <v>2061</v>
      </c>
      <c r="Q302" s="241"/>
      <c r="R302" s="241"/>
      <c r="S302" s="241"/>
      <c r="T302" s="241"/>
      <c r="U302" s="241"/>
      <c r="V302" s="241"/>
      <c r="W302" s="241"/>
      <c r="AI302" s="241"/>
      <c r="AJ302" s="241"/>
      <c r="AK302" s="241"/>
      <c r="AL302" s="241"/>
      <c r="AM302" s="241"/>
      <c r="AN302" s="241"/>
      <c r="AO302" s="241"/>
      <c r="AP302" s="244"/>
      <c r="AT302" s="244"/>
    </row>
    <row r="303" spans="1:46" ht="15" customHeight="1">
      <c r="A303" s="284"/>
      <c r="B303" s="284"/>
      <c r="C303" s="284"/>
      <c r="H303" s="241" t="s">
        <v>545</v>
      </c>
      <c r="I303" s="241"/>
      <c r="J303" s="241"/>
      <c r="K303" s="241"/>
      <c r="L303" s="241"/>
      <c r="M303" s="241"/>
      <c r="N303" s="241"/>
      <c r="O303" s="241"/>
      <c r="P303" s="241" t="s">
        <v>713</v>
      </c>
      <c r="Q303" s="241"/>
      <c r="R303" s="241"/>
      <c r="S303" s="241"/>
      <c r="T303" s="241"/>
      <c r="U303" s="241"/>
      <c r="V303" s="241"/>
      <c r="W303" s="241"/>
      <c r="AI303" s="241"/>
      <c r="AJ303" s="241"/>
      <c r="AK303" s="241"/>
      <c r="AL303" s="241"/>
      <c r="AM303" s="241"/>
      <c r="AN303" s="241"/>
      <c r="AO303" s="241"/>
      <c r="AP303" s="244"/>
      <c r="AT303" s="244"/>
    </row>
    <row r="304" spans="1:46" ht="15" customHeight="1">
      <c r="A304" s="284"/>
      <c r="B304" s="284"/>
      <c r="C304" s="284"/>
      <c r="H304" s="241" t="s">
        <v>546</v>
      </c>
      <c r="I304" s="241"/>
      <c r="J304" s="241"/>
      <c r="K304" s="241"/>
      <c r="L304" s="241"/>
      <c r="M304" s="241"/>
      <c r="N304" s="241"/>
      <c r="O304" s="241"/>
      <c r="P304" s="241" t="s">
        <v>2060</v>
      </c>
      <c r="Q304" s="241"/>
      <c r="R304" s="241"/>
      <c r="S304" s="241"/>
      <c r="T304" s="241"/>
      <c r="U304" s="241"/>
      <c r="V304" s="241"/>
      <c r="W304" s="241"/>
      <c r="AI304" s="241"/>
      <c r="AJ304" s="241"/>
      <c r="AK304" s="241"/>
      <c r="AL304" s="241"/>
      <c r="AM304" s="241"/>
      <c r="AN304" s="241"/>
      <c r="AO304" s="241"/>
      <c r="AP304" s="244"/>
      <c r="AT304" s="244"/>
    </row>
    <row r="305" spans="1:46" ht="15" customHeight="1">
      <c r="A305" s="284"/>
      <c r="B305" s="284"/>
      <c r="C305" s="284"/>
      <c r="H305" s="241" t="s">
        <v>547</v>
      </c>
      <c r="I305" s="241"/>
      <c r="J305" s="241"/>
      <c r="K305" s="241"/>
      <c r="L305" s="241"/>
      <c r="M305" s="241"/>
      <c r="N305" s="241"/>
      <c r="O305" s="241"/>
      <c r="P305" s="241" t="s">
        <v>2060</v>
      </c>
      <c r="Q305" s="241"/>
      <c r="R305" s="241"/>
      <c r="S305" s="241"/>
      <c r="T305" s="241"/>
      <c r="U305" s="241"/>
      <c r="V305" s="241"/>
      <c r="W305" s="241"/>
      <c r="AI305" s="241"/>
      <c r="AJ305" s="241"/>
      <c r="AK305" s="241"/>
      <c r="AL305" s="241"/>
      <c r="AM305" s="241"/>
      <c r="AN305" s="241"/>
      <c r="AO305" s="241"/>
      <c r="AP305" s="244"/>
      <c r="AT305" s="244"/>
    </row>
    <row r="306" spans="1:46" ht="15" customHeight="1">
      <c r="A306" s="284"/>
      <c r="B306" s="284"/>
      <c r="C306" s="284"/>
      <c r="H306" s="241" t="s">
        <v>548</v>
      </c>
      <c r="I306" s="241"/>
      <c r="J306" s="241"/>
      <c r="K306" s="241"/>
      <c r="L306" s="241"/>
      <c r="M306" s="241"/>
      <c r="N306" s="241"/>
      <c r="O306" s="241"/>
      <c r="P306" s="241" t="s">
        <v>2056</v>
      </c>
      <c r="Q306" s="241"/>
      <c r="R306" s="241"/>
      <c r="S306" s="241"/>
      <c r="T306" s="241"/>
      <c r="U306" s="241"/>
      <c r="V306" s="241"/>
      <c r="W306" s="241"/>
      <c r="AI306" s="241"/>
      <c r="AJ306" s="241"/>
      <c r="AK306" s="241"/>
      <c r="AL306" s="241"/>
      <c r="AM306" s="241"/>
      <c r="AN306" s="241"/>
      <c r="AO306" s="241"/>
      <c r="AP306" s="244"/>
      <c r="AT306" s="244"/>
    </row>
    <row r="307" spans="1:46" ht="15" customHeight="1">
      <c r="A307" s="284"/>
      <c r="B307" s="284"/>
      <c r="C307" s="284"/>
      <c r="H307" s="241" t="s">
        <v>549</v>
      </c>
      <c r="I307" s="241"/>
      <c r="J307" s="241"/>
      <c r="K307" s="241"/>
      <c r="L307" s="241"/>
      <c r="M307" s="241"/>
      <c r="N307" s="241"/>
      <c r="O307" s="241"/>
      <c r="P307" s="241" t="s">
        <v>2058</v>
      </c>
      <c r="Q307" s="241"/>
      <c r="R307" s="241"/>
      <c r="S307" s="241"/>
      <c r="T307" s="241"/>
      <c r="U307" s="241"/>
      <c r="V307" s="241"/>
      <c r="W307" s="241"/>
      <c r="AI307" s="241"/>
      <c r="AJ307" s="241"/>
      <c r="AK307" s="241"/>
      <c r="AL307" s="241"/>
      <c r="AM307" s="241"/>
      <c r="AN307" s="241"/>
      <c r="AO307" s="241"/>
      <c r="AP307" s="244"/>
      <c r="AT307" s="244"/>
    </row>
    <row r="308" spans="1:46" ht="15" customHeight="1">
      <c r="A308" s="284"/>
      <c r="B308" s="284"/>
      <c r="C308" s="284"/>
      <c r="H308" s="241" t="s">
        <v>550</v>
      </c>
      <c r="I308" s="241"/>
      <c r="J308" s="241"/>
      <c r="K308" s="241"/>
      <c r="L308" s="241"/>
      <c r="M308" s="241"/>
      <c r="N308" s="241"/>
      <c r="O308" s="241"/>
      <c r="P308" s="241" t="s">
        <v>2057</v>
      </c>
      <c r="Q308" s="241"/>
      <c r="R308" s="241"/>
      <c r="S308" s="241"/>
      <c r="T308" s="241"/>
      <c r="U308" s="241"/>
      <c r="V308" s="241"/>
      <c r="W308" s="241"/>
      <c r="AI308" s="241"/>
      <c r="AJ308" s="241"/>
      <c r="AK308" s="241"/>
      <c r="AL308" s="241"/>
      <c r="AM308" s="241"/>
      <c r="AN308" s="241"/>
      <c r="AO308" s="241"/>
      <c r="AP308" s="244"/>
      <c r="AT308" s="244"/>
    </row>
    <row r="309" spans="1:46" ht="15" customHeight="1">
      <c r="A309" s="284"/>
      <c r="B309" s="284"/>
      <c r="C309" s="284"/>
      <c r="H309" s="241" t="s">
        <v>551</v>
      </c>
      <c r="I309" s="241"/>
      <c r="J309" s="241"/>
      <c r="K309" s="241"/>
      <c r="L309" s="241"/>
      <c r="M309" s="241"/>
      <c r="N309" s="241"/>
      <c r="O309" s="241"/>
      <c r="P309" s="241" t="s">
        <v>2058</v>
      </c>
      <c r="Q309" s="241"/>
      <c r="R309" s="241"/>
      <c r="S309" s="241"/>
      <c r="T309" s="241"/>
      <c r="U309" s="241"/>
      <c r="V309" s="241"/>
      <c r="W309" s="241"/>
      <c r="AI309" s="241"/>
      <c r="AJ309" s="241"/>
      <c r="AK309" s="241"/>
      <c r="AL309" s="241"/>
      <c r="AM309" s="241"/>
      <c r="AN309" s="241"/>
      <c r="AO309" s="241"/>
      <c r="AP309" s="244"/>
      <c r="AT309" s="244"/>
    </row>
    <row r="310" spans="1:46" ht="15" customHeight="1">
      <c r="A310" s="284"/>
      <c r="B310" s="284"/>
      <c r="C310" s="284"/>
      <c r="H310" s="241" t="s">
        <v>552</v>
      </c>
      <c r="I310" s="241"/>
      <c r="J310" s="241"/>
      <c r="K310" s="241"/>
      <c r="L310" s="241"/>
      <c r="M310" s="241"/>
      <c r="N310" s="241"/>
      <c r="O310" s="241"/>
      <c r="P310" s="241" t="s">
        <v>713</v>
      </c>
      <c r="Q310" s="241"/>
      <c r="R310" s="241"/>
      <c r="S310" s="241"/>
      <c r="T310" s="241"/>
      <c r="U310" s="241"/>
      <c r="V310" s="241"/>
      <c r="W310" s="241"/>
      <c r="AI310" s="241"/>
      <c r="AJ310" s="241"/>
      <c r="AK310" s="241"/>
      <c r="AL310" s="241"/>
      <c r="AM310" s="241"/>
      <c r="AN310" s="241"/>
      <c r="AO310" s="241"/>
      <c r="AP310" s="244"/>
      <c r="AT310" s="244"/>
    </row>
    <row r="311" spans="1:46" ht="15" customHeight="1">
      <c r="A311" s="284"/>
      <c r="B311" s="284"/>
      <c r="C311" s="284"/>
      <c r="H311" s="241" t="s">
        <v>553</v>
      </c>
      <c r="I311" s="241"/>
      <c r="J311" s="241"/>
      <c r="K311" s="241"/>
      <c r="L311" s="241"/>
      <c r="M311" s="241"/>
      <c r="N311" s="241"/>
      <c r="O311" s="241"/>
      <c r="P311" s="241" t="s">
        <v>2061</v>
      </c>
      <c r="Q311" s="241"/>
      <c r="R311" s="241"/>
      <c r="S311" s="241"/>
      <c r="T311" s="241"/>
      <c r="U311" s="241"/>
      <c r="V311" s="241"/>
      <c r="W311" s="241"/>
      <c r="AI311" s="241"/>
      <c r="AJ311" s="241"/>
      <c r="AK311" s="241"/>
      <c r="AL311" s="241"/>
      <c r="AM311" s="241"/>
      <c r="AN311" s="241"/>
      <c r="AO311" s="241"/>
      <c r="AP311" s="244"/>
      <c r="AT311" s="244"/>
    </row>
    <row r="312" spans="1:46" ht="15" customHeight="1">
      <c r="A312" s="284"/>
      <c r="B312" s="284"/>
      <c r="C312" s="284"/>
      <c r="H312" s="241" t="s">
        <v>554</v>
      </c>
      <c r="I312" s="241"/>
      <c r="J312" s="241"/>
      <c r="K312" s="241"/>
      <c r="L312" s="241"/>
      <c r="M312" s="241"/>
      <c r="N312" s="241"/>
      <c r="O312" s="241"/>
      <c r="P312" s="241" t="s">
        <v>2059</v>
      </c>
      <c r="Q312" s="241"/>
      <c r="R312" s="241"/>
      <c r="S312" s="241"/>
      <c r="T312" s="241"/>
      <c r="U312" s="241"/>
      <c r="V312" s="241"/>
      <c r="W312" s="241"/>
      <c r="AI312" s="241"/>
      <c r="AJ312" s="241"/>
      <c r="AK312" s="241"/>
      <c r="AL312" s="241"/>
      <c r="AM312" s="241"/>
      <c r="AN312" s="241"/>
      <c r="AO312" s="241"/>
      <c r="AP312" s="244"/>
      <c r="AT312" s="244"/>
    </row>
    <row r="313" spans="1:46" ht="15" customHeight="1">
      <c r="A313" s="284"/>
      <c r="B313" s="284"/>
      <c r="C313" s="284"/>
      <c r="H313" s="241" t="s">
        <v>555</v>
      </c>
      <c r="I313" s="241"/>
      <c r="J313" s="241"/>
      <c r="K313" s="241"/>
      <c r="L313" s="241"/>
      <c r="M313" s="241"/>
      <c r="N313" s="241"/>
      <c r="O313" s="241"/>
      <c r="P313" s="241" t="s">
        <v>2058</v>
      </c>
      <c r="Q313" s="241"/>
      <c r="R313" s="241"/>
      <c r="S313" s="241"/>
      <c r="T313" s="241"/>
      <c r="U313" s="241"/>
      <c r="V313" s="241"/>
      <c r="W313" s="241"/>
      <c r="AI313" s="241"/>
      <c r="AJ313" s="241"/>
      <c r="AK313" s="241"/>
      <c r="AL313" s="241"/>
      <c r="AM313" s="241"/>
      <c r="AN313" s="241"/>
      <c r="AO313" s="241"/>
      <c r="AP313" s="244"/>
      <c r="AT313" s="244"/>
    </row>
    <row r="314" spans="1:46" ht="15" customHeight="1">
      <c r="A314" s="284"/>
      <c r="B314" s="284"/>
      <c r="C314" s="284"/>
      <c r="H314" s="241" t="s">
        <v>556</v>
      </c>
      <c r="I314" s="241"/>
      <c r="J314" s="241"/>
      <c r="K314" s="241"/>
      <c r="L314" s="241"/>
      <c r="M314" s="241"/>
      <c r="N314" s="241"/>
      <c r="O314" s="241"/>
      <c r="P314" s="241" t="s">
        <v>2058</v>
      </c>
      <c r="Q314" s="241"/>
      <c r="R314" s="241"/>
      <c r="S314" s="241"/>
      <c r="T314" s="241"/>
      <c r="U314" s="241"/>
      <c r="V314" s="241"/>
      <c r="W314" s="241"/>
      <c r="AI314" s="241"/>
      <c r="AJ314" s="241"/>
      <c r="AK314" s="241"/>
      <c r="AL314" s="241"/>
      <c r="AM314" s="241"/>
      <c r="AN314" s="241"/>
      <c r="AO314" s="241"/>
      <c r="AP314" s="244"/>
      <c r="AT314" s="244"/>
    </row>
    <row r="315" spans="1:46" ht="15" customHeight="1">
      <c r="A315" s="284"/>
      <c r="B315" s="284"/>
      <c r="C315" s="284"/>
      <c r="H315" s="241" t="s">
        <v>557</v>
      </c>
      <c r="I315" s="241"/>
      <c r="J315" s="241"/>
      <c r="K315" s="241"/>
      <c r="L315" s="241"/>
      <c r="M315" s="241"/>
      <c r="N315" s="241"/>
      <c r="O315" s="241"/>
      <c r="P315" s="241" t="s">
        <v>2059</v>
      </c>
      <c r="Q315" s="241"/>
      <c r="R315" s="241"/>
      <c r="S315" s="241"/>
      <c r="T315" s="241"/>
      <c r="U315" s="241"/>
      <c r="V315" s="241"/>
      <c r="W315" s="241"/>
      <c r="AI315" s="241"/>
      <c r="AJ315" s="241"/>
      <c r="AK315" s="241"/>
      <c r="AL315" s="241"/>
      <c r="AM315" s="241"/>
      <c r="AN315" s="241"/>
      <c r="AO315" s="241"/>
      <c r="AP315" s="244"/>
      <c r="AT315" s="244"/>
    </row>
    <row r="316" spans="1:46" ht="15" customHeight="1">
      <c r="A316" s="284"/>
      <c r="B316" s="284"/>
      <c r="C316" s="284"/>
      <c r="H316" s="241" t="s">
        <v>558</v>
      </c>
      <c r="I316" s="241"/>
      <c r="J316" s="241"/>
      <c r="K316" s="241"/>
      <c r="L316" s="241"/>
      <c r="M316" s="241"/>
      <c r="N316" s="241"/>
      <c r="O316" s="241"/>
      <c r="P316" s="241" t="s">
        <v>2059</v>
      </c>
      <c r="Q316" s="241"/>
      <c r="R316" s="241"/>
      <c r="S316" s="241"/>
      <c r="T316" s="241"/>
      <c r="U316" s="241"/>
      <c r="V316" s="241"/>
      <c r="W316" s="241"/>
      <c r="AI316" s="241"/>
      <c r="AJ316" s="241"/>
      <c r="AK316" s="241"/>
      <c r="AL316" s="241"/>
      <c r="AM316" s="241"/>
      <c r="AN316" s="241"/>
      <c r="AO316" s="241"/>
      <c r="AP316" s="244"/>
      <c r="AT316" s="244"/>
    </row>
    <row r="317" spans="1:46" ht="15" customHeight="1">
      <c r="A317" s="284"/>
      <c r="B317" s="284"/>
      <c r="C317" s="284"/>
      <c r="H317" s="241" t="s">
        <v>559</v>
      </c>
      <c r="I317" s="241"/>
      <c r="J317" s="241"/>
      <c r="K317" s="241"/>
      <c r="L317" s="241"/>
      <c r="M317" s="241"/>
      <c r="N317" s="241"/>
      <c r="O317" s="241"/>
      <c r="P317" s="241" t="s">
        <v>2057</v>
      </c>
      <c r="Q317" s="241"/>
      <c r="R317" s="241"/>
      <c r="S317" s="241"/>
      <c r="T317" s="241"/>
      <c r="U317" s="241"/>
      <c r="V317" s="241"/>
      <c r="W317" s="241"/>
      <c r="AI317" s="241"/>
      <c r="AJ317" s="241"/>
      <c r="AK317" s="241"/>
      <c r="AL317" s="241"/>
      <c r="AM317" s="241"/>
      <c r="AN317" s="241"/>
      <c r="AO317" s="241"/>
      <c r="AP317" s="244"/>
      <c r="AT317" s="244"/>
    </row>
    <row r="318" spans="1:46" ht="15" customHeight="1">
      <c r="A318" s="284"/>
      <c r="B318" s="284"/>
      <c r="C318" s="284"/>
      <c r="H318" s="241" t="s">
        <v>560</v>
      </c>
      <c r="I318" s="241"/>
      <c r="J318" s="241"/>
      <c r="K318" s="241"/>
      <c r="L318" s="241"/>
      <c r="M318" s="241"/>
      <c r="N318" s="241"/>
      <c r="O318" s="241"/>
      <c r="P318" s="241" t="s">
        <v>713</v>
      </c>
      <c r="Q318" s="241"/>
      <c r="R318" s="241"/>
      <c r="S318" s="241"/>
      <c r="T318" s="241"/>
      <c r="U318" s="241"/>
      <c r="V318" s="241"/>
      <c r="W318" s="241"/>
      <c r="AI318" s="241"/>
      <c r="AJ318" s="241"/>
      <c r="AK318" s="241"/>
      <c r="AL318" s="241"/>
      <c r="AM318" s="241"/>
      <c r="AN318" s="241"/>
      <c r="AO318" s="241"/>
      <c r="AP318" s="244"/>
      <c r="AT318" s="244"/>
    </row>
    <row r="319" spans="1:46" ht="15" customHeight="1">
      <c r="A319" s="284"/>
      <c r="B319" s="284"/>
      <c r="C319" s="284"/>
      <c r="H319" s="241" t="s">
        <v>561</v>
      </c>
      <c r="I319" s="241"/>
      <c r="J319" s="241"/>
      <c r="K319" s="241"/>
      <c r="L319" s="241"/>
      <c r="M319" s="241"/>
      <c r="N319" s="241"/>
      <c r="O319" s="241"/>
      <c r="P319" s="241" t="s">
        <v>2060</v>
      </c>
      <c r="Q319" s="241"/>
      <c r="R319" s="241"/>
      <c r="S319" s="241"/>
      <c r="T319" s="241"/>
      <c r="U319" s="241"/>
      <c r="V319" s="241"/>
      <c r="W319" s="241"/>
      <c r="AI319" s="241"/>
      <c r="AJ319" s="241"/>
      <c r="AK319" s="241"/>
      <c r="AL319" s="241"/>
      <c r="AM319" s="241"/>
      <c r="AN319" s="241"/>
      <c r="AO319" s="241"/>
      <c r="AP319" s="244"/>
      <c r="AT319" s="244"/>
    </row>
    <row r="320" spans="1:46" ht="15" customHeight="1">
      <c r="A320" s="284"/>
      <c r="B320" s="284"/>
      <c r="C320" s="284"/>
      <c r="H320" s="241" t="s">
        <v>562</v>
      </c>
      <c r="I320" s="241"/>
      <c r="J320" s="241"/>
      <c r="K320" s="241"/>
      <c r="L320" s="241"/>
      <c r="M320" s="241"/>
      <c r="N320" s="241"/>
      <c r="O320" s="241"/>
      <c r="P320" s="241" t="s">
        <v>713</v>
      </c>
      <c r="Q320" s="241"/>
      <c r="R320" s="241"/>
      <c r="S320" s="241"/>
      <c r="T320" s="241"/>
      <c r="U320" s="241"/>
      <c r="V320" s="241"/>
      <c r="W320" s="241"/>
      <c r="AI320" s="241"/>
      <c r="AJ320" s="241"/>
      <c r="AK320" s="241"/>
      <c r="AL320" s="241"/>
      <c r="AM320" s="241"/>
      <c r="AN320" s="241"/>
      <c r="AO320" s="241"/>
      <c r="AP320" s="244"/>
      <c r="AT320" s="244"/>
    </row>
    <row r="321" spans="1:46" ht="15" customHeight="1">
      <c r="A321" s="284"/>
      <c r="B321" s="284"/>
      <c r="C321" s="284"/>
      <c r="H321" s="241" t="s">
        <v>563</v>
      </c>
      <c r="I321" s="241"/>
      <c r="J321" s="241"/>
      <c r="K321" s="241"/>
      <c r="L321" s="241"/>
      <c r="M321" s="241"/>
      <c r="N321" s="241"/>
      <c r="O321" s="241"/>
      <c r="P321" s="241" t="s">
        <v>2062</v>
      </c>
      <c r="Q321" s="241"/>
      <c r="R321" s="241"/>
      <c r="S321" s="241"/>
      <c r="T321" s="241"/>
      <c r="U321" s="241"/>
      <c r="V321" s="241"/>
      <c r="W321" s="241"/>
      <c r="AI321" s="241"/>
      <c r="AJ321" s="241"/>
      <c r="AK321" s="241"/>
      <c r="AL321" s="241"/>
      <c r="AM321" s="241"/>
      <c r="AN321" s="241"/>
      <c r="AO321" s="241"/>
      <c r="AP321" s="244"/>
      <c r="AT321" s="244"/>
    </row>
    <row r="322" spans="1:46" ht="15" customHeight="1">
      <c r="A322" s="284"/>
      <c r="B322" s="284"/>
      <c r="C322" s="284"/>
      <c r="H322" s="241" t="s">
        <v>564</v>
      </c>
      <c r="I322" s="241"/>
      <c r="J322" s="241"/>
      <c r="K322" s="241"/>
      <c r="L322" s="241"/>
      <c r="M322" s="241"/>
      <c r="N322" s="241"/>
      <c r="O322" s="241"/>
      <c r="P322" s="241" t="s">
        <v>2059</v>
      </c>
      <c r="Q322" s="241"/>
      <c r="R322" s="241"/>
      <c r="S322" s="241"/>
      <c r="T322" s="241"/>
      <c r="U322" s="241"/>
      <c r="V322" s="241"/>
      <c r="W322" s="241"/>
      <c r="AI322" s="241"/>
      <c r="AJ322" s="241"/>
      <c r="AK322" s="241"/>
      <c r="AL322" s="241"/>
      <c r="AM322" s="241"/>
      <c r="AN322" s="241"/>
      <c r="AO322" s="241"/>
      <c r="AP322" s="244"/>
      <c r="AT322" s="244"/>
    </row>
    <row r="323" spans="1:46" ht="15" customHeight="1">
      <c r="A323" s="284"/>
      <c r="B323" s="284"/>
      <c r="C323" s="284"/>
      <c r="H323" s="241" t="s">
        <v>565</v>
      </c>
      <c r="I323" s="241"/>
      <c r="J323" s="241"/>
      <c r="K323" s="241"/>
      <c r="L323" s="241"/>
      <c r="M323" s="241"/>
      <c r="N323" s="241"/>
      <c r="O323" s="241"/>
      <c r="P323" s="241" t="s">
        <v>2059</v>
      </c>
      <c r="Q323" s="241"/>
      <c r="R323" s="241"/>
      <c r="S323" s="241"/>
      <c r="T323" s="241"/>
      <c r="U323" s="241"/>
      <c r="V323" s="241"/>
      <c r="W323" s="241"/>
      <c r="AI323" s="241"/>
      <c r="AJ323" s="241"/>
      <c r="AK323" s="241"/>
      <c r="AL323" s="241"/>
      <c r="AM323" s="241"/>
      <c r="AN323" s="241"/>
      <c r="AO323" s="241"/>
      <c r="AP323" s="244"/>
      <c r="AT323" s="244"/>
    </row>
    <row r="324" spans="1:46" ht="15" customHeight="1">
      <c r="A324" s="284"/>
      <c r="B324" s="284"/>
      <c r="C324" s="284"/>
      <c r="H324" s="241" t="s">
        <v>566</v>
      </c>
      <c r="I324" s="241"/>
      <c r="J324" s="241"/>
      <c r="K324" s="241"/>
      <c r="L324" s="241"/>
      <c r="M324" s="241"/>
      <c r="N324" s="241"/>
      <c r="O324" s="241"/>
      <c r="P324" s="241" t="s">
        <v>2058</v>
      </c>
      <c r="Q324" s="241"/>
      <c r="R324" s="241"/>
      <c r="S324" s="241"/>
      <c r="T324" s="241"/>
      <c r="U324" s="241"/>
      <c r="V324" s="241"/>
      <c r="W324" s="241"/>
      <c r="AI324" s="241"/>
      <c r="AJ324" s="241"/>
      <c r="AK324" s="241"/>
      <c r="AL324" s="241"/>
      <c r="AM324" s="241"/>
      <c r="AN324" s="241"/>
      <c r="AO324" s="241"/>
      <c r="AP324" s="244"/>
      <c r="AT324" s="244"/>
    </row>
    <row r="325" spans="1:46" ht="15" customHeight="1">
      <c r="A325" s="284"/>
      <c r="B325" s="284"/>
      <c r="C325" s="284"/>
      <c r="H325" s="241" t="s">
        <v>567</v>
      </c>
      <c r="I325" s="241"/>
      <c r="J325" s="241"/>
      <c r="K325" s="241"/>
      <c r="L325" s="241"/>
      <c r="M325" s="241"/>
      <c r="N325" s="241"/>
      <c r="O325" s="241"/>
      <c r="P325" s="241" t="s">
        <v>2060</v>
      </c>
      <c r="Q325" s="241"/>
      <c r="R325" s="241"/>
      <c r="S325" s="241"/>
      <c r="T325" s="241"/>
      <c r="U325" s="241"/>
      <c r="V325" s="241"/>
      <c r="W325" s="241"/>
      <c r="AI325" s="241"/>
      <c r="AJ325" s="241"/>
      <c r="AK325" s="241"/>
      <c r="AL325" s="241"/>
      <c r="AM325" s="241"/>
      <c r="AN325" s="241"/>
      <c r="AO325" s="241"/>
      <c r="AP325" s="244"/>
      <c r="AT325" s="244"/>
    </row>
    <row r="326" spans="1:46" ht="15" customHeight="1">
      <c r="A326" s="284"/>
      <c r="B326" s="284"/>
      <c r="C326" s="284"/>
      <c r="H326" s="241" t="s">
        <v>568</v>
      </c>
      <c r="I326" s="241"/>
      <c r="J326" s="241"/>
      <c r="K326" s="241"/>
      <c r="L326" s="241"/>
      <c r="M326" s="241"/>
      <c r="N326" s="241"/>
      <c r="O326" s="241"/>
      <c r="P326" s="241" t="s">
        <v>2058</v>
      </c>
      <c r="Q326" s="241"/>
      <c r="R326" s="241"/>
      <c r="S326" s="241"/>
      <c r="T326" s="241"/>
      <c r="U326" s="241"/>
      <c r="V326" s="241"/>
      <c r="W326" s="241"/>
      <c r="AI326" s="241"/>
      <c r="AJ326" s="241"/>
      <c r="AK326" s="241"/>
      <c r="AL326" s="241"/>
      <c r="AM326" s="241"/>
      <c r="AN326" s="241"/>
      <c r="AO326" s="241"/>
      <c r="AP326" s="244"/>
      <c r="AT326" s="244"/>
    </row>
    <row r="327" spans="1:46" ht="15" customHeight="1">
      <c r="A327" s="284"/>
      <c r="B327" s="284"/>
      <c r="C327" s="284"/>
      <c r="H327" s="241" t="s">
        <v>569</v>
      </c>
      <c r="I327" s="241"/>
      <c r="J327" s="241"/>
      <c r="K327" s="241"/>
      <c r="L327" s="241"/>
      <c r="M327" s="241"/>
      <c r="N327" s="241"/>
      <c r="O327" s="241"/>
      <c r="P327" s="241" t="s">
        <v>2058</v>
      </c>
      <c r="Q327" s="241"/>
      <c r="R327" s="241"/>
      <c r="S327" s="241"/>
      <c r="T327" s="241"/>
      <c r="U327" s="241"/>
      <c r="V327" s="241"/>
      <c r="W327" s="241"/>
      <c r="AI327" s="241"/>
      <c r="AJ327" s="241"/>
      <c r="AK327" s="241"/>
      <c r="AL327" s="241"/>
      <c r="AM327" s="241"/>
      <c r="AN327" s="241"/>
      <c r="AO327" s="241"/>
      <c r="AP327" s="244"/>
      <c r="AT327" s="244"/>
    </row>
    <row r="328" spans="1:46" ht="15" customHeight="1">
      <c r="A328" s="284"/>
      <c r="B328" s="284"/>
      <c r="C328" s="284"/>
      <c r="H328" s="241" t="s">
        <v>570</v>
      </c>
      <c r="I328" s="241"/>
      <c r="J328" s="241"/>
      <c r="K328" s="241"/>
      <c r="L328" s="241"/>
      <c r="M328" s="241"/>
      <c r="N328" s="241"/>
      <c r="O328" s="241"/>
      <c r="P328" s="241" t="s">
        <v>2059</v>
      </c>
      <c r="Q328" s="241"/>
      <c r="R328" s="241"/>
      <c r="S328" s="241"/>
      <c r="T328" s="241"/>
      <c r="U328" s="241"/>
      <c r="V328" s="241"/>
      <c r="W328" s="241"/>
      <c r="AI328" s="241"/>
      <c r="AJ328" s="241"/>
      <c r="AK328" s="241"/>
      <c r="AL328" s="241"/>
      <c r="AM328" s="241"/>
      <c r="AN328" s="241"/>
      <c r="AO328" s="241"/>
      <c r="AP328" s="244"/>
      <c r="AT328" s="244"/>
    </row>
    <row r="329" spans="1:46" ht="15" customHeight="1">
      <c r="A329" s="284"/>
      <c r="B329" s="284"/>
      <c r="C329" s="284"/>
      <c r="H329" s="241" t="s">
        <v>571</v>
      </c>
      <c r="I329" s="241"/>
      <c r="J329" s="241"/>
      <c r="K329" s="241"/>
      <c r="L329" s="241"/>
      <c r="M329" s="241"/>
      <c r="N329" s="241"/>
      <c r="O329" s="241"/>
      <c r="P329" s="241" t="s">
        <v>2057</v>
      </c>
      <c r="Q329" s="241"/>
      <c r="R329" s="241"/>
      <c r="S329" s="241"/>
      <c r="T329" s="241"/>
      <c r="U329" s="241"/>
      <c r="V329" s="241"/>
      <c r="W329" s="241"/>
      <c r="AI329" s="241"/>
      <c r="AJ329" s="241"/>
      <c r="AK329" s="241"/>
      <c r="AL329" s="241"/>
      <c r="AM329" s="241"/>
      <c r="AN329" s="241"/>
      <c r="AO329" s="241"/>
      <c r="AP329" s="244"/>
      <c r="AT329" s="244"/>
    </row>
    <row r="330" spans="1:46" ht="15" customHeight="1">
      <c r="A330" s="284"/>
      <c r="B330" s="284"/>
      <c r="C330" s="284"/>
      <c r="H330" s="241" t="s">
        <v>572</v>
      </c>
      <c r="I330" s="241"/>
      <c r="J330" s="241"/>
      <c r="K330" s="241"/>
      <c r="L330" s="241"/>
      <c r="M330" s="241"/>
      <c r="N330" s="241"/>
      <c r="O330" s="241"/>
      <c r="P330" s="241" t="s">
        <v>2058</v>
      </c>
      <c r="Q330" s="241"/>
      <c r="R330" s="241"/>
      <c r="S330" s="241"/>
      <c r="T330" s="241"/>
      <c r="U330" s="241"/>
      <c r="V330" s="241"/>
      <c r="W330" s="241"/>
      <c r="AI330" s="241"/>
      <c r="AJ330" s="241"/>
      <c r="AK330" s="241"/>
      <c r="AL330" s="241"/>
      <c r="AM330" s="241"/>
      <c r="AN330" s="241"/>
      <c r="AO330" s="241"/>
      <c r="AP330" s="244"/>
      <c r="AT330" s="244"/>
    </row>
    <row r="331" spans="1:46" ht="15" customHeight="1">
      <c r="A331" s="284"/>
      <c r="B331" s="284"/>
      <c r="C331" s="284"/>
      <c r="H331" s="241" t="s">
        <v>573</v>
      </c>
      <c r="I331" s="241"/>
      <c r="J331" s="241"/>
      <c r="K331" s="241"/>
      <c r="L331" s="241"/>
      <c r="M331" s="241"/>
      <c r="N331" s="241"/>
      <c r="O331" s="241"/>
      <c r="P331" s="241" t="s">
        <v>2057</v>
      </c>
      <c r="Q331" s="241"/>
      <c r="R331" s="241"/>
      <c r="S331" s="241"/>
      <c r="T331" s="241"/>
      <c r="U331" s="241"/>
      <c r="V331" s="241"/>
      <c r="W331" s="241"/>
      <c r="AI331" s="241"/>
      <c r="AJ331" s="241"/>
      <c r="AK331" s="241"/>
      <c r="AL331" s="241"/>
      <c r="AM331" s="241"/>
      <c r="AN331" s="241"/>
      <c r="AO331" s="241"/>
      <c r="AP331" s="244"/>
      <c r="AT331" s="244"/>
    </row>
    <row r="332" spans="1:46" ht="15" customHeight="1">
      <c r="A332" s="284"/>
      <c r="B332" s="284"/>
      <c r="C332" s="284"/>
      <c r="H332" s="241" t="s">
        <v>574</v>
      </c>
      <c r="I332" s="241"/>
      <c r="J332" s="241"/>
      <c r="K332" s="241"/>
      <c r="L332" s="241"/>
      <c r="M332" s="241"/>
      <c r="N332" s="241"/>
      <c r="O332" s="241"/>
      <c r="P332" s="241" t="s">
        <v>2056</v>
      </c>
      <c r="Q332" s="241"/>
      <c r="R332" s="241"/>
      <c r="S332" s="241"/>
      <c r="T332" s="241"/>
      <c r="U332" s="241"/>
      <c r="V332" s="241"/>
      <c r="W332" s="241"/>
      <c r="AI332" s="241"/>
      <c r="AJ332" s="241"/>
      <c r="AK332" s="241"/>
      <c r="AL332" s="241"/>
      <c r="AM332" s="241"/>
      <c r="AN332" s="241"/>
      <c r="AO332" s="241"/>
      <c r="AP332" s="241"/>
    </row>
    <row r="333" spans="1:46" ht="15" customHeight="1">
      <c r="A333" s="284"/>
      <c r="B333" s="284"/>
      <c r="C333" s="284"/>
      <c r="H333" s="241" t="s">
        <v>575</v>
      </c>
      <c r="I333" s="241"/>
      <c r="J333" s="241"/>
      <c r="K333" s="241"/>
      <c r="L333" s="241"/>
      <c r="M333" s="241"/>
      <c r="N333" s="241"/>
      <c r="O333" s="241"/>
      <c r="P333" s="241" t="s">
        <v>2058</v>
      </c>
      <c r="Q333" s="241"/>
      <c r="R333" s="241"/>
      <c r="S333" s="241"/>
      <c r="T333" s="241"/>
      <c r="U333" s="241"/>
      <c r="V333" s="241"/>
      <c r="W333" s="241"/>
      <c r="AI333" s="241"/>
      <c r="AJ333" s="241"/>
      <c r="AK333" s="241"/>
      <c r="AL333" s="241"/>
      <c r="AM333" s="241"/>
      <c r="AN333" s="241"/>
      <c r="AO333" s="241"/>
      <c r="AP333" s="241"/>
    </row>
    <row r="334" spans="1:46" ht="15" customHeight="1">
      <c r="A334" s="284"/>
      <c r="B334" s="284"/>
      <c r="C334" s="284"/>
      <c r="H334" s="241" t="s">
        <v>576</v>
      </c>
      <c r="I334" s="241"/>
      <c r="J334" s="241"/>
      <c r="K334" s="241"/>
      <c r="L334" s="241"/>
      <c r="M334" s="241"/>
      <c r="N334" s="241"/>
      <c r="O334" s="241"/>
      <c r="P334" s="241" t="s">
        <v>2060</v>
      </c>
      <c r="Q334" s="241"/>
      <c r="R334" s="241"/>
      <c r="S334" s="241"/>
      <c r="T334" s="241"/>
      <c r="U334" s="241"/>
      <c r="V334" s="241"/>
      <c r="W334" s="241"/>
      <c r="AI334" s="241"/>
      <c r="AJ334" s="241"/>
      <c r="AK334" s="241"/>
      <c r="AL334" s="241"/>
      <c r="AM334" s="241"/>
      <c r="AN334" s="241"/>
      <c r="AO334" s="241"/>
      <c r="AP334" s="241"/>
    </row>
    <row r="335" spans="1:46" ht="15" customHeight="1">
      <c r="A335" s="284"/>
      <c r="B335" s="284"/>
      <c r="C335" s="284"/>
      <c r="H335" s="241" t="s">
        <v>577</v>
      </c>
      <c r="I335" s="241"/>
      <c r="J335" s="241"/>
      <c r="K335" s="241"/>
      <c r="L335" s="241"/>
      <c r="M335" s="241"/>
      <c r="N335" s="241"/>
      <c r="O335" s="241"/>
      <c r="P335" s="241" t="s">
        <v>2059</v>
      </c>
      <c r="Q335" s="241"/>
      <c r="R335" s="241"/>
      <c r="S335" s="241"/>
      <c r="T335" s="241"/>
      <c r="U335" s="241"/>
      <c r="V335" s="241"/>
      <c r="W335" s="241"/>
      <c r="AI335" s="241"/>
      <c r="AJ335" s="241"/>
      <c r="AK335" s="241"/>
      <c r="AL335" s="241"/>
      <c r="AM335" s="241"/>
      <c r="AN335" s="241"/>
      <c r="AO335" s="241"/>
      <c r="AP335" s="241"/>
    </row>
    <row r="336" spans="1:46" ht="15" customHeight="1">
      <c r="B336" s="241"/>
      <c r="C336" s="241"/>
      <c r="H336" s="241" t="s">
        <v>578</v>
      </c>
      <c r="I336" s="241"/>
      <c r="J336" s="241"/>
      <c r="K336" s="241"/>
      <c r="L336" s="241"/>
      <c r="M336" s="241"/>
      <c r="N336" s="241"/>
      <c r="O336" s="241"/>
      <c r="P336" s="241" t="s">
        <v>2063</v>
      </c>
      <c r="Q336" s="241"/>
      <c r="R336" s="241"/>
      <c r="S336" s="241"/>
      <c r="T336" s="241"/>
      <c r="U336" s="241"/>
      <c r="V336" s="241"/>
      <c r="W336" s="241"/>
      <c r="AI336" s="241"/>
      <c r="AJ336" s="241"/>
      <c r="AK336" s="241"/>
      <c r="AL336" s="241"/>
      <c r="AM336" s="241"/>
      <c r="AN336" s="241"/>
      <c r="AO336" s="241"/>
      <c r="AP336" s="241"/>
    </row>
    <row r="337" spans="2:42" ht="15" customHeight="1">
      <c r="B337" s="241"/>
      <c r="C337" s="241"/>
      <c r="H337" s="241" t="s">
        <v>579</v>
      </c>
      <c r="I337" s="241"/>
      <c r="J337" s="241"/>
      <c r="K337" s="241"/>
      <c r="L337" s="241"/>
      <c r="M337" s="241"/>
      <c r="N337" s="241"/>
      <c r="O337" s="241"/>
      <c r="P337" s="241" t="s">
        <v>2059</v>
      </c>
      <c r="Q337" s="241"/>
      <c r="R337" s="241"/>
      <c r="S337" s="241"/>
      <c r="T337" s="241"/>
      <c r="U337" s="241"/>
      <c r="V337" s="241"/>
      <c r="W337" s="241"/>
      <c r="AI337" s="241"/>
      <c r="AJ337" s="241"/>
      <c r="AK337" s="241"/>
      <c r="AL337" s="241"/>
      <c r="AM337" s="241"/>
      <c r="AN337" s="241"/>
      <c r="AO337" s="241"/>
      <c r="AP337" s="241"/>
    </row>
    <row r="338" spans="2:42" ht="15" customHeight="1">
      <c r="B338" s="241"/>
      <c r="C338" s="241"/>
      <c r="H338" s="241" t="s">
        <v>580</v>
      </c>
      <c r="I338" s="241"/>
      <c r="J338" s="241"/>
      <c r="K338" s="241"/>
      <c r="L338" s="241"/>
      <c r="M338" s="241"/>
      <c r="N338" s="241"/>
      <c r="O338" s="241"/>
      <c r="P338" s="241" t="s">
        <v>2061</v>
      </c>
      <c r="Q338" s="241"/>
      <c r="R338" s="241"/>
      <c r="S338" s="241"/>
      <c r="T338" s="241"/>
      <c r="U338" s="241"/>
      <c r="V338" s="241"/>
      <c r="W338" s="241"/>
      <c r="AI338" s="241"/>
      <c r="AJ338" s="241"/>
      <c r="AK338" s="241"/>
      <c r="AL338" s="241"/>
      <c r="AM338" s="241"/>
      <c r="AN338" s="241"/>
      <c r="AO338" s="241"/>
      <c r="AP338" s="241"/>
    </row>
    <row r="339" spans="2:42" ht="15" customHeight="1">
      <c r="B339" s="241"/>
      <c r="C339" s="241"/>
      <c r="H339" s="241" t="s">
        <v>581</v>
      </c>
      <c r="I339" s="241"/>
      <c r="J339" s="241"/>
      <c r="K339" s="241"/>
      <c r="L339" s="241"/>
      <c r="M339" s="241"/>
      <c r="N339" s="241"/>
      <c r="O339" s="241"/>
      <c r="P339" s="241" t="s">
        <v>2058</v>
      </c>
      <c r="Q339" s="241"/>
      <c r="R339" s="241"/>
      <c r="S339" s="241"/>
      <c r="T339" s="241"/>
      <c r="U339" s="241"/>
      <c r="V339" s="241"/>
      <c r="W339" s="241"/>
      <c r="AI339" s="241"/>
      <c r="AJ339" s="241"/>
      <c r="AK339" s="241"/>
      <c r="AL339" s="241"/>
      <c r="AM339" s="241"/>
      <c r="AN339" s="241"/>
      <c r="AO339" s="241"/>
      <c r="AP339" s="241"/>
    </row>
    <row r="340" spans="2:42" ht="15" customHeight="1">
      <c r="B340" s="241"/>
      <c r="C340" s="241"/>
      <c r="H340" s="241" t="s">
        <v>282</v>
      </c>
      <c r="I340" s="241"/>
      <c r="J340" s="241"/>
      <c r="K340" s="241"/>
      <c r="L340" s="241"/>
      <c r="M340" s="241"/>
      <c r="N340" s="241"/>
      <c r="O340" s="241"/>
      <c r="P340" s="241" t="s">
        <v>2061</v>
      </c>
      <c r="Q340" s="241"/>
      <c r="R340" s="241"/>
      <c r="S340" s="241"/>
      <c r="T340" s="241"/>
      <c r="U340" s="241"/>
      <c r="V340" s="241"/>
      <c r="W340" s="241"/>
      <c r="AI340" s="241"/>
      <c r="AJ340" s="241"/>
      <c r="AK340" s="241"/>
      <c r="AL340" s="241"/>
      <c r="AM340" s="241"/>
      <c r="AN340" s="241"/>
      <c r="AO340" s="241"/>
      <c r="AP340" s="241"/>
    </row>
    <row r="341" spans="2:42" ht="15" customHeight="1">
      <c r="B341" s="241"/>
      <c r="C341" s="241"/>
      <c r="H341" s="241" t="s">
        <v>582</v>
      </c>
      <c r="I341" s="241"/>
      <c r="J341" s="241"/>
      <c r="K341" s="241"/>
      <c r="L341" s="241"/>
      <c r="M341" s="241"/>
      <c r="N341" s="241"/>
      <c r="O341" s="241"/>
      <c r="P341" s="241" t="s">
        <v>2058</v>
      </c>
      <c r="Q341" s="241"/>
      <c r="R341" s="241"/>
      <c r="S341" s="241"/>
      <c r="T341" s="241"/>
      <c r="U341" s="241"/>
      <c r="V341" s="241"/>
      <c r="W341" s="241"/>
      <c r="AI341" s="241"/>
      <c r="AJ341" s="241"/>
      <c r="AK341" s="241"/>
      <c r="AL341" s="241"/>
      <c r="AM341" s="241"/>
      <c r="AN341" s="241"/>
      <c r="AO341" s="241"/>
      <c r="AP341" s="241"/>
    </row>
    <row r="342" spans="2:42" ht="15" customHeight="1">
      <c r="B342" s="241"/>
      <c r="C342" s="241"/>
      <c r="H342" s="241" t="s">
        <v>583</v>
      </c>
      <c r="I342" s="241"/>
      <c r="J342" s="241"/>
      <c r="K342" s="241"/>
      <c r="L342" s="241"/>
      <c r="M342" s="241"/>
      <c r="N342" s="241"/>
      <c r="O342" s="241"/>
      <c r="P342" s="241" t="s">
        <v>2063</v>
      </c>
      <c r="Q342" s="241"/>
      <c r="R342" s="241"/>
      <c r="S342" s="241"/>
      <c r="T342" s="241"/>
      <c r="U342" s="241"/>
      <c r="V342" s="241"/>
      <c r="W342" s="241"/>
      <c r="AI342" s="241"/>
      <c r="AJ342" s="241"/>
      <c r="AK342" s="241"/>
      <c r="AL342" s="241"/>
      <c r="AM342" s="241"/>
      <c r="AN342" s="241"/>
      <c r="AO342" s="241"/>
      <c r="AP342" s="241"/>
    </row>
    <row r="343" spans="2:42" ht="15" customHeight="1">
      <c r="B343" s="241"/>
      <c r="C343" s="241"/>
      <c r="H343" s="241" t="s">
        <v>584</v>
      </c>
      <c r="I343" s="241"/>
      <c r="J343" s="241"/>
      <c r="K343" s="241"/>
      <c r="L343" s="241"/>
      <c r="M343" s="241"/>
      <c r="N343" s="241"/>
      <c r="O343" s="241"/>
      <c r="P343" s="241" t="s">
        <v>2060</v>
      </c>
      <c r="Q343" s="241"/>
      <c r="R343" s="241"/>
      <c r="S343" s="241"/>
      <c r="T343" s="241"/>
      <c r="U343" s="241"/>
      <c r="V343" s="241"/>
      <c r="W343" s="241"/>
      <c r="AI343" s="241"/>
      <c r="AJ343" s="241"/>
      <c r="AK343" s="241"/>
      <c r="AL343" s="241"/>
      <c r="AM343" s="241"/>
      <c r="AN343" s="241"/>
      <c r="AO343" s="241"/>
      <c r="AP343" s="241"/>
    </row>
    <row r="344" spans="2:42" ht="15" customHeight="1">
      <c r="B344" s="241"/>
      <c r="C344" s="241"/>
      <c r="H344" s="241" t="s">
        <v>585</v>
      </c>
      <c r="I344" s="241"/>
      <c r="J344" s="241"/>
      <c r="K344" s="241"/>
      <c r="L344" s="241"/>
      <c r="M344" s="241"/>
      <c r="N344" s="241"/>
      <c r="O344" s="241"/>
      <c r="P344" s="241" t="s">
        <v>2060</v>
      </c>
      <c r="Q344" s="241"/>
      <c r="R344" s="241"/>
      <c r="S344" s="241"/>
      <c r="T344" s="241"/>
      <c r="U344" s="241"/>
      <c r="V344" s="241"/>
      <c r="W344" s="241"/>
      <c r="AI344" s="241"/>
      <c r="AJ344" s="241"/>
      <c r="AK344" s="241"/>
      <c r="AL344" s="241"/>
      <c r="AM344" s="241"/>
      <c r="AN344" s="241"/>
      <c r="AO344" s="241"/>
      <c r="AP344" s="241"/>
    </row>
    <row r="345" spans="2:42" ht="15" customHeight="1">
      <c r="B345" s="241"/>
      <c r="C345" s="241"/>
      <c r="H345" s="241" t="s">
        <v>586</v>
      </c>
      <c r="I345" s="241"/>
      <c r="J345" s="241"/>
      <c r="K345" s="241"/>
      <c r="L345" s="241"/>
      <c r="M345" s="241"/>
      <c r="N345" s="241"/>
      <c r="O345" s="241"/>
      <c r="P345" s="241" t="s">
        <v>2058</v>
      </c>
      <c r="Q345" s="241"/>
      <c r="R345" s="241"/>
      <c r="S345" s="241"/>
      <c r="T345" s="241"/>
      <c r="U345" s="241"/>
      <c r="V345" s="241"/>
      <c r="W345" s="241"/>
      <c r="AI345" s="241"/>
      <c r="AJ345" s="241"/>
      <c r="AK345" s="241"/>
      <c r="AL345" s="241"/>
      <c r="AM345" s="241"/>
      <c r="AN345" s="241"/>
      <c r="AO345" s="241"/>
      <c r="AP345" s="241"/>
    </row>
    <row r="346" spans="2:42" ht="15" customHeight="1">
      <c r="B346" s="241"/>
      <c r="C346" s="241"/>
      <c r="H346" s="241" t="s">
        <v>587</v>
      </c>
      <c r="I346" s="241"/>
      <c r="J346" s="241"/>
      <c r="K346" s="241"/>
      <c r="L346" s="241"/>
      <c r="M346" s="241"/>
      <c r="N346" s="241"/>
      <c r="O346" s="241"/>
      <c r="P346" s="241" t="s">
        <v>2057</v>
      </c>
      <c r="Q346" s="241"/>
      <c r="R346" s="241"/>
      <c r="S346" s="241"/>
      <c r="T346" s="241"/>
      <c r="U346" s="241"/>
      <c r="V346" s="241"/>
      <c r="W346" s="241"/>
      <c r="AI346" s="241"/>
      <c r="AJ346" s="241"/>
      <c r="AK346" s="241"/>
      <c r="AL346" s="241"/>
      <c r="AM346" s="241"/>
      <c r="AN346" s="241"/>
      <c r="AO346" s="241"/>
      <c r="AP346" s="241"/>
    </row>
    <row r="347" spans="2:42" ht="15" customHeight="1">
      <c r="B347" s="241"/>
      <c r="C347" s="241"/>
      <c r="H347" s="241" t="s">
        <v>588</v>
      </c>
      <c r="I347" s="241"/>
      <c r="J347" s="241"/>
      <c r="K347" s="241"/>
      <c r="L347" s="241"/>
      <c r="M347" s="241"/>
      <c r="N347" s="241"/>
      <c r="O347" s="241"/>
      <c r="P347" s="241" t="s">
        <v>2056</v>
      </c>
      <c r="Q347" s="241"/>
      <c r="R347" s="241"/>
      <c r="S347" s="241"/>
      <c r="T347" s="241"/>
      <c r="U347" s="241"/>
      <c r="V347" s="241"/>
      <c r="W347" s="241"/>
      <c r="AI347" s="241"/>
      <c r="AJ347" s="241"/>
      <c r="AK347" s="241"/>
      <c r="AL347" s="241"/>
      <c r="AM347" s="241"/>
      <c r="AN347" s="241"/>
      <c r="AO347" s="241"/>
      <c r="AP347" s="241"/>
    </row>
    <row r="348" spans="2:42" ht="15" customHeight="1">
      <c r="B348" s="241"/>
      <c r="C348" s="241"/>
      <c r="H348" s="241" t="s">
        <v>589</v>
      </c>
      <c r="I348" s="241"/>
      <c r="J348" s="241"/>
      <c r="K348" s="241"/>
      <c r="L348" s="241"/>
      <c r="M348" s="241"/>
      <c r="N348" s="241"/>
      <c r="O348" s="241"/>
      <c r="P348" s="241" t="s">
        <v>2058</v>
      </c>
      <c r="Q348" s="241"/>
      <c r="R348" s="241"/>
      <c r="S348" s="241"/>
      <c r="T348" s="241"/>
      <c r="U348" s="241"/>
      <c r="V348" s="241"/>
      <c r="W348" s="241"/>
      <c r="AI348" s="241"/>
      <c r="AJ348" s="241"/>
      <c r="AK348" s="241"/>
      <c r="AL348" s="241"/>
      <c r="AM348" s="241"/>
      <c r="AN348" s="241"/>
      <c r="AO348" s="241"/>
      <c r="AP348" s="241"/>
    </row>
    <row r="349" spans="2:42" ht="15" customHeight="1">
      <c r="B349" s="241"/>
      <c r="C349" s="241"/>
      <c r="H349" s="241" t="s">
        <v>590</v>
      </c>
      <c r="I349" s="241"/>
      <c r="J349" s="241"/>
      <c r="K349" s="241"/>
      <c r="L349" s="241"/>
      <c r="M349" s="241"/>
      <c r="N349" s="241"/>
      <c r="O349" s="241"/>
      <c r="P349" s="241" t="s">
        <v>2058</v>
      </c>
      <c r="Q349" s="241"/>
      <c r="R349" s="241"/>
      <c r="S349" s="241"/>
      <c r="T349" s="241"/>
      <c r="U349" s="241"/>
      <c r="V349" s="241"/>
      <c r="W349" s="241"/>
      <c r="AI349" s="241"/>
      <c r="AJ349" s="241"/>
      <c r="AK349" s="241"/>
      <c r="AL349" s="241"/>
      <c r="AM349" s="241"/>
      <c r="AN349" s="241"/>
      <c r="AO349" s="241"/>
      <c r="AP349" s="241"/>
    </row>
    <row r="350" spans="2:42" ht="15" customHeight="1">
      <c r="B350" s="241"/>
      <c r="C350" s="241"/>
      <c r="H350" s="241" t="s">
        <v>591</v>
      </c>
      <c r="I350" s="241"/>
      <c r="J350" s="241"/>
      <c r="K350" s="241"/>
      <c r="L350" s="241"/>
      <c r="M350" s="241"/>
      <c r="N350" s="241"/>
      <c r="O350" s="241"/>
      <c r="P350" s="241" t="s">
        <v>2060</v>
      </c>
      <c r="Q350" s="241"/>
      <c r="R350" s="241"/>
      <c r="S350" s="241"/>
      <c r="T350" s="241"/>
      <c r="U350" s="241"/>
      <c r="V350" s="241"/>
      <c r="W350" s="241"/>
      <c r="AI350" s="241"/>
      <c r="AJ350" s="241"/>
      <c r="AK350" s="241"/>
      <c r="AL350" s="241"/>
      <c r="AM350" s="241"/>
      <c r="AN350" s="241"/>
      <c r="AO350" s="241"/>
      <c r="AP350" s="241"/>
    </row>
    <row r="351" spans="2:42" ht="15" customHeight="1">
      <c r="B351" s="241"/>
      <c r="C351" s="241"/>
      <c r="H351" s="241" t="s">
        <v>592</v>
      </c>
      <c r="I351" s="241"/>
      <c r="J351" s="241"/>
      <c r="K351" s="241"/>
      <c r="L351" s="241"/>
      <c r="M351" s="241"/>
      <c r="N351" s="241"/>
      <c r="O351" s="241"/>
      <c r="P351" s="241" t="s">
        <v>2060</v>
      </c>
      <c r="Q351" s="241"/>
      <c r="R351" s="241"/>
      <c r="S351" s="241"/>
      <c r="T351" s="241"/>
      <c r="U351" s="241"/>
      <c r="V351" s="241"/>
      <c r="W351" s="241"/>
      <c r="AI351" s="241"/>
      <c r="AJ351" s="241"/>
      <c r="AK351" s="241"/>
      <c r="AL351" s="241"/>
      <c r="AM351" s="241"/>
      <c r="AN351" s="241"/>
      <c r="AO351" s="241"/>
      <c r="AP351" s="241"/>
    </row>
    <row r="352" spans="2:42" ht="15" customHeight="1">
      <c r="B352" s="241"/>
      <c r="C352" s="241"/>
      <c r="H352" s="241" t="s">
        <v>593</v>
      </c>
      <c r="I352" s="241"/>
      <c r="J352" s="241"/>
      <c r="K352" s="241"/>
      <c r="L352" s="241"/>
      <c r="M352" s="241"/>
      <c r="N352" s="241"/>
      <c r="O352" s="241"/>
      <c r="P352" s="241" t="s">
        <v>2058</v>
      </c>
      <c r="Q352" s="241"/>
      <c r="R352" s="241"/>
      <c r="S352" s="241"/>
      <c r="T352" s="241"/>
      <c r="U352" s="241"/>
      <c r="V352" s="241"/>
      <c r="W352" s="241"/>
      <c r="AI352" s="241"/>
      <c r="AJ352" s="241"/>
      <c r="AK352" s="241"/>
      <c r="AL352" s="241"/>
      <c r="AM352" s="241"/>
      <c r="AN352" s="241"/>
      <c r="AO352" s="241"/>
      <c r="AP352" s="241"/>
    </row>
    <row r="353" spans="2:42" ht="15" customHeight="1">
      <c r="B353" s="241"/>
      <c r="C353" s="241"/>
      <c r="H353" s="241" t="s">
        <v>594</v>
      </c>
      <c r="I353" s="241"/>
      <c r="J353" s="241"/>
      <c r="K353" s="241"/>
      <c r="L353" s="241"/>
      <c r="M353" s="241"/>
      <c r="N353" s="241"/>
      <c r="O353" s="241"/>
      <c r="P353" s="241" t="s">
        <v>713</v>
      </c>
      <c r="Q353" s="241"/>
      <c r="R353" s="241"/>
      <c r="S353" s="241"/>
      <c r="T353" s="241"/>
      <c r="U353" s="241"/>
      <c r="V353" s="241"/>
      <c r="W353" s="241"/>
      <c r="AI353" s="241"/>
      <c r="AJ353" s="241"/>
      <c r="AK353" s="241"/>
      <c r="AL353" s="241"/>
      <c r="AM353" s="241"/>
      <c r="AN353" s="241"/>
      <c r="AO353" s="241"/>
      <c r="AP353" s="241"/>
    </row>
    <row r="354" spans="2:42" ht="15" customHeight="1">
      <c r="B354" s="241"/>
      <c r="C354" s="241"/>
      <c r="H354" s="241" t="s">
        <v>595</v>
      </c>
      <c r="I354" s="241"/>
      <c r="J354" s="241"/>
      <c r="K354" s="241"/>
      <c r="L354" s="241"/>
      <c r="M354" s="241"/>
      <c r="N354" s="241"/>
      <c r="O354" s="241"/>
      <c r="P354" s="241" t="s">
        <v>2061</v>
      </c>
      <c r="Q354" s="241"/>
      <c r="R354" s="241"/>
      <c r="S354" s="241"/>
      <c r="T354" s="241"/>
      <c r="U354" s="241"/>
      <c r="V354" s="241"/>
      <c r="W354" s="241"/>
      <c r="AI354" s="241"/>
      <c r="AJ354" s="241"/>
      <c r="AK354" s="241"/>
      <c r="AL354" s="241"/>
      <c r="AM354" s="241"/>
      <c r="AN354" s="241"/>
      <c r="AO354" s="241"/>
      <c r="AP354" s="241"/>
    </row>
    <row r="355" spans="2:42" ht="15" customHeight="1">
      <c r="B355" s="241"/>
      <c r="C355" s="241"/>
      <c r="H355" s="241" t="s">
        <v>596</v>
      </c>
      <c r="I355" s="241"/>
      <c r="J355" s="241"/>
      <c r="K355" s="241"/>
      <c r="L355" s="241"/>
      <c r="M355" s="241"/>
      <c r="N355" s="241"/>
      <c r="O355" s="241"/>
      <c r="P355" s="241" t="s">
        <v>713</v>
      </c>
      <c r="Q355" s="241"/>
      <c r="R355" s="241"/>
      <c r="S355" s="241"/>
      <c r="T355" s="241"/>
      <c r="U355" s="241"/>
      <c r="V355" s="241"/>
      <c r="W355" s="241"/>
      <c r="AI355" s="241"/>
      <c r="AJ355" s="241"/>
      <c r="AK355" s="241"/>
      <c r="AL355" s="241"/>
      <c r="AM355" s="241"/>
      <c r="AN355" s="241"/>
      <c r="AO355" s="241"/>
      <c r="AP355" s="241"/>
    </row>
    <row r="356" spans="2:42" ht="15" customHeight="1">
      <c r="B356" s="241"/>
      <c r="C356" s="241"/>
      <c r="H356" s="241" t="s">
        <v>597</v>
      </c>
      <c r="I356" s="241"/>
      <c r="J356" s="241"/>
      <c r="K356" s="241"/>
      <c r="L356" s="241"/>
      <c r="M356" s="241"/>
      <c r="N356" s="241"/>
      <c r="O356" s="241"/>
      <c r="P356" s="241" t="s">
        <v>2059</v>
      </c>
      <c r="Q356" s="241"/>
      <c r="R356" s="241"/>
      <c r="S356" s="241"/>
      <c r="T356" s="241"/>
      <c r="U356" s="241"/>
      <c r="V356" s="241"/>
      <c r="W356" s="241"/>
      <c r="AI356" s="241"/>
      <c r="AJ356" s="241"/>
      <c r="AK356" s="241"/>
      <c r="AL356" s="241"/>
      <c r="AM356" s="241"/>
      <c r="AN356" s="241"/>
      <c r="AO356" s="241"/>
      <c r="AP356" s="241"/>
    </row>
    <row r="357" spans="2:42" ht="15" customHeight="1">
      <c r="B357" s="241"/>
      <c r="C357" s="241"/>
      <c r="H357" s="241" t="s">
        <v>598</v>
      </c>
      <c r="I357" s="241"/>
      <c r="J357" s="241"/>
      <c r="K357" s="241"/>
      <c r="L357" s="241"/>
      <c r="M357" s="241"/>
      <c r="N357" s="241"/>
      <c r="O357" s="241"/>
      <c r="P357" s="241" t="s">
        <v>2059</v>
      </c>
      <c r="Q357" s="241"/>
      <c r="R357" s="241"/>
      <c r="S357" s="241"/>
      <c r="T357" s="241"/>
      <c r="U357" s="241"/>
      <c r="V357" s="241"/>
      <c r="W357" s="241"/>
      <c r="AI357" s="241"/>
      <c r="AJ357" s="241"/>
      <c r="AK357" s="241"/>
      <c r="AL357" s="241"/>
      <c r="AM357" s="241"/>
      <c r="AN357" s="241"/>
      <c r="AO357" s="241"/>
      <c r="AP357" s="241"/>
    </row>
    <row r="358" spans="2:42" ht="15" customHeight="1">
      <c r="B358" s="241"/>
      <c r="C358" s="241"/>
      <c r="H358" s="241" t="s">
        <v>599</v>
      </c>
      <c r="I358" s="241"/>
      <c r="J358" s="241"/>
      <c r="K358" s="241"/>
      <c r="L358" s="241"/>
      <c r="M358" s="241"/>
      <c r="N358" s="241"/>
      <c r="O358" s="241"/>
      <c r="P358" s="241" t="s">
        <v>2058</v>
      </c>
      <c r="Q358" s="241"/>
      <c r="R358" s="241"/>
      <c r="S358" s="241"/>
      <c r="T358" s="241"/>
      <c r="U358" s="241"/>
      <c r="V358" s="241"/>
      <c r="W358" s="241"/>
      <c r="AI358" s="241"/>
      <c r="AJ358" s="241"/>
      <c r="AK358" s="241"/>
      <c r="AL358" s="241"/>
      <c r="AM358" s="241"/>
      <c r="AN358" s="241"/>
      <c r="AO358" s="241"/>
      <c r="AP358" s="241"/>
    </row>
    <row r="359" spans="2:42" ht="15" customHeight="1">
      <c r="B359" s="241"/>
      <c r="C359" s="241"/>
      <c r="H359" s="241" t="s">
        <v>600</v>
      </c>
      <c r="I359" s="241"/>
      <c r="J359" s="241"/>
      <c r="K359" s="241"/>
      <c r="L359" s="241"/>
      <c r="M359" s="241"/>
      <c r="N359" s="241"/>
      <c r="O359" s="241"/>
      <c r="P359" s="241" t="s">
        <v>2061</v>
      </c>
      <c r="Q359" s="241"/>
      <c r="R359" s="241"/>
      <c r="S359" s="241"/>
      <c r="T359" s="241"/>
      <c r="U359" s="241"/>
      <c r="V359" s="241"/>
      <c r="W359" s="241"/>
      <c r="AI359" s="241"/>
      <c r="AJ359" s="241"/>
      <c r="AK359" s="241"/>
      <c r="AL359" s="241"/>
      <c r="AM359" s="241"/>
      <c r="AN359" s="241"/>
      <c r="AO359" s="241"/>
      <c r="AP359" s="241"/>
    </row>
    <row r="360" spans="2:42" ht="15" customHeight="1">
      <c r="B360" s="241"/>
      <c r="C360" s="241"/>
      <c r="H360" s="241" t="s">
        <v>601</v>
      </c>
      <c r="I360" s="241"/>
      <c r="J360" s="241"/>
      <c r="K360" s="241"/>
      <c r="L360" s="241"/>
      <c r="M360" s="241"/>
      <c r="N360" s="241"/>
      <c r="O360" s="241"/>
      <c r="P360" s="241" t="s">
        <v>2057</v>
      </c>
      <c r="Q360" s="241"/>
      <c r="R360" s="241"/>
      <c r="S360" s="241"/>
      <c r="T360" s="241"/>
      <c r="U360" s="241"/>
      <c r="V360" s="241"/>
      <c r="W360" s="241"/>
      <c r="AI360" s="241"/>
      <c r="AJ360" s="241"/>
      <c r="AK360" s="241"/>
      <c r="AL360" s="241"/>
      <c r="AM360" s="241"/>
      <c r="AN360" s="241"/>
      <c r="AO360" s="241"/>
      <c r="AP360" s="241"/>
    </row>
    <row r="361" spans="2:42" ht="15" customHeight="1">
      <c r="B361" s="241"/>
      <c r="C361" s="241"/>
      <c r="H361" s="241" t="s">
        <v>602</v>
      </c>
      <c r="I361" s="241"/>
      <c r="J361" s="241"/>
      <c r="K361" s="241"/>
      <c r="L361" s="241"/>
      <c r="M361" s="241"/>
      <c r="N361" s="241"/>
      <c r="O361" s="241"/>
      <c r="P361" s="241" t="s">
        <v>2062</v>
      </c>
      <c r="Q361" s="241"/>
      <c r="R361" s="241"/>
      <c r="S361" s="241"/>
      <c r="T361" s="241"/>
      <c r="U361" s="241"/>
      <c r="V361" s="241"/>
      <c r="W361" s="241"/>
      <c r="AI361" s="241"/>
      <c r="AJ361" s="241"/>
      <c r="AK361" s="241"/>
      <c r="AL361" s="241"/>
      <c r="AM361" s="241"/>
      <c r="AN361" s="241"/>
      <c r="AO361" s="241"/>
      <c r="AP361" s="241"/>
    </row>
    <row r="362" spans="2:42" ht="15" customHeight="1">
      <c r="B362" s="241"/>
      <c r="C362" s="241"/>
      <c r="H362" s="241" t="s">
        <v>603</v>
      </c>
      <c r="I362" s="241"/>
      <c r="J362" s="241"/>
      <c r="K362" s="241"/>
      <c r="L362" s="241"/>
      <c r="M362" s="241"/>
      <c r="N362" s="241"/>
      <c r="O362" s="241"/>
      <c r="P362" s="241" t="s">
        <v>2060</v>
      </c>
      <c r="Q362" s="241"/>
      <c r="R362" s="241"/>
      <c r="S362" s="241"/>
      <c r="T362" s="241"/>
      <c r="U362" s="241"/>
      <c r="V362" s="241"/>
      <c r="W362" s="241"/>
      <c r="AI362" s="241"/>
      <c r="AJ362" s="241"/>
      <c r="AK362" s="241"/>
      <c r="AL362" s="241"/>
      <c r="AM362" s="241"/>
      <c r="AN362" s="241"/>
      <c r="AO362" s="241"/>
      <c r="AP362" s="241"/>
    </row>
    <row r="363" spans="2:42" ht="15" customHeight="1">
      <c r="B363" s="241"/>
      <c r="C363" s="241"/>
      <c r="H363" s="241" t="s">
        <v>604</v>
      </c>
      <c r="I363" s="241"/>
      <c r="J363" s="241"/>
      <c r="K363" s="241"/>
      <c r="L363" s="241"/>
      <c r="M363" s="241"/>
      <c r="N363" s="241"/>
      <c r="O363" s="241"/>
      <c r="P363" s="241" t="s">
        <v>2061</v>
      </c>
      <c r="Q363" s="241"/>
      <c r="R363" s="241"/>
      <c r="S363" s="241"/>
      <c r="T363" s="241"/>
      <c r="U363" s="241"/>
      <c r="V363" s="241"/>
      <c r="W363" s="241"/>
      <c r="AI363" s="241"/>
      <c r="AJ363" s="241"/>
      <c r="AK363" s="241"/>
      <c r="AL363" s="241"/>
      <c r="AM363" s="241"/>
      <c r="AN363" s="241"/>
      <c r="AO363" s="241"/>
      <c r="AP363" s="241"/>
    </row>
    <row r="364" spans="2:42" ht="15" customHeight="1">
      <c r="B364" s="241"/>
      <c r="C364" s="241"/>
      <c r="H364" s="241" t="s">
        <v>605</v>
      </c>
      <c r="I364" s="241"/>
      <c r="J364" s="241"/>
      <c r="K364" s="241"/>
      <c r="L364" s="241"/>
      <c r="M364" s="241"/>
      <c r="N364" s="241"/>
      <c r="O364" s="241"/>
      <c r="P364" s="241" t="s">
        <v>713</v>
      </c>
      <c r="Q364" s="241"/>
      <c r="R364" s="241"/>
      <c r="S364" s="241"/>
      <c r="T364" s="241"/>
      <c r="U364" s="241"/>
      <c r="V364" s="241"/>
      <c r="W364" s="241"/>
      <c r="AI364" s="241"/>
      <c r="AJ364" s="241"/>
      <c r="AK364" s="241"/>
      <c r="AL364" s="241"/>
      <c r="AM364" s="241"/>
      <c r="AN364" s="241"/>
      <c r="AO364" s="241"/>
      <c r="AP364" s="241"/>
    </row>
    <row r="365" spans="2:42" ht="15" customHeight="1">
      <c r="B365" s="241"/>
      <c r="C365" s="241"/>
      <c r="H365" s="241" t="s">
        <v>606</v>
      </c>
      <c r="I365" s="241"/>
      <c r="J365" s="241"/>
      <c r="K365" s="241"/>
      <c r="L365" s="241"/>
      <c r="M365" s="241"/>
      <c r="N365" s="241"/>
      <c r="O365" s="241"/>
      <c r="P365" s="241" t="s">
        <v>2063</v>
      </c>
      <c r="Q365" s="241"/>
      <c r="R365" s="241"/>
      <c r="S365" s="241"/>
      <c r="T365" s="241"/>
      <c r="U365" s="241"/>
      <c r="V365" s="241"/>
      <c r="W365" s="241"/>
      <c r="AI365" s="241"/>
      <c r="AJ365" s="241"/>
      <c r="AK365" s="241"/>
      <c r="AL365" s="241"/>
      <c r="AM365" s="241"/>
      <c r="AN365" s="241"/>
      <c r="AO365" s="241"/>
      <c r="AP365" s="241"/>
    </row>
    <row r="366" spans="2:42" ht="15" customHeight="1">
      <c r="B366" s="241"/>
      <c r="C366" s="241"/>
      <c r="H366" s="241" t="s">
        <v>607</v>
      </c>
      <c r="I366" s="241"/>
      <c r="J366" s="241"/>
      <c r="K366" s="241"/>
      <c r="L366" s="241"/>
      <c r="M366" s="241"/>
      <c r="N366" s="241"/>
      <c r="O366" s="241"/>
      <c r="P366" s="241" t="s">
        <v>2063</v>
      </c>
      <c r="Q366" s="241"/>
      <c r="R366" s="241"/>
      <c r="S366" s="241"/>
      <c r="T366" s="241"/>
      <c r="U366" s="241"/>
      <c r="V366" s="241"/>
      <c r="W366" s="241"/>
      <c r="AI366" s="241"/>
      <c r="AJ366" s="241"/>
      <c r="AK366" s="241"/>
      <c r="AL366" s="241"/>
      <c r="AM366" s="241"/>
      <c r="AN366" s="241"/>
      <c r="AO366" s="241"/>
      <c r="AP366" s="241"/>
    </row>
    <row r="367" spans="2:42" ht="15" customHeight="1">
      <c r="B367" s="241"/>
      <c r="C367" s="241"/>
      <c r="H367" s="241" t="s">
        <v>608</v>
      </c>
      <c r="I367" s="241"/>
      <c r="J367" s="241"/>
      <c r="K367" s="241"/>
      <c r="L367" s="241"/>
      <c r="M367" s="241"/>
      <c r="N367" s="241"/>
      <c r="O367" s="241"/>
      <c r="P367" s="241" t="s">
        <v>2059</v>
      </c>
      <c r="Q367" s="241"/>
      <c r="R367" s="241"/>
      <c r="S367" s="241"/>
      <c r="T367" s="241"/>
      <c r="U367" s="241"/>
      <c r="V367" s="241"/>
      <c r="W367" s="241"/>
      <c r="AI367" s="241"/>
      <c r="AJ367" s="241"/>
      <c r="AK367" s="241"/>
      <c r="AL367" s="241"/>
      <c r="AM367" s="241"/>
      <c r="AN367" s="241"/>
      <c r="AO367" s="241"/>
      <c r="AP367" s="241"/>
    </row>
    <row r="368" spans="2:42" ht="15" customHeight="1">
      <c r="B368" s="241"/>
      <c r="C368" s="241"/>
      <c r="H368" s="241" t="s">
        <v>609</v>
      </c>
      <c r="I368" s="241"/>
      <c r="J368" s="241"/>
      <c r="K368" s="241"/>
      <c r="L368" s="241"/>
      <c r="M368" s="241"/>
      <c r="N368" s="241"/>
      <c r="O368" s="241"/>
      <c r="P368" s="241" t="s">
        <v>2059</v>
      </c>
      <c r="Q368" s="241"/>
      <c r="R368" s="241"/>
      <c r="S368" s="241"/>
      <c r="T368" s="241"/>
      <c r="U368" s="241"/>
      <c r="V368" s="241"/>
      <c r="W368" s="241"/>
      <c r="AI368" s="241"/>
      <c r="AJ368" s="241"/>
      <c r="AK368" s="241"/>
      <c r="AL368" s="241"/>
      <c r="AM368" s="241"/>
      <c r="AN368" s="241"/>
      <c r="AO368" s="241"/>
      <c r="AP368" s="241"/>
    </row>
    <row r="369" spans="2:42" ht="15" customHeight="1">
      <c r="B369" s="241"/>
      <c r="C369" s="241"/>
      <c r="H369" s="241" t="s">
        <v>610</v>
      </c>
      <c r="I369" s="241"/>
      <c r="J369" s="241"/>
      <c r="K369" s="241"/>
      <c r="L369" s="241"/>
      <c r="M369" s="241"/>
      <c r="N369" s="241"/>
      <c r="O369" s="241"/>
      <c r="P369" s="241" t="s">
        <v>2059</v>
      </c>
      <c r="Q369" s="241"/>
      <c r="R369" s="241"/>
      <c r="S369" s="241"/>
      <c r="T369" s="241"/>
      <c r="U369" s="241"/>
      <c r="V369" s="241"/>
      <c r="W369" s="241"/>
      <c r="AI369" s="241"/>
      <c r="AJ369" s="241"/>
      <c r="AK369" s="241"/>
      <c r="AL369" s="241"/>
      <c r="AM369" s="241"/>
      <c r="AN369" s="241"/>
      <c r="AO369" s="241"/>
      <c r="AP369" s="241"/>
    </row>
    <row r="370" spans="2:42" ht="15" customHeight="1">
      <c r="B370" s="241"/>
      <c r="C370" s="241"/>
      <c r="H370" s="241" t="s">
        <v>611</v>
      </c>
      <c r="I370" s="241"/>
      <c r="J370" s="241"/>
      <c r="K370" s="241"/>
      <c r="L370" s="241"/>
      <c r="M370" s="241"/>
      <c r="N370" s="241"/>
      <c r="O370" s="241"/>
      <c r="P370" s="241" t="s">
        <v>2059</v>
      </c>
      <c r="Q370" s="241"/>
      <c r="R370" s="241"/>
      <c r="S370" s="241"/>
      <c r="T370" s="241"/>
      <c r="U370" s="241"/>
      <c r="V370" s="241"/>
      <c r="W370" s="241"/>
      <c r="AI370" s="241"/>
      <c r="AJ370" s="241"/>
      <c r="AK370" s="241"/>
      <c r="AL370" s="241"/>
      <c r="AM370" s="241"/>
      <c r="AN370" s="241"/>
      <c r="AO370" s="241"/>
      <c r="AP370" s="241"/>
    </row>
    <row r="371" spans="2:42" ht="15" customHeight="1">
      <c r="B371" s="241"/>
      <c r="C371" s="241"/>
      <c r="H371" s="241" t="s">
        <v>612</v>
      </c>
      <c r="I371" s="241"/>
      <c r="J371" s="241"/>
      <c r="K371" s="241"/>
      <c r="L371" s="241"/>
      <c r="M371" s="241"/>
      <c r="N371" s="241"/>
      <c r="O371" s="241"/>
      <c r="P371" s="241" t="s">
        <v>2056</v>
      </c>
      <c r="Q371" s="241"/>
      <c r="R371" s="241"/>
      <c r="S371" s="241"/>
      <c r="T371" s="241"/>
      <c r="U371" s="241"/>
      <c r="V371" s="241"/>
      <c r="W371" s="241"/>
      <c r="AI371" s="241"/>
      <c r="AJ371" s="241"/>
      <c r="AK371" s="241"/>
      <c r="AL371" s="241"/>
      <c r="AM371" s="241"/>
      <c r="AN371" s="241"/>
      <c r="AO371" s="241"/>
      <c r="AP371" s="241"/>
    </row>
    <row r="372" spans="2:42" ht="15" customHeight="1">
      <c r="B372" s="241"/>
      <c r="C372" s="241"/>
      <c r="H372" s="241" t="s">
        <v>613</v>
      </c>
      <c r="I372" s="241"/>
      <c r="J372" s="241"/>
      <c r="K372" s="241"/>
      <c r="L372" s="241"/>
      <c r="M372" s="241"/>
      <c r="N372" s="241"/>
      <c r="O372" s="241"/>
      <c r="P372" s="241" t="s">
        <v>2059</v>
      </c>
      <c r="Q372" s="241"/>
      <c r="R372" s="241"/>
      <c r="S372" s="241"/>
      <c r="T372" s="241"/>
      <c r="U372" s="241"/>
      <c r="V372" s="241"/>
      <c r="W372" s="241"/>
      <c r="AI372" s="241"/>
      <c r="AJ372" s="241"/>
      <c r="AK372" s="241"/>
      <c r="AL372" s="241"/>
      <c r="AM372" s="241"/>
      <c r="AN372" s="241"/>
      <c r="AO372" s="241"/>
      <c r="AP372" s="241"/>
    </row>
    <row r="373" spans="2:42" ht="15" customHeight="1">
      <c r="B373" s="241"/>
      <c r="C373" s="241"/>
      <c r="H373" s="241" t="s">
        <v>614</v>
      </c>
      <c r="I373" s="241"/>
      <c r="J373" s="241"/>
      <c r="K373" s="241"/>
      <c r="L373" s="241"/>
      <c r="M373" s="241"/>
      <c r="N373" s="241"/>
      <c r="O373" s="241"/>
      <c r="P373" s="241" t="s">
        <v>2063</v>
      </c>
      <c r="Q373" s="241"/>
      <c r="R373" s="241"/>
      <c r="S373" s="241"/>
      <c r="T373" s="241"/>
      <c r="U373" s="241"/>
      <c r="V373" s="241"/>
      <c r="W373" s="241"/>
      <c r="AI373" s="241"/>
      <c r="AJ373" s="241"/>
      <c r="AK373" s="241"/>
      <c r="AL373" s="241"/>
      <c r="AM373" s="241"/>
      <c r="AN373" s="241"/>
      <c r="AO373" s="241"/>
      <c r="AP373" s="241"/>
    </row>
    <row r="374" spans="2:42" ht="15" customHeight="1">
      <c r="B374" s="241"/>
      <c r="C374" s="241"/>
      <c r="H374" s="241" t="s">
        <v>615</v>
      </c>
      <c r="I374" s="241"/>
      <c r="J374" s="241"/>
      <c r="K374" s="241"/>
      <c r="L374" s="241"/>
      <c r="M374" s="241"/>
      <c r="N374" s="241"/>
      <c r="O374" s="241"/>
      <c r="P374" s="241" t="s">
        <v>2056</v>
      </c>
      <c r="Q374" s="241"/>
      <c r="R374" s="241"/>
      <c r="S374" s="241"/>
      <c r="T374" s="241"/>
      <c r="U374" s="241"/>
      <c r="V374" s="241"/>
      <c r="W374" s="241"/>
      <c r="AI374" s="241"/>
      <c r="AJ374" s="241"/>
      <c r="AK374" s="241"/>
      <c r="AL374" s="241"/>
      <c r="AM374" s="241"/>
      <c r="AN374" s="241"/>
      <c r="AO374" s="241"/>
      <c r="AP374" s="241"/>
    </row>
    <row r="375" spans="2:42" ht="15" customHeight="1">
      <c r="B375" s="241"/>
      <c r="C375" s="241"/>
      <c r="H375" s="241" t="s">
        <v>270</v>
      </c>
      <c r="I375" s="241"/>
      <c r="J375" s="241"/>
      <c r="K375" s="241"/>
      <c r="L375" s="241"/>
      <c r="M375" s="241"/>
      <c r="N375" s="241"/>
      <c r="O375" s="241"/>
      <c r="P375" s="241" t="s">
        <v>2061</v>
      </c>
      <c r="Q375" s="241"/>
      <c r="R375" s="241"/>
      <c r="S375" s="241"/>
      <c r="T375" s="241"/>
      <c r="U375" s="241"/>
      <c r="V375" s="241"/>
      <c r="W375" s="241"/>
      <c r="AI375" s="241"/>
      <c r="AJ375" s="241"/>
      <c r="AK375" s="241"/>
      <c r="AL375" s="241"/>
      <c r="AM375" s="241"/>
      <c r="AN375" s="241"/>
      <c r="AO375" s="241"/>
      <c r="AP375" s="241"/>
    </row>
    <row r="376" spans="2:42" ht="15" customHeight="1">
      <c r="B376" s="241"/>
      <c r="C376" s="241"/>
      <c r="H376" s="241" t="s">
        <v>616</v>
      </c>
      <c r="I376" s="241"/>
      <c r="J376" s="241"/>
      <c r="K376" s="241"/>
      <c r="L376" s="241"/>
      <c r="M376" s="241"/>
      <c r="N376" s="241"/>
      <c r="O376" s="241"/>
      <c r="P376" s="241" t="s">
        <v>2059</v>
      </c>
      <c r="Q376" s="241"/>
      <c r="R376" s="241"/>
      <c r="S376" s="241"/>
      <c r="T376" s="241"/>
      <c r="U376" s="241"/>
      <c r="V376" s="241"/>
      <c r="W376" s="241"/>
      <c r="AI376" s="241"/>
      <c r="AJ376" s="241"/>
      <c r="AK376" s="241"/>
      <c r="AL376" s="241"/>
      <c r="AM376" s="241"/>
      <c r="AN376" s="241"/>
      <c r="AO376" s="241"/>
      <c r="AP376" s="241"/>
    </row>
    <row r="377" spans="2:42" ht="15" customHeight="1">
      <c r="B377" s="241"/>
      <c r="C377" s="241"/>
      <c r="H377" s="241" t="s">
        <v>617</v>
      </c>
      <c r="I377" s="241"/>
      <c r="J377" s="241"/>
      <c r="K377" s="241"/>
      <c r="L377" s="241"/>
      <c r="M377" s="241"/>
      <c r="N377" s="241"/>
      <c r="O377" s="241"/>
      <c r="P377" s="241" t="s">
        <v>2063</v>
      </c>
      <c r="Q377" s="241"/>
      <c r="R377" s="241"/>
      <c r="S377" s="241"/>
      <c r="T377" s="241"/>
      <c r="U377" s="241"/>
      <c r="V377" s="241"/>
      <c r="W377" s="241"/>
      <c r="AI377" s="241"/>
      <c r="AJ377" s="241"/>
      <c r="AK377" s="241"/>
      <c r="AL377" s="241"/>
      <c r="AM377" s="241"/>
      <c r="AN377" s="241"/>
      <c r="AO377" s="241"/>
      <c r="AP377" s="241"/>
    </row>
    <row r="378" spans="2:42" ht="15" customHeight="1">
      <c r="B378" s="241"/>
      <c r="C378" s="241"/>
      <c r="H378" s="241" t="s">
        <v>618</v>
      </c>
      <c r="I378" s="241"/>
      <c r="J378" s="241"/>
      <c r="K378" s="241"/>
      <c r="L378" s="241"/>
      <c r="M378" s="241"/>
      <c r="N378" s="241"/>
      <c r="O378" s="241"/>
      <c r="P378" s="241" t="s">
        <v>2063</v>
      </c>
      <c r="Q378" s="241"/>
      <c r="R378" s="241"/>
      <c r="S378" s="241"/>
      <c r="T378" s="241"/>
      <c r="U378" s="241"/>
      <c r="V378" s="241"/>
      <c r="W378" s="241"/>
      <c r="AI378" s="241"/>
      <c r="AJ378" s="241"/>
      <c r="AK378" s="241"/>
      <c r="AL378" s="241"/>
      <c r="AM378" s="241"/>
      <c r="AN378" s="241"/>
      <c r="AO378" s="241"/>
      <c r="AP378" s="241"/>
    </row>
    <row r="379" spans="2:42" ht="15" customHeight="1">
      <c r="B379" s="241"/>
      <c r="C379" s="241"/>
      <c r="H379" s="241" t="s">
        <v>619</v>
      </c>
      <c r="I379" s="241"/>
      <c r="J379" s="241"/>
      <c r="K379" s="241"/>
      <c r="L379" s="241"/>
      <c r="M379" s="241"/>
      <c r="N379" s="241"/>
      <c r="O379" s="241"/>
      <c r="P379" s="241" t="s">
        <v>2059</v>
      </c>
      <c r="Q379" s="241"/>
      <c r="R379" s="241"/>
      <c r="S379" s="241"/>
      <c r="T379" s="241"/>
      <c r="U379" s="241"/>
      <c r="V379" s="241"/>
      <c r="W379" s="241"/>
      <c r="AI379" s="241"/>
      <c r="AJ379" s="241"/>
      <c r="AK379" s="241"/>
      <c r="AL379" s="241"/>
      <c r="AM379" s="241"/>
      <c r="AN379" s="241"/>
      <c r="AO379" s="241"/>
      <c r="AP379" s="241"/>
    </row>
    <row r="380" spans="2:42" ht="15" customHeight="1">
      <c r="B380" s="241"/>
      <c r="C380" s="241"/>
      <c r="H380" s="241" t="s">
        <v>620</v>
      </c>
      <c r="I380" s="241"/>
      <c r="J380" s="241"/>
      <c r="K380" s="241"/>
      <c r="L380" s="241"/>
      <c r="M380" s="241"/>
      <c r="N380" s="241"/>
      <c r="O380" s="241"/>
      <c r="P380" s="241" t="s">
        <v>2058</v>
      </c>
      <c r="Q380" s="241"/>
      <c r="R380" s="241"/>
      <c r="S380" s="241"/>
      <c r="T380" s="241"/>
      <c r="U380" s="241"/>
      <c r="V380" s="241"/>
      <c r="W380" s="241"/>
      <c r="AI380" s="241"/>
      <c r="AJ380" s="241"/>
      <c r="AK380" s="241"/>
      <c r="AL380" s="241"/>
      <c r="AM380" s="241"/>
      <c r="AN380" s="241"/>
      <c r="AO380" s="241"/>
      <c r="AP380" s="241"/>
    </row>
    <row r="381" spans="2:42" ht="15" customHeight="1">
      <c r="B381" s="241"/>
      <c r="C381" s="241"/>
      <c r="H381" s="241" t="s">
        <v>621</v>
      </c>
      <c r="I381" s="241"/>
      <c r="J381" s="241"/>
      <c r="K381" s="241"/>
      <c r="L381" s="241"/>
      <c r="M381" s="241"/>
      <c r="N381" s="241"/>
      <c r="O381" s="241"/>
      <c r="P381" s="241" t="s">
        <v>2060</v>
      </c>
      <c r="Q381" s="241"/>
      <c r="R381" s="241"/>
      <c r="S381" s="241"/>
      <c r="T381" s="241"/>
      <c r="U381" s="241"/>
      <c r="V381" s="241"/>
      <c r="W381" s="241"/>
      <c r="AI381" s="241"/>
      <c r="AJ381" s="241"/>
      <c r="AK381" s="241"/>
      <c r="AL381" s="241"/>
      <c r="AM381" s="241"/>
      <c r="AN381" s="241"/>
      <c r="AO381" s="241"/>
      <c r="AP381" s="241"/>
    </row>
    <row r="382" spans="2:42" ht="15" customHeight="1">
      <c r="B382" s="241"/>
      <c r="C382" s="241"/>
      <c r="H382" s="241" t="s">
        <v>622</v>
      </c>
      <c r="I382" s="241"/>
      <c r="J382" s="241"/>
      <c r="K382" s="241"/>
      <c r="L382" s="241"/>
      <c r="M382" s="241"/>
      <c r="N382" s="241"/>
      <c r="O382" s="241"/>
      <c r="P382" s="241" t="s">
        <v>2059</v>
      </c>
      <c r="Q382" s="241"/>
      <c r="R382" s="241"/>
      <c r="S382" s="241"/>
      <c r="T382" s="241"/>
      <c r="U382" s="241"/>
      <c r="V382" s="241"/>
      <c r="W382" s="241"/>
      <c r="AI382" s="241"/>
      <c r="AJ382" s="241"/>
      <c r="AK382" s="241"/>
      <c r="AL382" s="241"/>
      <c r="AM382" s="241"/>
      <c r="AN382" s="241"/>
      <c r="AO382" s="241"/>
      <c r="AP382" s="241"/>
    </row>
    <row r="383" spans="2:42" ht="15" customHeight="1">
      <c r="B383" s="241"/>
      <c r="C383" s="241"/>
      <c r="H383" s="241" t="s">
        <v>623</v>
      </c>
      <c r="I383" s="241"/>
      <c r="J383" s="241"/>
      <c r="K383" s="241"/>
      <c r="L383" s="241"/>
      <c r="M383" s="241"/>
      <c r="N383" s="241"/>
      <c r="O383" s="241"/>
      <c r="P383" s="241" t="s">
        <v>713</v>
      </c>
      <c r="Q383" s="241"/>
      <c r="R383" s="241"/>
      <c r="S383" s="241"/>
      <c r="T383" s="241"/>
      <c r="U383" s="241"/>
      <c r="V383" s="241"/>
      <c r="W383" s="241"/>
      <c r="AI383" s="241"/>
      <c r="AJ383" s="241"/>
      <c r="AK383" s="241"/>
      <c r="AL383" s="241"/>
      <c r="AM383" s="241"/>
      <c r="AN383" s="241"/>
      <c r="AO383" s="241"/>
      <c r="AP383" s="241"/>
    </row>
    <row r="384" spans="2:42" ht="15" customHeight="1">
      <c r="B384" s="241"/>
      <c r="C384" s="241"/>
      <c r="H384" s="241" t="s">
        <v>624</v>
      </c>
      <c r="I384" s="241"/>
      <c r="J384" s="241"/>
      <c r="K384" s="241"/>
      <c r="L384" s="241"/>
      <c r="M384" s="241"/>
      <c r="N384" s="241"/>
      <c r="O384" s="241"/>
      <c r="P384" s="241" t="s">
        <v>2059</v>
      </c>
      <c r="Q384" s="241"/>
      <c r="R384" s="241"/>
      <c r="S384" s="241"/>
      <c r="T384" s="241"/>
      <c r="U384" s="241"/>
      <c r="V384" s="241"/>
      <c r="W384" s="241"/>
      <c r="AI384" s="241"/>
      <c r="AJ384" s="241"/>
      <c r="AK384" s="241"/>
      <c r="AL384" s="241"/>
      <c r="AM384" s="241"/>
      <c r="AN384" s="241"/>
      <c r="AO384" s="241"/>
      <c r="AP384" s="241"/>
    </row>
    <row r="385" spans="2:42" ht="15" customHeight="1">
      <c r="B385" s="241"/>
      <c r="C385" s="241"/>
      <c r="H385" s="241" t="s">
        <v>625</v>
      </c>
      <c r="I385" s="241"/>
      <c r="J385" s="241"/>
      <c r="K385" s="241"/>
      <c r="L385" s="241"/>
      <c r="M385" s="241"/>
      <c r="N385" s="241"/>
      <c r="O385" s="241"/>
      <c r="P385" s="241" t="s">
        <v>2063</v>
      </c>
      <c r="Q385" s="241"/>
      <c r="R385" s="241"/>
      <c r="S385" s="241"/>
      <c r="T385" s="241"/>
      <c r="U385" s="241"/>
      <c r="V385" s="241"/>
      <c r="W385" s="241"/>
      <c r="AI385" s="241"/>
      <c r="AJ385" s="241"/>
      <c r="AK385" s="241"/>
      <c r="AL385" s="241"/>
      <c r="AM385" s="241"/>
      <c r="AN385" s="241"/>
      <c r="AO385" s="241"/>
      <c r="AP385" s="241"/>
    </row>
    <row r="386" spans="2:42" ht="15" customHeight="1">
      <c r="B386" s="241"/>
      <c r="C386" s="241"/>
      <c r="H386" s="241" t="s">
        <v>626</v>
      </c>
      <c r="I386" s="241"/>
      <c r="J386" s="241"/>
      <c r="K386" s="241"/>
      <c r="L386" s="241"/>
      <c r="M386" s="241"/>
      <c r="N386" s="241"/>
      <c r="O386" s="241"/>
      <c r="P386" s="241" t="s">
        <v>2056</v>
      </c>
      <c r="Q386" s="241"/>
      <c r="R386" s="241"/>
      <c r="S386" s="241"/>
      <c r="T386" s="241"/>
      <c r="U386" s="241"/>
      <c r="V386" s="241"/>
      <c r="W386" s="241"/>
      <c r="AI386" s="241"/>
      <c r="AJ386" s="241"/>
      <c r="AK386" s="241"/>
      <c r="AL386" s="241"/>
      <c r="AM386" s="241"/>
      <c r="AN386" s="241"/>
      <c r="AO386" s="241"/>
      <c r="AP386" s="241"/>
    </row>
    <row r="387" spans="2:42" ht="15" customHeight="1">
      <c r="B387" s="241"/>
      <c r="C387" s="241"/>
      <c r="H387" s="241" t="s">
        <v>627</v>
      </c>
      <c r="I387" s="241"/>
      <c r="J387" s="241"/>
      <c r="K387" s="241"/>
      <c r="L387" s="241"/>
      <c r="M387" s="241"/>
      <c r="N387" s="241"/>
      <c r="O387" s="241"/>
      <c r="P387" s="241" t="s">
        <v>2059</v>
      </c>
      <c r="Q387" s="241"/>
      <c r="R387" s="241"/>
      <c r="S387" s="241"/>
      <c r="T387" s="241"/>
      <c r="U387" s="241"/>
      <c r="V387" s="241"/>
      <c r="W387" s="241"/>
      <c r="AI387" s="241"/>
      <c r="AJ387" s="241"/>
      <c r="AK387" s="241"/>
      <c r="AL387" s="241"/>
      <c r="AM387" s="241"/>
      <c r="AN387" s="241"/>
      <c r="AO387" s="241"/>
      <c r="AP387" s="241"/>
    </row>
    <row r="388" spans="2:42" ht="15" customHeight="1">
      <c r="B388" s="241"/>
      <c r="C388" s="241"/>
      <c r="H388" s="241" t="s">
        <v>628</v>
      </c>
      <c r="I388" s="241"/>
      <c r="J388" s="241"/>
      <c r="K388" s="241"/>
      <c r="L388" s="241"/>
      <c r="M388" s="241"/>
      <c r="N388" s="241"/>
      <c r="O388" s="241"/>
      <c r="P388" s="241" t="s">
        <v>2060</v>
      </c>
      <c r="Q388" s="241"/>
      <c r="R388" s="241"/>
      <c r="S388" s="241"/>
      <c r="T388" s="241"/>
      <c r="U388" s="241"/>
      <c r="V388" s="241"/>
      <c r="W388" s="241"/>
      <c r="AI388" s="241"/>
      <c r="AJ388" s="241"/>
      <c r="AK388" s="241"/>
      <c r="AL388" s="241"/>
      <c r="AM388" s="241"/>
      <c r="AN388" s="241"/>
      <c r="AO388" s="241"/>
      <c r="AP388" s="241"/>
    </row>
    <row r="389" spans="2:42" ht="15" customHeight="1">
      <c r="B389" s="241"/>
      <c r="C389" s="241"/>
      <c r="H389" s="241" t="s">
        <v>629</v>
      </c>
      <c r="I389" s="241"/>
      <c r="J389" s="241"/>
      <c r="K389" s="241"/>
      <c r="L389" s="241"/>
      <c r="M389" s="241"/>
      <c r="N389" s="241"/>
      <c r="O389" s="241"/>
      <c r="P389" s="241" t="s">
        <v>2058</v>
      </c>
      <c r="Q389" s="241"/>
      <c r="R389" s="241"/>
      <c r="S389" s="241"/>
      <c r="T389" s="241"/>
      <c r="U389" s="241"/>
      <c r="V389" s="241"/>
      <c r="W389" s="241"/>
      <c r="AI389" s="241"/>
      <c r="AJ389" s="241"/>
      <c r="AK389" s="241"/>
      <c r="AL389" s="241"/>
      <c r="AM389" s="241"/>
      <c r="AN389" s="241"/>
      <c r="AO389" s="241"/>
      <c r="AP389" s="241"/>
    </row>
    <row r="390" spans="2:42" ht="15" customHeight="1">
      <c r="B390" s="241"/>
      <c r="C390" s="241"/>
      <c r="H390" s="241" t="s">
        <v>630</v>
      </c>
      <c r="I390" s="241"/>
      <c r="J390" s="241"/>
      <c r="K390" s="241"/>
      <c r="L390" s="241"/>
      <c r="M390" s="241"/>
      <c r="N390" s="241"/>
      <c r="O390" s="241"/>
      <c r="P390" s="241" t="s">
        <v>2063</v>
      </c>
      <c r="Q390" s="241"/>
      <c r="R390" s="241"/>
      <c r="S390" s="241"/>
      <c r="T390" s="241"/>
      <c r="U390" s="241"/>
      <c r="V390" s="241"/>
      <c r="W390" s="241"/>
      <c r="AI390" s="241"/>
      <c r="AJ390" s="241"/>
      <c r="AK390" s="241"/>
      <c r="AL390" s="241"/>
      <c r="AM390" s="241"/>
      <c r="AN390" s="241"/>
      <c r="AO390" s="241"/>
      <c r="AP390" s="241"/>
    </row>
    <row r="391" spans="2:42" ht="15" customHeight="1">
      <c r="B391" s="241"/>
      <c r="C391" s="241"/>
      <c r="H391" s="241" t="s">
        <v>631</v>
      </c>
      <c r="I391" s="241"/>
      <c r="J391" s="241"/>
      <c r="K391" s="241"/>
      <c r="L391" s="241"/>
      <c r="M391" s="241"/>
      <c r="N391" s="241"/>
      <c r="O391" s="241"/>
      <c r="P391" s="241" t="s">
        <v>2060</v>
      </c>
      <c r="Q391" s="241"/>
      <c r="R391" s="241"/>
      <c r="S391" s="241"/>
      <c r="T391" s="241"/>
      <c r="U391" s="241"/>
      <c r="V391" s="241"/>
      <c r="W391" s="241"/>
      <c r="AI391" s="241"/>
      <c r="AJ391" s="241"/>
      <c r="AK391" s="241"/>
      <c r="AL391" s="241"/>
      <c r="AM391" s="241"/>
      <c r="AN391" s="241"/>
      <c r="AO391" s="241"/>
      <c r="AP391" s="241"/>
    </row>
    <row r="392" spans="2:42" ht="15" customHeight="1">
      <c r="B392" s="241"/>
      <c r="C392" s="241"/>
      <c r="H392" s="241" t="s">
        <v>632</v>
      </c>
      <c r="I392" s="241"/>
      <c r="J392" s="241"/>
      <c r="K392" s="241"/>
      <c r="L392" s="241"/>
      <c r="M392" s="241"/>
      <c r="N392" s="241"/>
      <c r="O392" s="241"/>
      <c r="P392" s="241" t="s">
        <v>2058</v>
      </c>
      <c r="Q392" s="241"/>
      <c r="R392" s="241"/>
      <c r="S392" s="241"/>
      <c r="T392" s="241"/>
      <c r="U392" s="241"/>
      <c r="V392" s="241"/>
      <c r="W392" s="241"/>
      <c r="AI392" s="241"/>
      <c r="AJ392" s="241"/>
      <c r="AK392" s="241"/>
      <c r="AL392" s="241"/>
      <c r="AM392" s="241"/>
      <c r="AN392" s="241"/>
      <c r="AO392" s="241"/>
      <c r="AP392" s="241"/>
    </row>
    <row r="393" spans="2:42" ht="15" customHeight="1">
      <c r="B393" s="241"/>
      <c r="C393" s="241"/>
      <c r="H393" s="241" t="s">
        <v>633</v>
      </c>
      <c r="I393" s="241"/>
      <c r="J393" s="241"/>
      <c r="K393" s="241"/>
      <c r="L393" s="241"/>
      <c r="M393" s="241"/>
      <c r="N393" s="241"/>
      <c r="O393" s="241"/>
      <c r="P393" s="241" t="s">
        <v>2058</v>
      </c>
      <c r="Q393" s="241"/>
      <c r="R393" s="241"/>
      <c r="S393" s="241"/>
      <c r="T393" s="241"/>
      <c r="U393" s="241"/>
      <c r="V393" s="241"/>
      <c r="W393" s="241"/>
      <c r="AI393" s="241"/>
      <c r="AJ393" s="241"/>
      <c r="AK393" s="241"/>
      <c r="AL393" s="241"/>
      <c r="AM393" s="241"/>
      <c r="AN393" s="241"/>
      <c r="AO393" s="241"/>
      <c r="AP393" s="241"/>
    </row>
    <row r="394" spans="2:42" ht="15" customHeight="1">
      <c r="B394" s="241"/>
      <c r="C394" s="241"/>
      <c r="H394" s="241" t="s">
        <v>634</v>
      </c>
      <c r="I394" s="241"/>
      <c r="J394" s="241"/>
      <c r="K394" s="241"/>
      <c r="L394" s="241"/>
      <c r="M394" s="241"/>
      <c r="N394" s="241"/>
      <c r="O394" s="241"/>
      <c r="P394" s="241" t="s">
        <v>2062</v>
      </c>
      <c r="Q394" s="241"/>
      <c r="R394" s="241"/>
      <c r="S394" s="241"/>
      <c r="T394" s="241"/>
      <c r="U394" s="241"/>
      <c r="V394" s="241"/>
      <c r="W394" s="241"/>
      <c r="AI394" s="241"/>
      <c r="AJ394" s="241"/>
      <c r="AK394" s="241"/>
      <c r="AL394" s="241"/>
      <c r="AM394" s="241"/>
      <c r="AN394" s="241"/>
      <c r="AO394" s="241"/>
      <c r="AP394" s="241"/>
    </row>
    <row r="395" spans="2:42" ht="15" customHeight="1">
      <c r="B395" s="241"/>
      <c r="C395" s="241"/>
      <c r="H395" s="241" t="s">
        <v>635</v>
      </c>
      <c r="I395" s="241"/>
      <c r="J395" s="241"/>
      <c r="K395" s="241"/>
      <c r="L395" s="241"/>
      <c r="M395" s="241"/>
      <c r="N395" s="241"/>
      <c r="O395" s="241"/>
      <c r="P395" s="241" t="s">
        <v>2060</v>
      </c>
      <c r="Q395" s="241"/>
      <c r="R395" s="241"/>
      <c r="S395" s="241"/>
      <c r="T395" s="241"/>
      <c r="U395" s="241"/>
      <c r="V395" s="241"/>
      <c r="W395" s="241"/>
      <c r="AI395" s="241"/>
      <c r="AJ395" s="241"/>
      <c r="AK395" s="241"/>
      <c r="AL395" s="241"/>
      <c r="AM395" s="241"/>
      <c r="AN395" s="241"/>
      <c r="AO395" s="241"/>
      <c r="AP395" s="241"/>
    </row>
    <row r="396" spans="2:42" ht="15" customHeight="1">
      <c r="B396" s="241"/>
      <c r="C396" s="241"/>
      <c r="H396" s="241" t="s">
        <v>636</v>
      </c>
      <c r="I396" s="241"/>
      <c r="J396" s="241"/>
      <c r="K396" s="241"/>
      <c r="L396" s="241"/>
      <c r="M396" s="241"/>
      <c r="N396" s="241"/>
      <c r="O396" s="241"/>
      <c r="P396" s="241" t="s">
        <v>2058</v>
      </c>
      <c r="Q396" s="241"/>
      <c r="R396" s="241"/>
      <c r="S396" s="241"/>
      <c r="T396" s="241"/>
      <c r="U396" s="241"/>
      <c r="V396" s="241"/>
      <c r="W396" s="241"/>
      <c r="AI396" s="241"/>
      <c r="AJ396" s="241"/>
      <c r="AK396" s="241"/>
      <c r="AL396" s="241"/>
      <c r="AM396" s="241"/>
      <c r="AN396" s="241"/>
      <c r="AO396" s="241"/>
      <c r="AP396" s="241"/>
    </row>
    <row r="397" spans="2:42" ht="15" customHeight="1">
      <c r="B397" s="241"/>
      <c r="C397" s="241"/>
      <c r="H397" s="241" t="s">
        <v>637</v>
      </c>
      <c r="I397" s="241"/>
      <c r="J397" s="241"/>
      <c r="K397" s="241"/>
      <c r="L397" s="241"/>
      <c r="M397" s="241"/>
      <c r="N397" s="241"/>
      <c r="O397" s="241"/>
      <c r="P397" s="241" t="s">
        <v>2056</v>
      </c>
      <c r="Q397" s="241"/>
      <c r="R397" s="241"/>
      <c r="S397" s="241"/>
      <c r="T397" s="241"/>
      <c r="U397" s="241"/>
      <c r="V397" s="241"/>
      <c r="W397" s="241"/>
      <c r="AI397" s="241"/>
      <c r="AJ397" s="241"/>
      <c r="AK397" s="241"/>
      <c r="AL397" s="241"/>
      <c r="AM397" s="241"/>
      <c r="AN397" s="241"/>
      <c r="AO397" s="241"/>
      <c r="AP397" s="241"/>
    </row>
    <row r="398" spans="2:42" ht="15" customHeight="1">
      <c r="B398" s="241"/>
      <c r="C398" s="241"/>
      <c r="H398" s="241" t="s">
        <v>638</v>
      </c>
      <c r="I398" s="241"/>
      <c r="J398" s="241"/>
      <c r="K398" s="241"/>
      <c r="L398" s="241"/>
      <c r="M398" s="241"/>
      <c r="N398" s="241"/>
      <c r="O398" s="241"/>
      <c r="P398" s="241" t="s">
        <v>2058</v>
      </c>
      <c r="Q398" s="241"/>
      <c r="R398" s="241"/>
      <c r="S398" s="241"/>
      <c r="T398" s="241"/>
      <c r="U398" s="241"/>
      <c r="V398" s="241"/>
      <c r="W398" s="241"/>
      <c r="AI398" s="241"/>
      <c r="AJ398" s="241"/>
      <c r="AK398" s="241"/>
      <c r="AL398" s="241"/>
      <c r="AM398" s="241"/>
      <c r="AN398" s="241"/>
      <c r="AO398" s="241"/>
      <c r="AP398" s="241"/>
    </row>
    <row r="399" spans="2:42" ht="15" customHeight="1">
      <c r="B399" s="241"/>
      <c r="C399" s="241"/>
      <c r="H399" s="241" t="s">
        <v>639</v>
      </c>
      <c r="I399" s="241"/>
      <c r="J399" s="241"/>
      <c r="K399" s="241"/>
      <c r="L399" s="241"/>
      <c r="M399" s="241"/>
      <c r="N399" s="241"/>
      <c r="O399" s="241"/>
      <c r="P399" s="241" t="s">
        <v>2056</v>
      </c>
      <c r="Q399" s="241"/>
      <c r="R399" s="241"/>
      <c r="S399" s="241"/>
      <c r="T399" s="241"/>
      <c r="U399" s="241"/>
      <c r="V399" s="241"/>
      <c r="W399" s="241"/>
      <c r="AI399" s="241"/>
      <c r="AJ399" s="241"/>
      <c r="AK399" s="241"/>
      <c r="AL399" s="241"/>
      <c r="AM399" s="241"/>
      <c r="AN399" s="241"/>
      <c r="AO399" s="241"/>
      <c r="AP399" s="241"/>
    </row>
    <row r="400" spans="2:42" ht="15" customHeight="1">
      <c r="B400" s="241"/>
      <c r="C400" s="241"/>
      <c r="H400" s="241" t="s">
        <v>640</v>
      </c>
      <c r="I400" s="241"/>
      <c r="J400" s="241"/>
      <c r="K400" s="241"/>
      <c r="L400" s="241"/>
      <c r="M400" s="241"/>
      <c r="N400" s="241"/>
      <c r="O400" s="241"/>
      <c r="P400" s="241" t="s">
        <v>2060</v>
      </c>
      <c r="Q400" s="241"/>
      <c r="R400" s="241"/>
      <c r="S400" s="241"/>
      <c r="T400" s="241"/>
      <c r="U400" s="241"/>
      <c r="V400" s="241"/>
      <c r="W400" s="241"/>
      <c r="AI400" s="241"/>
      <c r="AJ400" s="241"/>
      <c r="AK400" s="241"/>
      <c r="AL400" s="241"/>
      <c r="AM400" s="241"/>
      <c r="AN400" s="241"/>
      <c r="AO400" s="241"/>
      <c r="AP400" s="241"/>
    </row>
    <row r="401" spans="2:42" ht="15" customHeight="1">
      <c r="B401" s="241"/>
      <c r="C401" s="241"/>
      <c r="H401" s="241" t="s">
        <v>641</v>
      </c>
      <c r="I401" s="241"/>
      <c r="J401" s="241"/>
      <c r="K401" s="241"/>
      <c r="L401" s="241"/>
      <c r="M401" s="241"/>
      <c r="N401" s="241"/>
      <c r="O401" s="241"/>
      <c r="P401" s="241" t="s">
        <v>2059</v>
      </c>
      <c r="Q401" s="241"/>
      <c r="R401" s="241"/>
      <c r="S401" s="241"/>
      <c r="T401" s="241"/>
      <c r="U401" s="241"/>
      <c r="V401" s="241"/>
      <c r="W401" s="241"/>
      <c r="AI401" s="241"/>
      <c r="AJ401" s="241"/>
      <c r="AK401" s="241"/>
      <c r="AL401" s="241"/>
      <c r="AM401" s="241"/>
      <c r="AN401" s="241"/>
      <c r="AO401" s="241"/>
      <c r="AP401" s="241"/>
    </row>
    <row r="402" spans="2:42" ht="15" customHeight="1">
      <c r="B402" s="241"/>
      <c r="C402" s="241"/>
      <c r="H402" s="241" t="s">
        <v>642</v>
      </c>
      <c r="I402" s="241"/>
      <c r="J402" s="241"/>
      <c r="K402" s="241"/>
      <c r="L402" s="241"/>
      <c r="M402" s="241"/>
      <c r="N402" s="241"/>
      <c r="O402" s="241"/>
      <c r="P402" s="241" t="s">
        <v>2058</v>
      </c>
      <c r="Q402" s="241"/>
      <c r="R402" s="241"/>
      <c r="S402" s="241"/>
      <c r="T402" s="241"/>
      <c r="U402" s="241"/>
      <c r="V402" s="241"/>
      <c r="W402" s="241"/>
      <c r="AI402" s="241"/>
      <c r="AJ402" s="241"/>
      <c r="AK402" s="241"/>
      <c r="AL402" s="241"/>
      <c r="AM402" s="241"/>
      <c r="AN402" s="241"/>
      <c r="AO402" s="241"/>
      <c r="AP402" s="241"/>
    </row>
    <row r="403" spans="2:42" ht="15" customHeight="1">
      <c r="B403" s="241"/>
      <c r="C403" s="241"/>
      <c r="H403" s="241" t="s">
        <v>643</v>
      </c>
      <c r="I403" s="241"/>
      <c r="J403" s="241"/>
      <c r="K403" s="241"/>
      <c r="L403" s="241"/>
      <c r="M403" s="241"/>
      <c r="N403" s="241"/>
      <c r="O403" s="241"/>
      <c r="P403" s="241" t="s">
        <v>2063</v>
      </c>
      <c r="Q403" s="241"/>
      <c r="R403" s="241"/>
      <c r="S403" s="241"/>
      <c r="T403" s="241"/>
      <c r="U403" s="241"/>
      <c r="V403" s="241"/>
      <c r="W403" s="241"/>
      <c r="AI403" s="241"/>
      <c r="AJ403" s="241"/>
      <c r="AK403" s="241"/>
      <c r="AL403" s="241"/>
      <c r="AM403" s="241"/>
      <c r="AN403" s="241"/>
      <c r="AO403" s="241"/>
      <c r="AP403" s="241"/>
    </row>
    <row r="404" spans="2:42" ht="15" customHeight="1">
      <c r="B404" s="241"/>
      <c r="C404" s="241"/>
      <c r="H404" s="241" t="s">
        <v>644</v>
      </c>
      <c r="I404" s="241"/>
      <c r="J404" s="241"/>
      <c r="K404" s="241"/>
      <c r="L404" s="241"/>
      <c r="M404" s="241"/>
      <c r="N404" s="241"/>
      <c r="O404" s="241"/>
      <c r="P404" s="241" t="s">
        <v>2056</v>
      </c>
      <c r="Q404" s="241"/>
      <c r="R404" s="241"/>
      <c r="S404" s="241"/>
      <c r="T404" s="241"/>
      <c r="U404" s="241"/>
      <c r="V404" s="241"/>
      <c r="W404" s="241"/>
      <c r="AI404" s="241"/>
      <c r="AJ404" s="241"/>
      <c r="AK404" s="241"/>
      <c r="AL404" s="241"/>
      <c r="AM404" s="241"/>
      <c r="AN404" s="241"/>
      <c r="AO404" s="241"/>
      <c r="AP404" s="241"/>
    </row>
    <row r="405" spans="2:42" ht="15" customHeight="1">
      <c r="B405" s="241"/>
      <c r="C405" s="241"/>
      <c r="H405" s="241" t="s">
        <v>645</v>
      </c>
      <c r="I405" s="241"/>
      <c r="J405" s="241"/>
      <c r="K405" s="241"/>
      <c r="L405" s="241"/>
      <c r="M405" s="241"/>
      <c r="N405" s="241"/>
      <c r="O405" s="241"/>
      <c r="P405" s="241" t="s">
        <v>2063</v>
      </c>
      <c r="Q405" s="241"/>
      <c r="R405" s="241"/>
      <c r="S405" s="241"/>
      <c r="T405" s="241"/>
      <c r="U405" s="241"/>
      <c r="V405" s="241"/>
      <c r="W405" s="241"/>
      <c r="AI405" s="241"/>
      <c r="AJ405" s="241"/>
      <c r="AK405" s="241"/>
      <c r="AL405" s="241"/>
      <c r="AM405" s="241"/>
      <c r="AN405" s="241"/>
      <c r="AO405" s="241"/>
      <c r="AP405" s="241"/>
    </row>
    <row r="406" spans="2:42" ht="15" customHeight="1">
      <c r="B406" s="241"/>
      <c r="C406" s="241"/>
      <c r="H406" s="241" t="s">
        <v>646</v>
      </c>
      <c r="I406" s="241"/>
      <c r="J406" s="241"/>
      <c r="K406" s="241"/>
      <c r="L406" s="241"/>
      <c r="M406" s="241"/>
      <c r="N406" s="241"/>
      <c r="O406" s="241"/>
      <c r="P406" s="241" t="s">
        <v>2060</v>
      </c>
      <c r="Q406" s="241"/>
      <c r="R406" s="241"/>
      <c r="S406" s="241"/>
      <c r="T406" s="241"/>
      <c r="U406" s="241"/>
      <c r="V406" s="241"/>
      <c r="W406" s="241"/>
      <c r="AI406" s="241"/>
      <c r="AJ406" s="241"/>
      <c r="AK406" s="241"/>
      <c r="AL406" s="241"/>
      <c r="AM406" s="241"/>
      <c r="AN406" s="241"/>
      <c r="AO406" s="241"/>
      <c r="AP406" s="241"/>
    </row>
    <row r="407" spans="2:42" ht="15" customHeight="1">
      <c r="B407" s="241"/>
      <c r="C407" s="241"/>
      <c r="H407" s="241" t="s">
        <v>647</v>
      </c>
      <c r="I407" s="241"/>
      <c r="J407" s="241"/>
      <c r="K407" s="241"/>
      <c r="L407" s="241"/>
      <c r="M407" s="241"/>
      <c r="N407" s="241"/>
      <c r="O407" s="241"/>
      <c r="P407" s="241" t="s">
        <v>2061</v>
      </c>
      <c r="Q407" s="241"/>
      <c r="R407" s="241"/>
      <c r="S407" s="241"/>
      <c r="T407" s="241"/>
      <c r="U407" s="241"/>
      <c r="V407" s="241"/>
      <c r="W407" s="241"/>
      <c r="AI407" s="241"/>
      <c r="AJ407" s="241"/>
      <c r="AK407" s="241"/>
      <c r="AL407" s="241"/>
      <c r="AM407" s="241"/>
      <c r="AN407" s="241"/>
      <c r="AO407" s="241"/>
      <c r="AP407" s="241"/>
    </row>
    <row r="408" spans="2:42" ht="15" customHeight="1">
      <c r="B408" s="241"/>
      <c r="C408" s="241"/>
      <c r="H408" s="241" t="s">
        <v>648</v>
      </c>
      <c r="I408" s="241"/>
      <c r="J408" s="241"/>
      <c r="K408" s="241"/>
      <c r="L408" s="241"/>
      <c r="M408" s="241"/>
      <c r="N408" s="241"/>
      <c r="O408" s="241"/>
      <c r="P408" s="241" t="s">
        <v>2060</v>
      </c>
      <c r="Q408" s="241"/>
      <c r="R408" s="241"/>
      <c r="S408" s="241"/>
      <c r="T408" s="241"/>
      <c r="U408" s="241"/>
      <c r="V408" s="241"/>
      <c r="W408" s="241"/>
      <c r="AI408" s="241"/>
      <c r="AJ408" s="241"/>
      <c r="AK408" s="241"/>
      <c r="AL408" s="241"/>
      <c r="AM408" s="241"/>
      <c r="AN408" s="241"/>
      <c r="AO408" s="241"/>
      <c r="AP408" s="241"/>
    </row>
    <row r="409" spans="2:42" ht="15" customHeight="1">
      <c r="B409" s="241"/>
      <c r="C409" s="241"/>
      <c r="H409" s="241" t="s">
        <v>649</v>
      </c>
      <c r="I409" s="241"/>
      <c r="J409" s="241"/>
      <c r="K409" s="241"/>
      <c r="L409" s="241"/>
      <c r="M409" s="241"/>
      <c r="N409" s="241"/>
      <c r="O409" s="241"/>
      <c r="P409" s="241" t="s">
        <v>2060</v>
      </c>
      <c r="Q409" s="241"/>
      <c r="R409" s="241"/>
      <c r="S409" s="241"/>
      <c r="T409" s="241"/>
      <c r="U409" s="241"/>
      <c r="V409" s="241"/>
      <c r="W409" s="241"/>
      <c r="AI409" s="241"/>
      <c r="AJ409" s="241"/>
      <c r="AK409" s="241"/>
      <c r="AL409" s="241"/>
      <c r="AM409" s="241"/>
      <c r="AN409" s="241"/>
      <c r="AO409" s="241"/>
      <c r="AP409" s="241"/>
    </row>
    <row r="410" spans="2:42" ht="15" customHeight="1">
      <c r="B410" s="241"/>
      <c r="C410" s="241"/>
      <c r="H410" s="241" t="s">
        <v>650</v>
      </c>
      <c r="I410" s="241"/>
      <c r="J410" s="241"/>
      <c r="K410" s="241"/>
      <c r="L410" s="241"/>
      <c r="M410" s="241"/>
      <c r="N410" s="241"/>
      <c r="O410" s="241"/>
      <c r="P410" s="241" t="s">
        <v>2063</v>
      </c>
      <c r="Q410" s="241"/>
      <c r="R410" s="241"/>
      <c r="S410" s="241"/>
      <c r="T410" s="241"/>
      <c r="U410" s="241"/>
      <c r="V410" s="241"/>
      <c r="W410" s="241"/>
      <c r="AI410" s="241"/>
      <c r="AJ410" s="241"/>
      <c r="AK410" s="241"/>
      <c r="AL410" s="241"/>
      <c r="AM410" s="241"/>
      <c r="AN410" s="241"/>
      <c r="AO410" s="241"/>
      <c r="AP410" s="241"/>
    </row>
    <row r="411" spans="2:42" ht="15" customHeight="1">
      <c r="B411" s="241"/>
      <c r="C411" s="241"/>
      <c r="H411" s="241" t="s">
        <v>651</v>
      </c>
      <c r="I411" s="241"/>
      <c r="J411" s="241"/>
      <c r="K411" s="241"/>
      <c r="L411" s="241"/>
      <c r="M411" s="241"/>
      <c r="N411" s="241"/>
      <c r="O411" s="241"/>
      <c r="P411" s="241" t="s">
        <v>2061</v>
      </c>
      <c r="Q411" s="241"/>
      <c r="R411" s="241"/>
      <c r="S411" s="241"/>
      <c r="T411" s="241"/>
      <c r="U411" s="241"/>
      <c r="V411" s="241"/>
      <c r="W411" s="241"/>
      <c r="AI411" s="241"/>
      <c r="AJ411" s="241"/>
      <c r="AK411" s="241"/>
      <c r="AL411" s="241"/>
      <c r="AM411" s="241"/>
      <c r="AN411" s="241"/>
      <c r="AO411" s="241"/>
      <c r="AP411" s="241"/>
    </row>
    <row r="412" spans="2:42" ht="15" customHeight="1">
      <c r="B412" s="241"/>
      <c r="C412" s="241"/>
      <c r="H412" s="241" t="s">
        <v>652</v>
      </c>
      <c r="I412" s="241"/>
      <c r="J412" s="241"/>
      <c r="K412" s="241"/>
      <c r="L412" s="241"/>
      <c r="M412" s="241"/>
      <c r="N412" s="241"/>
      <c r="O412" s="241"/>
      <c r="P412" s="241" t="s">
        <v>2057</v>
      </c>
      <c r="Q412" s="241"/>
      <c r="R412" s="241"/>
      <c r="S412" s="241"/>
      <c r="T412" s="241"/>
      <c r="U412" s="241"/>
      <c r="V412" s="241"/>
      <c r="W412" s="241"/>
      <c r="AI412" s="241"/>
      <c r="AJ412" s="241"/>
      <c r="AK412" s="241"/>
      <c r="AL412" s="241"/>
      <c r="AM412" s="241"/>
      <c r="AN412" s="241"/>
      <c r="AO412" s="241"/>
      <c r="AP412" s="241"/>
    </row>
    <row r="413" spans="2:42" ht="15" customHeight="1">
      <c r="B413" s="241"/>
      <c r="C413" s="241"/>
      <c r="H413" s="241" t="s">
        <v>653</v>
      </c>
      <c r="I413" s="241"/>
      <c r="J413" s="241"/>
      <c r="K413" s="241"/>
      <c r="L413" s="241"/>
      <c r="M413" s="241"/>
      <c r="N413" s="241"/>
      <c r="O413" s="241"/>
      <c r="P413" s="241" t="s">
        <v>2057</v>
      </c>
      <c r="Q413" s="241"/>
      <c r="R413" s="241"/>
      <c r="S413" s="241"/>
      <c r="T413" s="241"/>
      <c r="U413" s="241"/>
      <c r="V413" s="241"/>
      <c r="W413" s="241"/>
      <c r="AI413" s="241"/>
      <c r="AJ413" s="241"/>
      <c r="AK413" s="241"/>
      <c r="AL413" s="241"/>
      <c r="AM413" s="241"/>
      <c r="AN413" s="241"/>
      <c r="AO413" s="241"/>
      <c r="AP413" s="241"/>
    </row>
    <row r="414" spans="2:42" ht="15" customHeight="1">
      <c r="B414" s="241"/>
      <c r="C414" s="241"/>
      <c r="H414" s="241" t="s">
        <v>654</v>
      </c>
      <c r="I414" s="241"/>
      <c r="J414" s="241"/>
      <c r="K414" s="241"/>
      <c r="L414" s="241"/>
      <c r="M414" s="241"/>
      <c r="N414" s="241"/>
      <c r="O414" s="241"/>
      <c r="P414" s="241" t="s">
        <v>2060</v>
      </c>
      <c r="Q414" s="241"/>
      <c r="R414" s="241"/>
      <c r="S414" s="241"/>
      <c r="T414" s="241"/>
      <c r="U414" s="241"/>
      <c r="V414" s="241"/>
      <c r="W414" s="241"/>
      <c r="AI414" s="241"/>
      <c r="AJ414" s="241"/>
      <c r="AK414" s="241"/>
      <c r="AL414" s="241"/>
      <c r="AM414" s="241"/>
      <c r="AN414" s="241"/>
      <c r="AO414" s="241"/>
      <c r="AP414" s="241"/>
    </row>
    <row r="415" spans="2:42" ht="15" customHeight="1">
      <c r="B415" s="241"/>
      <c r="C415" s="241"/>
      <c r="H415" s="241" t="s">
        <v>655</v>
      </c>
      <c r="I415" s="241"/>
      <c r="J415" s="241"/>
      <c r="K415" s="241"/>
      <c r="L415" s="241"/>
      <c r="M415" s="241"/>
      <c r="N415" s="241"/>
      <c r="O415" s="241"/>
      <c r="P415" s="241" t="s">
        <v>2060</v>
      </c>
      <c r="Q415" s="241"/>
      <c r="R415" s="241"/>
      <c r="S415" s="241"/>
      <c r="T415" s="241"/>
      <c r="U415" s="241"/>
      <c r="V415" s="241"/>
      <c r="W415" s="241"/>
      <c r="AI415" s="241"/>
      <c r="AJ415" s="241"/>
      <c r="AK415" s="241"/>
      <c r="AL415" s="241"/>
      <c r="AM415" s="241"/>
      <c r="AN415" s="241"/>
      <c r="AO415" s="241"/>
      <c r="AP415" s="241"/>
    </row>
    <row r="416" spans="2:42" ht="15" customHeight="1">
      <c r="B416" s="241"/>
      <c r="C416" s="241"/>
      <c r="H416" s="241" t="s">
        <v>656</v>
      </c>
      <c r="I416" s="241"/>
      <c r="J416" s="241"/>
      <c r="K416" s="241"/>
      <c r="L416" s="241"/>
      <c r="M416" s="241"/>
      <c r="N416" s="241"/>
      <c r="O416" s="241"/>
      <c r="P416" s="241" t="s">
        <v>2059</v>
      </c>
      <c r="Q416" s="241"/>
      <c r="R416" s="241"/>
      <c r="S416" s="241"/>
      <c r="T416" s="241"/>
      <c r="U416" s="241"/>
      <c r="V416" s="241"/>
      <c r="W416" s="241"/>
      <c r="AI416" s="241"/>
      <c r="AJ416" s="241"/>
      <c r="AK416" s="241"/>
      <c r="AL416" s="241"/>
      <c r="AM416" s="241"/>
      <c r="AN416" s="241"/>
      <c r="AO416" s="241"/>
      <c r="AP416" s="241"/>
    </row>
    <row r="417" spans="2:42" ht="15" customHeight="1">
      <c r="B417" s="241"/>
      <c r="C417" s="241"/>
      <c r="H417" s="241" t="s">
        <v>657</v>
      </c>
      <c r="I417" s="241"/>
      <c r="J417" s="241"/>
      <c r="K417" s="241"/>
      <c r="L417" s="241"/>
      <c r="M417" s="241"/>
      <c r="N417" s="241"/>
      <c r="O417" s="241"/>
      <c r="P417" s="241" t="s">
        <v>2060</v>
      </c>
      <c r="Q417" s="241"/>
      <c r="R417" s="241"/>
      <c r="S417" s="241"/>
      <c r="T417" s="241"/>
      <c r="U417" s="241"/>
      <c r="V417" s="241"/>
      <c r="W417" s="241"/>
      <c r="AI417" s="241"/>
      <c r="AJ417" s="241"/>
      <c r="AK417" s="241"/>
      <c r="AL417" s="241"/>
      <c r="AM417" s="241"/>
      <c r="AN417" s="241"/>
      <c r="AO417" s="241"/>
      <c r="AP417" s="241"/>
    </row>
    <row r="418" spans="2:42" ht="15" customHeight="1">
      <c r="B418" s="241"/>
      <c r="C418" s="241"/>
      <c r="H418" s="241" t="s">
        <v>658</v>
      </c>
      <c r="I418" s="241"/>
      <c r="J418" s="241"/>
      <c r="K418" s="241"/>
      <c r="L418" s="241"/>
      <c r="M418" s="241"/>
      <c r="N418" s="241"/>
      <c r="O418" s="241"/>
      <c r="P418" s="241" t="s">
        <v>2063</v>
      </c>
      <c r="Q418" s="241"/>
      <c r="R418" s="241"/>
      <c r="S418" s="241"/>
      <c r="T418" s="241"/>
      <c r="U418" s="241"/>
      <c r="V418" s="241"/>
      <c r="W418" s="241"/>
      <c r="AI418" s="241"/>
      <c r="AJ418" s="241"/>
      <c r="AK418" s="241"/>
      <c r="AL418" s="241"/>
      <c r="AM418" s="241"/>
      <c r="AN418" s="241"/>
      <c r="AO418" s="241"/>
      <c r="AP418" s="241"/>
    </row>
    <row r="419" spans="2:42" ht="15" customHeight="1">
      <c r="B419" s="241"/>
      <c r="C419" s="241"/>
      <c r="H419" s="241" t="s">
        <v>659</v>
      </c>
      <c r="I419" s="241"/>
      <c r="J419" s="241"/>
      <c r="K419" s="241"/>
      <c r="L419" s="241"/>
      <c r="M419" s="241"/>
      <c r="N419" s="241"/>
      <c r="O419" s="241"/>
      <c r="P419" s="241" t="s">
        <v>2056</v>
      </c>
      <c r="Q419" s="241"/>
      <c r="R419" s="241"/>
      <c r="S419" s="241"/>
      <c r="T419" s="241"/>
      <c r="U419" s="241"/>
      <c r="V419" s="241"/>
      <c r="W419" s="241"/>
      <c r="AI419" s="241"/>
      <c r="AJ419" s="241"/>
      <c r="AK419" s="241"/>
      <c r="AL419" s="241"/>
      <c r="AM419" s="241"/>
      <c r="AN419" s="241"/>
      <c r="AO419" s="241"/>
      <c r="AP419" s="241"/>
    </row>
    <row r="420" spans="2:42" ht="15" customHeight="1">
      <c r="B420" s="241"/>
      <c r="C420" s="241"/>
      <c r="H420" s="241" t="s">
        <v>660</v>
      </c>
      <c r="I420" s="241"/>
      <c r="J420" s="241"/>
      <c r="K420" s="241"/>
      <c r="L420" s="241"/>
      <c r="M420" s="241"/>
      <c r="N420" s="241"/>
      <c r="O420" s="241"/>
      <c r="P420" s="241" t="s">
        <v>2060</v>
      </c>
      <c r="Q420" s="241"/>
      <c r="R420" s="241"/>
      <c r="S420" s="241"/>
      <c r="T420" s="241"/>
      <c r="U420" s="241"/>
      <c r="V420" s="241"/>
      <c r="W420" s="241"/>
      <c r="AI420" s="241"/>
      <c r="AJ420" s="241"/>
      <c r="AK420" s="241"/>
      <c r="AL420" s="241"/>
      <c r="AM420" s="241"/>
      <c r="AN420" s="241"/>
      <c r="AO420" s="241"/>
      <c r="AP420" s="241"/>
    </row>
    <row r="421" spans="2:42" ht="15" customHeight="1">
      <c r="B421" s="241"/>
      <c r="C421" s="241"/>
      <c r="H421" s="241" t="s">
        <v>661</v>
      </c>
      <c r="I421" s="241"/>
      <c r="J421" s="241"/>
      <c r="K421" s="241"/>
      <c r="L421" s="241"/>
      <c r="M421" s="241"/>
      <c r="N421" s="241"/>
      <c r="O421" s="241"/>
      <c r="P421" s="241" t="s">
        <v>2059</v>
      </c>
      <c r="Q421" s="241"/>
      <c r="R421" s="241"/>
      <c r="S421" s="241"/>
      <c r="T421" s="241"/>
      <c r="U421" s="241"/>
      <c r="V421" s="241"/>
      <c r="W421" s="241"/>
      <c r="AI421" s="241"/>
      <c r="AJ421" s="241"/>
      <c r="AK421" s="241"/>
      <c r="AL421" s="241"/>
      <c r="AM421" s="241"/>
      <c r="AN421" s="241"/>
      <c r="AO421" s="241"/>
      <c r="AP421" s="241"/>
    </row>
    <row r="422" spans="2:42" ht="15" customHeight="1">
      <c r="B422" s="241"/>
      <c r="C422" s="241"/>
      <c r="H422" s="241" t="s">
        <v>662</v>
      </c>
      <c r="I422" s="241"/>
      <c r="J422" s="241"/>
      <c r="K422" s="241"/>
      <c r="L422" s="241"/>
      <c r="M422" s="241"/>
      <c r="N422" s="241"/>
      <c r="O422" s="241"/>
      <c r="P422" s="241" t="s">
        <v>2061</v>
      </c>
      <c r="Q422" s="241"/>
      <c r="R422" s="241"/>
      <c r="S422" s="241"/>
      <c r="T422" s="241"/>
      <c r="U422" s="241"/>
      <c r="V422" s="241"/>
      <c r="W422" s="241"/>
      <c r="AI422" s="241"/>
      <c r="AJ422" s="241"/>
      <c r="AK422" s="241"/>
      <c r="AL422" s="241"/>
      <c r="AM422" s="241"/>
      <c r="AN422" s="241"/>
      <c r="AO422" s="241"/>
      <c r="AP422" s="241"/>
    </row>
    <row r="423" spans="2:42" ht="15" customHeight="1">
      <c r="B423" s="241"/>
      <c r="C423" s="241"/>
      <c r="H423" s="241" t="s">
        <v>663</v>
      </c>
      <c r="I423" s="241"/>
      <c r="J423" s="241"/>
      <c r="K423" s="241"/>
      <c r="L423" s="241"/>
      <c r="M423" s="241"/>
      <c r="N423" s="241"/>
      <c r="O423" s="241"/>
      <c r="P423" s="241" t="s">
        <v>2061</v>
      </c>
      <c r="Q423" s="241"/>
      <c r="R423" s="241"/>
      <c r="S423" s="241"/>
      <c r="T423" s="241"/>
      <c r="U423" s="241"/>
      <c r="V423" s="241"/>
      <c r="W423" s="241"/>
      <c r="AI423" s="241"/>
      <c r="AJ423" s="241"/>
      <c r="AK423" s="241"/>
      <c r="AL423" s="241"/>
      <c r="AM423" s="241"/>
      <c r="AN423" s="241"/>
      <c r="AO423" s="241"/>
      <c r="AP423" s="241"/>
    </row>
    <row r="424" spans="2:42" ht="15" customHeight="1">
      <c r="B424" s="241"/>
      <c r="C424" s="241"/>
      <c r="H424" s="241" t="s">
        <v>664</v>
      </c>
      <c r="I424" s="241"/>
      <c r="J424" s="241"/>
      <c r="K424" s="241"/>
      <c r="L424" s="241"/>
      <c r="M424" s="241"/>
      <c r="N424" s="241"/>
      <c r="O424" s="241"/>
      <c r="P424" s="241" t="s">
        <v>2059</v>
      </c>
      <c r="Q424" s="241"/>
      <c r="R424" s="241"/>
      <c r="S424" s="241"/>
      <c r="T424" s="241"/>
      <c r="U424" s="241"/>
      <c r="V424" s="241"/>
      <c r="W424" s="241"/>
      <c r="AI424" s="241"/>
      <c r="AJ424" s="241"/>
      <c r="AK424" s="241"/>
      <c r="AL424" s="241"/>
      <c r="AM424" s="241"/>
      <c r="AN424" s="241"/>
      <c r="AO424" s="241"/>
      <c r="AP424" s="241"/>
    </row>
    <row r="425" spans="2:42" ht="15" customHeight="1">
      <c r="B425" s="241"/>
      <c r="C425" s="241"/>
      <c r="H425" s="241" t="s">
        <v>665</v>
      </c>
      <c r="I425" s="241"/>
      <c r="J425" s="241"/>
      <c r="K425" s="241"/>
      <c r="L425" s="241"/>
      <c r="M425" s="241"/>
      <c r="N425" s="241"/>
      <c r="O425" s="241"/>
      <c r="P425" s="241" t="s">
        <v>2059</v>
      </c>
      <c r="Q425" s="241"/>
      <c r="R425" s="241"/>
      <c r="S425" s="241"/>
      <c r="T425" s="241"/>
      <c r="U425" s="241"/>
      <c r="V425" s="241"/>
      <c r="W425" s="241"/>
      <c r="AI425" s="241"/>
      <c r="AJ425" s="241"/>
      <c r="AK425" s="241"/>
      <c r="AL425" s="241"/>
      <c r="AM425" s="241"/>
      <c r="AN425" s="241"/>
      <c r="AO425" s="241"/>
      <c r="AP425" s="241"/>
    </row>
    <row r="426" spans="2:42" ht="15" customHeight="1">
      <c r="B426" s="241"/>
      <c r="C426" s="241"/>
      <c r="H426" s="241" t="s">
        <v>666</v>
      </c>
      <c r="I426" s="241"/>
      <c r="J426" s="241"/>
      <c r="K426" s="241"/>
      <c r="L426" s="241"/>
      <c r="M426" s="241"/>
      <c r="N426" s="241"/>
      <c r="O426" s="241"/>
      <c r="P426" s="241" t="s">
        <v>2059</v>
      </c>
      <c r="Q426" s="241"/>
      <c r="R426" s="241"/>
      <c r="S426" s="241"/>
      <c r="T426" s="241"/>
      <c r="U426" s="241"/>
      <c r="V426" s="241"/>
      <c r="W426" s="241"/>
      <c r="AI426" s="241"/>
      <c r="AJ426" s="241"/>
      <c r="AK426" s="241"/>
      <c r="AL426" s="241"/>
      <c r="AM426" s="241"/>
      <c r="AN426" s="241"/>
      <c r="AO426" s="241"/>
      <c r="AP426" s="241"/>
    </row>
    <row r="427" spans="2:42" ht="15" customHeight="1">
      <c r="B427" s="241"/>
      <c r="C427" s="241"/>
      <c r="H427" s="241" t="s">
        <v>667</v>
      </c>
      <c r="I427" s="241"/>
      <c r="J427" s="241"/>
      <c r="K427" s="241"/>
      <c r="L427" s="241"/>
      <c r="M427" s="241"/>
      <c r="N427" s="241"/>
      <c r="O427" s="241"/>
      <c r="P427" s="241" t="s">
        <v>2056</v>
      </c>
      <c r="Q427" s="241"/>
      <c r="R427" s="241"/>
      <c r="S427" s="241"/>
      <c r="T427" s="241"/>
      <c r="U427" s="241"/>
      <c r="V427" s="241"/>
      <c r="W427" s="241"/>
      <c r="AI427" s="241"/>
      <c r="AJ427" s="241"/>
      <c r="AK427" s="241"/>
      <c r="AL427" s="241"/>
      <c r="AM427" s="241"/>
      <c r="AN427" s="241"/>
      <c r="AO427" s="241"/>
      <c r="AP427" s="241"/>
    </row>
    <row r="428" spans="2:42" ht="15" customHeight="1">
      <c r="B428" s="241"/>
      <c r="C428" s="241"/>
      <c r="H428" s="241" t="s">
        <v>668</v>
      </c>
      <c r="I428" s="241"/>
      <c r="J428" s="241"/>
      <c r="K428" s="241"/>
      <c r="L428" s="241"/>
      <c r="M428" s="241"/>
      <c r="N428" s="241"/>
      <c r="O428" s="241"/>
      <c r="P428" s="241" t="s">
        <v>2060</v>
      </c>
      <c r="Q428" s="241"/>
      <c r="R428" s="241"/>
      <c r="S428" s="241"/>
      <c r="T428" s="241"/>
      <c r="U428" s="241"/>
      <c r="V428" s="241"/>
      <c r="W428" s="241"/>
      <c r="AI428" s="241"/>
      <c r="AJ428" s="241"/>
      <c r="AK428" s="241"/>
      <c r="AL428" s="241"/>
      <c r="AM428" s="241"/>
      <c r="AN428" s="241"/>
      <c r="AO428" s="241"/>
      <c r="AP428" s="241"/>
    </row>
    <row r="429" spans="2:42" ht="15" customHeight="1">
      <c r="B429" s="241"/>
      <c r="C429" s="241"/>
      <c r="H429" s="241" t="s">
        <v>669</v>
      </c>
      <c r="I429" s="241"/>
      <c r="J429" s="241"/>
      <c r="K429" s="241"/>
      <c r="L429" s="241"/>
      <c r="M429" s="241"/>
      <c r="N429" s="241"/>
      <c r="O429" s="241"/>
      <c r="P429" s="241" t="s">
        <v>2056</v>
      </c>
      <c r="Q429" s="241"/>
      <c r="R429" s="241"/>
      <c r="S429" s="241"/>
      <c r="T429" s="241"/>
      <c r="U429" s="241"/>
      <c r="V429" s="241"/>
      <c r="W429" s="241"/>
      <c r="AI429" s="241"/>
      <c r="AJ429" s="241"/>
      <c r="AK429" s="241"/>
      <c r="AL429" s="241"/>
      <c r="AM429" s="241"/>
      <c r="AN429" s="241"/>
      <c r="AO429" s="241"/>
      <c r="AP429" s="241"/>
    </row>
    <row r="430" spans="2:42" ht="15" customHeight="1">
      <c r="B430" s="241"/>
      <c r="C430" s="241"/>
      <c r="H430" s="241" t="s">
        <v>274</v>
      </c>
      <c r="I430" s="241"/>
      <c r="J430" s="241"/>
      <c r="K430" s="241"/>
      <c r="L430" s="241"/>
      <c r="M430" s="241"/>
      <c r="N430" s="241"/>
      <c r="O430" s="241"/>
      <c r="P430" s="241" t="s">
        <v>2059</v>
      </c>
      <c r="Q430" s="241"/>
      <c r="R430" s="241"/>
      <c r="S430" s="241"/>
      <c r="T430" s="241"/>
      <c r="U430" s="241"/>
      <c r="V430" s="241"/>
      <c r="W430" s="241"/>
      <c r="AI430" s="241"/>
      <c r="AJ430" s="241"/>
      <c r="AK430" s="241"/>
      <c r="AL430" s="241"/>
      <c r="AM430" s="241"/>
      <c r="AN430" s="241"/>
      <c r="AO430" s="241"/>
      <c r="AP430" s="241"/>
    </row>
    <row r="431" spans="2:42" ht="15" customHeight="1">
      <c r="B431" s="241"/>
      <c r="C431" s="241"/>
      <c r="H431" s="241" t="s">
        <v>670</v>
      </c>
      <c r="I431" s="241"/>
      <c r="J431" s="241"/>
      <c r="K431" s="241"/>
      <c r="L431" s="241"/>
      <c r="M431" s="241"/>
      <c r="N431" s="241"/>
      <c r="O431" s="241"/>
      <c r="P431" s="241" t="s">
        <v>2059</v>
      </c>
      <c r="Q431" s="241"/>
      <c r="R431" s="241"/>
      <c r="S431" s="241"/>
      <c r="T431" s="241"/>
      <c r="U431" s="241"/>
      <c r="V431" s="241"/>
      <c r="W431" s="241"/>
      <c r="AI431" s="241"/>
      <c r="AJ431" s="241"/>
      <c r="AK431" s="241"/>
      <c r="AL431" s="241"/>
      <c r="AM431" s="241"/>
      <c r="AN431" s="241"/>
      <c r="AO431" s="241"/>
      <c r="AP431" s="241"/>
    </row>
    <row r="432" spans="2:42" ht="15" customHeight="1">
      <c r="B432" s="241"/>
      <c r="C432" s="241"/>
      <c r="H432" s="241" t="s">
        <v>671</v>
      </c>
      <c r="I432" s="241"/>
      <c r="J432" s="241"/>
      <c r="K432" s="241"/>
      <c r="L432" s="241"/>
      <c r="M432" s="241"/>
      <c r="N432" s="241"/>
      <c r="O432" s="241"/>
      <c r="P432" s="241" t="s">
        <v>2061</v>
      </c>
      <c r="Q432" s="241"/>
      <c r="R432" s="241"/>
      <c r="S432" s="241"/>
      <c r="T432" s="241"/>
      <c r="U432" s="241"/>
      <c r="V432" s="241"/>
      <c r="W432" s="241"/>
      <c r="AI432" s="241"/>
      <c r="AJ432" s="241"/>
      <c r="AK432" s="241"/>
      <c r="AL432" s="241"/>
      <c r="AM432" s="241"/>
      <c r="AN432" s="241"/>
      <c r="AO432" s="241"/>
      <c r="AP432" s="241"/>
    </row>
    <row r="433" spans="2:42" ht="15" customHeight="1">
      <c r="B433" s="241"/>
      <c r="C433" s="241"/>
      <c r="H433" s="241" t="s">
        <v>672</v>
      </c>
      <c r="I433" s="241"/>
      <c r="J433" s="241"/>
      <c r="K433" s="241"/>
      <c r="L433" s="241"/>
      <c r="M433" s="241"/>
      <c r="N433" s="241"/>
      <c r="O433" s="241"/>
      <c r="P433" s="241" t="s">
        <v>2063</v>
      </c>
      <c r="Q433" s="241"/>
      <c r="R433" s="241"/>
      <c r="S433" s="241"/>
      <c r="T433" s="241"/>
      <c r="U433" s="241"/>
      <c r="V433" s="241"/>
      <c r="W433" s="241"/>
      <c r="AI433" s="241"/>
      <c r="AJ433" s="241"/>
      <c r="AK433" s="241"/>
      <c r="AL433" s="241"/>
      <c r="AM433" s="241"/>
      <c r="AN433" s="241"/>
      <c r="AO433" s="241"/>
      <c r="AP433" s="241"/>
    </row>
    <row r="434" spans="2:42" ht="15" customHeight="1">
      <c r="B434" s="241"/>
      <c r="C434" s="241"/>
      <c r="H434" s="241" t="s">
        <v>673</v>
      </c>
      <c r="I434" s="241"/>
      <c r="J434" s="241"/>
      <c r="K434" s="241"/>
      <c r="L434" s="241"/>
      <c r="M434" s="241"/>
      <c r="N434" s="241"/>
      <c r="O434" s="241"/>
      <c r="P434" s="241" t="s">
        <v>2063</v>
      </c>
      <c r="Q434" s="241"/>
      <c r="R434" s="241"/>
      <c r="S434" s="241"/>
      <c r="T434" s="241"/>
      <c r="U434" s="241"/>
      <c r="V434" s="241"/>
      <c r="W434" s="241"/>
      <c r="AI434" s="241"/>
      <c r="AJ434" s="241"/>
      <c r="AK434" s="241"/>
      <c r="AL434" s="241"/>
      <c r="AM434" s="241"/>
      <c r="AN434" s="241"/>
      <c r="AO434" s="241"/>
      <c r="AP434" s="241"/>
    </row>
    <row r="435" spans="2:42" ht="15" customHeight="1">
      <c r="B435" s="241"/>
      <c r="C435" s="241"/>
      <c r="H435" s="241" t="s">
        <v>674</v>
      </c>
      <c r="I435" s="241"/>
      <c r="J435" s="241"/>
      <c r="K435" s="241"/>
      <c r="L435" s="241"/>
      <c r="M435" s="241"/>
      <c r="N435" s="241"/>
      <c r="O435" s="241"/>
      <c r="P435" s="241" t="s">
        <v>2057</v>
      </c>
      <c r="Q435" s="241"/>
      <c r="R435" s="241"/>
      <c r="S435" s="241"/>
      <c r="T435" s="241"/>
      <c r="U435" s="241"/>
      <c r="V435" s="241"/>
      <c r="W435" s="241"/>
      <c r="AI435" s="241"/>
      <c r="AJ435" s="241"/>
      <c r="AK435" s="241"/>
      <c r="AL435" s="241"/>
      <c r="AM435" s="241"/>
      <c r="AN435" s="241"/>
      <c r="AO435" s="241"/>
      <c r="AP435" s="241"/>
    </row>
    <row r="436" spans="2:42" ht="15" customHeight="1">
      <c r="B436" s="241"/>
      <c r="C436" s="241"/>
      <c r="H436" s="241" t="s">
        <v>675</v>
      </c>
      <c r="I436" s="241"/>
      <c r="J436" s="241"/>
      <c r="K436" s="241"/>
      <c r="L436" s="241"/>
      <c r="M436" s="241"/>
      <c r="N436" s="241"/>
      <c r="O436" s="241"/>
      <c r="P436" s="241" t="s">
        <v>2059</v>
      </c>
      <c r="Q436" s="241"/>
      <c r="R436" s="241"/>
      <c r="S436" s="241"/>
      <c r="T436" s="241"/>
      <c r="U436" s="241"/>
      <c r="V436" s="241"/>
      <c r="W436" s="241"/>
      <c r="AI436" s="241"/>
      <c r="AJ436" s="241"/>
      <c r="AK436" s="241"/>
      <c r="AL436" s="241"/>
      <c r="AM436" s="241"/>
      <c r="AN436" s="241"/>
      <c r="AO436" s="241"/>
      <c r="AP436" s="241"/>
    </row>
    <row r="437" spans="2:42" ht="15" customHeight="1">
      <c r="B437" s="241"/>
      <c r="C437" s="241"/>
      <c r="H437" s="241" t="s">
        <v>676</v>
      </c>
      <c r="I437" s="241"/>
      <c r="J437" s="241"/>
      <c r="K437" s="241"/>
      <c r="L437" s="241"/>
      <c r="M437" s="241"/>
      <c r="N437" s="241"/>
      <c r="O437" s="241"/>
      <c r="P437" s="241" t="s">
        <v>2060</v>
      </c>
      <c r="Q437" s="241"/>
      <c r="R437" s="241"/>
      <c r="S437" s="241"/>
      <c r="T437" s="241"/>
      <c r="U437" s="241"/>
      <c r="V437" s="241"/>
      <c r="W437" s="241"/>
      <c r="AI437" s="241"/>
      <c r="AJ437" s="241"/>
      <c r="AK437" s="241"/>
      <c r="AL437" s="241"/>
      <c r="AM437" s="241"/>
      <c r="AN437" s="241"/>
      <c r="AO437" s="241"/>
      <c r="AP437" s="241"/>
    </row>
    <row r="438" spans="2:42" ht="15" customHeight="1">
      <c r="B438" s="241"/>
      <c r="C438" s="241"/>
      <c r="H438" s="241" t="s">
        <v>677</v>
      </c>
      <c r="I438" s="241"/>
      <c r="J438" s="241"/>
      <c r="K438" s="241"/>
      <c r="L438" s="241"/>
      <c r="M438" s="241"/>
      <c r="N438" s="241"/>
      <c r="O438" s="241"/>
      <c r="P438" s="241" t="s">
        <v>713</v>
      </c>
      <c r="Q438" s="241"/>
      <c r="R438" s="241"/>
      <c r="S438" s="241"/>
      <c r="T438" s="241"/>
      <c r="U438" s="241"/>
      <c r="V438" s="241"/>
      <c r="W438" s="241"/>
      <c r="AI438" s="241"/>
      <c r="AJ438" s="241"/>
      <c r="AK438" s="241"/>
      <c r="AL438" s="241"/>
      <c r="AM438" s="241"/>
      <c r="AN438" s="241"/>
      <c r="AO438" s="241"/>
      <c r="AP438" s="241"/>
    </row>
    <row r="439" spans="2:42" ht="15" customHeight="1">
      <c r="B439" s="241"/>
      <c r="C439" s="241"/>
      <c r="H439" s="241" t="s">
        <v>678</v>
      </c>
      <c r="I439" s="241"/>
      <c r="J439" s="241"/>
      <c r="K439" s="241"/>
      <c r="L439" s="241"/>
      <c r="M439" s="241"/>
      <c r="N439" s="241"/>
      <c r="O439" s="241"/>
      <c r="P439" s="241" t="s">
        <v>2058</v>
      </c>
      <c r="Q439" s="241"/>
      <c r="R439" s="241"/>
      <c r="S439" s="241"/>
      <c r="T439" s="241"/>
      <c r="U439" s="241"/>
      <c r="V439" s="241"/>
      <c r="W439" s="241"/>
      <c r="AI439" s="241"/>
      <c r="AJ439" s="241"/>
      <c r="AK439" s="241"/>
      <c r="AL439" s="241"/>
      <c r="AM439" s="241"/>
      <c r="AN439" s="241"/>
      <c r="AO439" s="241"/>
      <c r="AP439" s="241"/>
    </row>
    <row r="440" spans="2:42" ht="15" customHeight="1">
      <c r="B440" s="241"/>
      <c r="C440" s="241"/>
      <c r="H440" s="241" t="s">
        <v>679</v>
      </c>
      <c r="I440" s="241"/>
      <c r="J440" s="241"/>
      <c r="K440" s="241"/>
      <c r="L440" s="241"/>
      <c r="M440" s="241"/>
      <c r="N440" s="241"/>
      <c r="O440" s="241"/>
      <c r="P440" s="241" t="s">
        <v>2059</v>
      </c>
      <c r="Q440" s="241"/>
      <c r="R440" s="241"/>
      <c r="S440" s="241"/>
      <c r="T440" s="241"/>
      <c r="U440" s="241"/>
      <c r="V440" s="241"/>
      <c r="W440" s="241"/>
      <c r="AI440" s="241"/>
      <c r="AJ440" s="241"/>
      <c r="AK440" s="241"/>
      <c r="AL440" s="241"/>
      <c r="AM440" s="241"/>
      <c r="AN440" s="241"/>
      <c r="AO440" s="241"/>
      <c r="AP440" s="241"/>
    </row>
    <row r="441" spans="2:42" ht="15" customHeight="1">
      <c r="B441" s="241"/>
      <c r="C441" s="241"/>
      <c r="H441" s="241" t="s">
        <v>277</v>
      </c>
      <c r="I441" s="241"/>
      <c r="J441" s="241"/>
      <c r="K441" s="241"/>
      <c r="L441" s="241"/>
      <c r="M441" s="241"/>
      <c r="N441" s="241"/>
      <c r="O441" s="241"/>
      <c r="P441" s="241" t="s">
        <v>2059</v>
      </c>
      <c r="Q441" s="241"/>
      <c r="R441" s="241"/>
      <c r="S441" s="241"/>
      <c r="T441" s="241"/>
      <c r="U441" s="241"/>
      <c r="V441" s="241"/>
      <c r="W441" s="241"/>
      <c r="AI441" s="241"/>
      <c r="AJ441" s="241"/>
      <c r="AK441" s="241"/>
      <c r="AL441" s="241"/>
      <c r="AM441" s="241"/>
      <c r="AN441" s="241"/>
      <c r="AO441" s="241"/>
      <c r="AP441" s="241"/>
    </row>
    <row r="442" spans="2:42" ht="15" customHeight="1">
      <c r="B442" s="241"/>
      <c r="C442" s="241"/>
      <c r="H442" s="241" t="s">
        <v>680</v>
      </c>
      <c r="I442" s="241"/>
      <c r="J442" s="241"/>
      <c r="K442" s="241"/>
      <c r="L442" s="241"/>
      <c r="M442" s="241"/>
      <c r="N442" s="241"/>
      <c r="O442" s="241"/>
      <c r="P442" s="241" t="s">
        <v>2060</v>
      </c>
      <c r="Q442" s="241"/>
      <c r="R442" s="241"/>
      <c r="S442" s="241"/>
      <c r="T442" s="241"/>
      <c r="U442" s="241"/>
      <c r="V442" s="241"/>
      <c r="W442" s="241"/>
      <c r="AI442" s="241"/>
      <c r="AJ442" s="241"/>
      <c r="AK442" s="241"/>
      <c r="AL442" s="241"/>
      <c r="AM442" s="241"/>
      <c r="AN442" s="241"/>
      <c r="AO442" s="241"/>
      <c r="AP442" s="241"/>
    </row>
    <row r="443" spans="2:42" ht="15" customHeight="1">
      <c r="B443" s="241"/>
      <c r="C443" s="241"/>
      <c r="H443" s="241" t="s">
        <v>681</v>
      </c>
      <c r="I443" s="241"/>
      <c r="J443" s="241"/>
      <c r="K443" s="241"/>
      <c r="L443" s="241"/>
      <c r="M443" s="241"/>
      <c r="N443" s="241"/>
      <c r="O443" s="241"/>
      <c r="P443" s="241" t="s">
        <v>2060</v>
      </c>
      <c r="Q443" s="241"/>
      <c r="R443" s="241"/>
      <c r="S443" s="241"/>
      <c r="T443" s="241"/>
      <c r="U443" s="241"/>
      <c r="V443" s="241"/>
      <c r="W443" s="241"/>
      <c r="AI443" s="241"/>
      <c r="AJ443" s="241"/>
      <c r="AK443" s="241"/>
      <c r="AL443" s="241"/>
      <c r="AM443" s="241"/>
      <c r="AN443" s="241"/>
      <c r="AO443" s="241"/>
      <c r="AP443" s="241"/>
    </row>
    <row r="444" spans="2:42" ht="15" customHeight="1">
      <c r="B444" s="241"/>
      <c r="C444" s="241"/>
      <c r="H444" s="241" t="s">
        <v>682</v>
      </c>
      <c r="I444" s="241"/>
      <c r="J444" s="241"/>
      <c r="K444" s="241"/>
      <c r="L444" s="241"/>
      <c r="M444" s="241"/>
      <c r="N444" s="241"/>
      <c r="O444" s="241"/>
      <c r="P444" s="241" t="s">
        <v>2060</v>
      </c>
      <c r="Q444" s="241"/>
      <c r="R444" s="241"/>
      <c r="S444" s="241"/>
      <c r="T444" s="241"/>
      <c r="U444" s="241"/>
      <c r="V444" s="241"/>
      <c r="W444" s="241"/>
      <c r="AI444" s="241"/>
      <c r="AJ444" s="241"/>
      <c r="AK444" s="241"/>
      <c r="AL444" s="241"/>
      <c r="AM444" s="241"/>
      <c r="AN444" s="241"/>
      <c r="AO444" s="241"/>
      <c r="AP444" s="241"/>
    </row>
    <row r="445" spans="2:42" ht="15" customHeight="1">
      <c r="B445" s="241"/>
      <c r="C445" s="241"/>
      <c r="H445" s="241" t="s">
        <v>683</v>
      </c>
      <c r="I445" s="241"/>
      <c r="J445" s="241"/>
      <c r="K445" s="241"/>
      <c r="L445" s="241"/>
      <c r="M445" s="241"/>
      <c r="N445" s="241"/>
      <c r="O445" s="241"/>
      <c r="P445" s="241" t="s">
        <v>2059</v>
      </c>
      <c r="Q445" s="241"/>
      <c r="R445" s="241"/>
      <c r="S445" s="241"/>
      <c r="T445" s="241"/>
      <c r="U445" s="241"/>
      <c r="V445" s="241"/>
      <c r="W445" s="241"/>
      <c r="AI445" s="241"/>
      <c r="AJ445" s="241"/>
      <c r="AK445" s="241"/>
      <c r="AL445" s="241"/>
      <c r="AM445" s="241"/>
      <c r="AN445" s="241"/>
      <c r="AO445" s="241"/>
      <c r="AP445" s="241"/>
    </row>
    <row r="446" spans="2:42" ht="15" customHeight="1">
      <c r="B446" s="241"/>
      <c r="C446" s="241"/>
      <c r="H446" s="241" t="s">
        <v>684</v>
      </c>
      <c r="I446" s="241"/>
      <c r="J446" s="241"/>
      <c r="K446" s="241"/>
      <c r="L446" s="241"/>
      <c r="M446" s="241"/>
      <c r="N446" s="241"/>
      <c r="O446" s="241"/>
      <c r="P446" s="241" t="s">
        <v>713</v>
      </c>
      <c r="Q446" s="241"/>
      <c r="R446" s="241"/>
      <c r="S446" s="241"/>
      <c r="T446" s="241"/>
      <c r="U446" s="241"/>
      <c r="V446" s="241"/>
      <c r="W446" s="241"/>
      <c r="AI446" s="241"/>
      <c r="AJ446" s="241"/>
      <c r="AK446" s="241"/>
      <c r="AL446" s="241"/>
      <c r="AM446" s="241"/>
      <c r="AN446" s="241"/>
      <c r="AO446" s="241"/>
      <c r="AP446" s="241"/>
    </row>
    <row r="447" spans="2:42" ht="15" customHeight="1">
      <c r="B447" s="241"/>
      <c r="C447" s="241"/>
      <c r="H447" s="241" t="s">
        <v>685</v>
      </c>
      <c r="I447" s="241"/>
      <c r="J447" s="241"/>
      <c r="K447" s="241"/>
      <c r="L447" s="241"/>
      <c r="M447" s="241"/>
      <c r="N447" s="241"/>
      <c r="O447" s="241"/>
      <c r="P447" s="241" t="s">
        <v>2056</v>
      </c>
      <c r="Q447" s="241"/>
      <c r="R447" s="241"/>
      <c r="S447" s="241"/>
      <c r="T447" s="241"/>
      <c r="U447" s="241"/>
      <c r="V447" s="241"/>
      <c r="W447" s="241"/>
      <c r="AI447" s="241"/>
      <c r="AJ447" s="241"/>
      <c r="AK447" s="241"/>
      <c r="AL447" s="241"/>
      <c r="AM447" s="241"/>
      <c r="AN447" s="241"/>
      <c r="AO447" s="241"/>
      <c r="AP447" s="241"/>
    </row>
    <row r="448" spans="2:42" ht="15" customHeight="1">
      <c r="B448" s="241"/>
      <c r="C448" s="241"/>
      <c r="H448" s="241" t="s">
        <v>686</v>
      </c>
      <c r="I448" s="241"/>
      <c r="J448" s="241"/>
      <c r="K448" s="241"/>
      <c r="L448" s="241"/>
      <c r="M448" s="241"/>
      <c r="N448" s="241"/>
      <c r="O448" s="241"/>
      <c r="P448" s="241" t="s">
        <v>2057</v>
      </c>
      <c r="Q448" s="241"/>
      <c r="R448" s="241"/>
      <c r="S448" s="241"/>
      <c r="T448" s="241"/>
      <c r="U448" s="241"/>
      <c r="V448" s="241"/>
      <c r="W448" s="241"/>
      <c r="AI448" s="241"/>
      <c r="AJ448" s="241"/>
      <c r="AK448" s="241"/>
      <c r="AL448" s="241"/>
      <c r="AM448" s="241"/>
      <c r="AN448" s="241"/>
      <c r="AO448" s="241"/>
      <c r="AP448" s="241"/>
    </row>
    <row r="449" spans="2:42" ht="15" customHeight="1">
      <c r="B449" s="241"/>
      <c r="C449" s="241"/>
      <c r="H449" s="241" t="s">
        <v>687</v>
      </c>
      <c r="I449" s="241"/>
      <c r="J449" s="241"/>
      <c r="K449" s="241"/>
      <c r="L449" s="241"/>
      <c r="M449" s="241"/>
      <c r="N449" s="241"/>
      <c r="O449" s="241"/>
      <c r="P449" s="241" t="s">
        <v>2060</v>
      </c>
      <c r="Q449" s="241"/>
      <c r="R449" s="241"/>
      <c r="S449" s="241"/>
      <c r="T449" s="241"/>
      <c r="U449" s="241"/>
      <c r="V449" s="241"/>
      <c r="W449" s="241"/>
      <c r="AI449" s="241"/>
      <c r="AJ449" s="241"/>
      <c r="AK449" s="241"/>
      <c r="AL449" s="241"/>
      <c r="AM449" s="241"/>
      <c r="AN449" s="241"/>
      <c r="AO449" s="241"/>
      <c r="AP449" s="241"/>
    </row>
    <row r="450" spans="2:42" ht="15" customHeight="1">
      <c r="B450" s="241"/>
      <c r="C450" s="241"/>
      <c r="H450" s="241" t="s">
        <v>688</v>
      </c>
      <c r="I450" s="241"/>
      <c r="J450" s="241"/>
      <c r="K450" s="241"/>
      <c r="L450" s="241"/>
      <c r="M450" s="241"/>
      <c r="N450" s="241"/>
      <c r="O450" s="241"/>
      <c r="P450" s="241" t="s">
        <v>2061</v>
      </c>
      <c r="Q450" s="241"/>
      <c r="R450" s="241"/>
      <c r="S450" s="241"/>
      <c r="T450" s="241"/>
      <c r="U450" s="241"/>
      <c r="V450" s="241"/>
      <c r="W450" s="241"/>
      <c r="AI450" s="241"/>
      <c r="AJ450" s="241"/>
      <c r="AK450" s="241"/>
      <c r="AL450" s="241"/>
      <c r="AM450" s="241"/>
      <c r="AN450" s="241"/>
      <c r="AO450" s="241"/>
      <c r="AP450" s="241"/>
    </row>
    <row r="451" spans="2:42" ht="15" customHeight="1">
      <c r="B451" s="241"/>
      <c r="C451" s="241"/>
      <c r="H451" s="241" t="s">
        <v>689</v>
      </c>
      <c r="I451" s="241"/>
      <c r="J451" s="241"/>
      <c r="K451" s="241"/>
      <c r="L451" s="241"/>
      <c r="M451" s="241"/>
      <c r="N451" s="241"/>
      <c r="O451" s="241"/>
      <c r="P451" s="241" t="s">
        <v>2060</v>
      </c>
      <c r="Q451" s="241"/>
      <c r="R451" s="241"/>
      <c r="S451" s="241"/>
      <c r="T451" s="241"/>
      <c r="U451" s="241"/>
      <c r="V451" s="241"/>
      <c r="W451" s="241"/>
      <c r="AI451" s="241"/>
      <c r="AJ451" s="241"/>
      <c r="AK451" s="241"/>
      <c r="AL451" s="241"/>
      <c r="AM451" s="241"/>
      <c r="AN451" s="241"/>
      <c r="AO451" s="241"/>
      <c r="AP451" s="241"/>
    </row>
    <row r="452" spans="2:42" ht="15" customHeight="1">
      <c r="B452" s="241"/>
      <c r="C452" s="241"/>
      <c r="H452" s="241" t="s">
        <v>690</v>
      </c>
      <c r="I452" s="241"/>
      <c r="J452" s="241"/>
      <c r="K452" s="241"/>
      <c r="L452" s="241"/>
      <c r="M452" s="241"/>
      <c r="N452" s="241"/>
      <c r="O452" s="241"/>
      <c r="P452" s="241" t="s">
        <v>2057</v>
      </c>
      <c r="Q452" s="241"/>
      <c r="R452" s="241"/>
      <c r="S452" s="241"/>
      <c r="T452" s="241"/>
      <c r="U452" s="241"/>
      <c r="V452" s="241"/>
      <c r="W452" s="241"/>
      <c r="AI452" s="241"/>
      <c r="AJ452" s="241"/>
      <c r="AK452" s="241"/>
      <c r="AL452" s="241"/>
      <c r="AM452" s="241"/>
      <c r="AN452" s="241"/>
      <c r="AO452" s="241"/>
      <c r="AP452" s="241"/>
    </row>
    <row r="453" spans="2:42" ht="15" customHeight="1">
      <c r="B453" s="241"/>
      <c r="C453" s="241"/>
      <c r="H453" s="241" t="s">
        <v>691</v>
      </c>
      <c r="I453" s="241"/>
      <c r="J453" s="241"/>
      <c r="K453" s="241"/>
      <c r="L453" s="241"/>
      <c r="M453" s="241"/>
      <c r="N453" s="241"/>
      <c r="O453" s="241"/>
      <c r="P453" s="241" t="s">
        <v>2061</v>
      </c>
      <c r="Q453" s="241"/>
      <c r="R453" s="241"/>
      <c r="S453" s="241"/>
      <c r="T453" s="241"/>
      <c r="U453" s="241"/>
      <c r="V453" s="241"/>
      <c r="W453" s="241"/>
      <c r="AI453" s="241"/>
      <c r="AJ453" s="241"/>
      <c r="AK453" s="241"/>
      <c r="AL453" s="241"/>
      <c r="AM453" s="241"/>
      <c r="AN453" s="241"/>
      <c r="AO453" s="241"/>
      <c r="AP453" s="241"/>
    </row>
    <row r="454" spans="2:42" ht="15" customHeight="1">
      <c r="B454" s="241"/>
      <c r="C454" s="241"/>
      <c r="H454" s="241" t="s">
        <v>692</v>
      </c>
      <c r="I454" s="241"/>
      <c r="J454" s="241"/>
      <c r="K454" s="241"/>
      <c r="L454" s="241"/>
      <c r="M454" s="241"/>
      <c r="N454" s="241"/>
      <c r="O454" s="241"/>
      <c r="P454" s="241" t="s">
        <v>713</v>
      </c>
      <c r="Q454" s="241"/>
      <c r="R454" s="241"/>
      <c r="S454" s="241"/>
      <c r="T454" s="241"/>
      <c r="U454" s="241"/>
      <c r="V454" s="241"/>
      <c r="W454" s="241"/>
      <c r="AI454" s="241"/>
      <c r="AJ454" s="241"/>
      <c r="AK454" s="241"/>
      <c r="AL454" s="241"/>
      <c r="AM454" s="241"/>
      <c r="AN454" s="241"/>
      <c r="AO454" s="241"/>
      <c r="AP454" s="241"/>
    </row>
    <row r="455" spans="2:42" ht="15" customHeight="1">
      <c r="B455" s="241"/>
      <c r="C455" s="241"/>
      <c r="H455" s="241" t="s">
        <v>693</v>
      </c>
      <c r="I455" s="241"/>
      <c r="J455" s="241"/>
      <c r="K455" s="241"/>
      <c r="L455" s="241"/>
      <c r="M455" s="241"/>
      <c r="N455" s="241"/>
      <c r="O455" s="241"/>
      <c r="P455" s="241" t="s">
        <v>2059</v>
      </c>
      <c r="Q455" s="241"/>
      <c r="R455" s="241"/>
      <c r="S455" s="241"/>
      <c r="T455" s="241"/>
      <c r="U455" s="241"/>
      <c r="V455" s="241"/>
      <c r="W455" s="241"/>
      <c r="AI455" s="241"/>
      <c r="AJ455" s="241"/>
      <c r="AK455" s="241"/>
      <c r="AL455" s="241"/>
      <c r="AM455" s="241"/>
      <c r="AN455" s="241"/>
      <c r="AO455" s="241"/>
      <c r="AP455" s="241"/>
    </row>
    <row r="456" spans="2:42" ht="15" customHeight="1">
      <c r="B456" s="241"/>
      <c r="C456" s="241"/>
      <c r="H456" s="241" t="s">
        <v>694</v>
      </c>
      <c r="I456" s="241"/>
      <c r="J456" s="241"/>
      <c r="K456" s="241"/>
      <c r="L456" s="241"/>
      <c r="M456" s="241"/>
      <c r="N456" s="241"/>
      <c r="O456" s="241"/>
      <c r="P456" s="241" t="s">
        <v>2056</v>
      </c>
      <c r="Q456" s="241"/>
      <c r="R456" s="241"/>
      <c r="S456" s="241"/>
      <c r="T456" s="241"/>
      <c r="U456" s="241"/>
      <c r="V456" s="241"/>
      <c r="W456" s="241"/>
      <c r="AI456" s="241"/>
      <c r="AJ456" s="241"/>
      <c r="AK456" s="241"/>
      <c r="AL456" s="241"/>
      <c r="AM456" s="241"/>
      <c r="AN456" s="241"/>
      <c r="AO456" s="241"/>
      <c r="AP456" s="241"/>
    </row>
    <row r="457" spans="2:42" ht="15" customHeight="1">
      <c r="B457" s="241"/>
      <c r="C457" s="241"/>
      <c r="H457" s="241" t="s">
        <v>695</v>
      </c>
      <c r="I457" s="241"/>
      <c r="J457" s="241"/>
      <c r="K457" s="241"/>
      <c r="L457" s="241"/>
      <c r="M457" s="241"/>
      <c r="N457" s="241"/>
      <c r="O457" s="241"/>
      <c r="P457" s="241" t="s">
        <v>2060</v>
      </c>
      <c r="Q457" s="241"/>
      <c r="R457" s="241"/>
      <c r="S457" s="241"/>
      <c r="T457" s="241"/>
      <c r="U457" s="241"/>
      <c r="V457" s="241"/>
      <c r="W457" s="241"/>
      <c r="AI457" s="241"/>
      <c r="AJ457" s="241"/>
      <c r="AK457" s="241"/>
      <c r="AL457" s="241"/>
      <c r="AM457" s="241"/>
      <c r="AN457" s="241"/>
      <c r="AO457" s="241"/>
      <c r="AP457" s="241"/>
    </row>
    <row r="458" spans="2:42" ht="15" customHeight="1">
      <c r="B458" s="241"/>
      <c r="C458" s="241"/>
      <c r="H458" s="241" t="s">
        <v>696</v>
      </c>
      <c r="I458" s="241"/>
      <c r="J458" s="241"/>
      <c r="K458" s="241"/>
      <c r="L458" s="241"/>
      <c r="M458" s="241"/>
      <c r="N458" s="241"/>
      <c r="O458" s="241"/>
      <c r="P458" s="241" t="s">
        <v>2056</v>
      </c>
      <c r="Q458" s="241"/>
      <c r="R458" s="241"/>
      <c r="S458" s="241"/>
      <c r="T458" s="241"/>
      <c r="U458" s="241"/>
      <c r="V458" s="241"/>
      <c r="W458" s="241"/>
      <c r="AI458" s="241"/>
      <c r="AJ458" s="241"/>
      <c r="AK458" s="241"/>
      <c r="AL458" s="241"/>
      <c r="AM458" s="241"/>
      <c r="AN458" s="241"/>
      <c r="AO458" s="241"/>
      <c r="AP458" s="241"/>
    </row>
    <row r="459" spans="2:42" ht="15" customHeight="1">
      <c r="B459" s="241"/>
      <c r="C459" s="241"/>
      <c r="H459" s="241" t="s">
        <v>697</v>
      </c>
      <c r="I459" s="241"/>
      <c r="J459" s="241"/>
      <c r="K459" s="241"/>
      <c r="L459" s="241"/>
      <c r="M459" s="241"/>
      <c r="N459" s="241"/>
      <c r="O459" s="241"/>
      <c r="P459" s="241" t="s">
        <v>2060</v>
      </c>
      <c r="Q459" s="241"/>
      <c r="R459" s="241"/>
      <c r="S459" s="241"/>
      <c r="T459" s="241"/>
      <c r="U459" s="241"/>
      <c r="V459" s="241"/>
      <c r="W459" s="241"/>
      <c r="AI459" s="241"/>
      <c r="AJ459" s="241"/>
      <c r="AK459" s="241"/>
      <c r="AL459" s="241"/>
      <c r="AM459" s="241"/>
      <c r="AN459" s="241"/>
      <c r="AO459" s="241"/>
      <c r="AP459" s="241"/>
    </row>
    <row r="460" spans="2:42" ht="15" customHeight="1">
      <c r="B460" s="241"/>
      <c r="C460" s="241"/>
      <c r="H460" s="241" t="s">
        <v>280</v>
      </c>
      <c r="I460" s="241"/>
      <c r="J460" s="241"/>
      <c r="K460" s="241"/>
      <c r="L460" s="241"/>
      <c r="M460" s="241"/>
      <c r="N460" s="241"/>
      <c r="O460" s="241"/>
      <c r="P460" s="241" t="s">
        <v>2061</v>
      </c>
      <c r="Q460" s="241"/>
      <c r="R460" s="241"/>
      <c r="S460" s="241"/>
      <c r="T460" s="241"/>
      <c r="U460" s="241"/>
      <c r="V460" s="241"/>
      <c r="W460" s="241"/>
      <c r="AI460" s="241"/>
      <c r="AJ460" s="241"/>
      <c r="AK460" s="241"/>
      <c r="AL460" s="241"/>
      <c r="AM460" s="241"/>
      <c r="AN460" s="241"/>
      <c r="AO460" s="241"/>
      <c r="AP460" s="241"/>
    </row>
    <row r="461" spans="2:42" ht="15" customHeight="1">
      <c r="B461" s="241"/>
      <c r="C461" s="241"/>
      <c r="H461" s="241" t="s">
        <v>698</v>
      </c>
      <c r="I461" s="241"/>
      <c r="J461" s="241"/>
      <c r="K461" s="241"/>
      <c r="L461" s="241"/>
      <c r="M461" s="241"/>
      <c r="N461" s="241"/>
      <c r="O461" s="241"/>
      <c r="P461" s="241" t="s">
        <v>713</v>
      </c>
      <c r="Q461" s="241"/>
      <c r="R461" s="241"/>
      <c r="S461" s="241"/>
      <c r="T461" s="241"/>
      <c r="U461" s="241"/>
      <c r="V461" s="241"/>
      <c r="W461" s="241"/>
      <c r="AI461" s="241"/>
      <c r="AJ461" s="241"/>
      <c r="AK461" s="241"/>
      <c r="AL461" s="241"/>
      <c r="AM461" s="241"/>
      <c r="AN461" s="241"/>
      <c r="AO461" s="241"/>
      <c r="AP461" s="241"/>
    </row>
    <row r="462" spans="2:42" ht="15" customHeight="1">
      <c r="B462" s="241"/>
      <c r="C462" s="241"/>
      <c r="H462" s="241" t="s">
        <v>699</v>
      </c>
      <c r="I462" s="241"/>
      <c r="J462" s="241"/>
      <c r="K462" s="241"/>
      <c r="L462" s="241"/>
      <c r="M462" s="241"/>
      <c r="N462" s="241"/>
      <c r="O462" s="241"/>
      <c r="P462" s="241" t="s">
        <v>2060</v>
      </c>
      <c r="Q462" s="241"/>
      <c r="R462" s="241"/>
      <c r="S462" s="241"/>
      <c r="T462" s="241"/>
      <c r="U462" s="241"/>
      <c r="V462" s="241"/>
      <c r="W462" s="241"/>
      <c r="AI462" s="241"/>
      <c r="AJ462" s="241"/>
      <c r="AK462" s="241"/>
      <c r="AL462" s="241"/>
      <c r="AM462" s="241"/>
      <c r="AN462" s="241"/>
      <c r="AO462" s="241"/>
      <c r="AP462" s="241"/>
    </row>
    <row r="463" spans="2:42" ht="15" customHeight="1">
      <c r="B463" s="241"/>
      <c r="C463" s="241"/>
      <c r="H463" s="241" t="s">
        <v>700</v>
      </c>
      <c r="I463" s="241"/>
      <c r="J463" s="241"/>
      <c r="K463" s="241"/>
      <c r="L463" s="241"/>
      <c r="M463" s="241"/>
      <c r="N463" s="241"/>
      <c r="O463" s="241"/>
      <c r="P463" s="241" t="s">
        <v>2060</v>
      </c>
      <c r="Q463" s="241"/>
      <c r="R463" s="241"/>
      <c r="S463" s="241"/>
      <c r="T463" s="241"/>
      <c r="U463" s="241"/>
      <c r="V463" s="241"/>
      <c r="W463" s="241"/>
      <c r="AI463" s="241"/>
      <c r="AJ463" s="241"/>
      <c r="AK463" s="241"/>
      <c r="AL463" s="241"/>
      <c r="AM463" s="241"/>
      <c r="AN463" s="241"/>
      <c r="AO463" s="241"/>
      <c r="AP463" s="241"/>
    </row>
    <row r="464" spans="2:42" ht="15" customHeight="1">
      <c r="B464" s="241"/>
      <c r="C464" s="241"/>
      <c r="H464" s="241" t="s">
        <v>701</v>
      </c>
      <c r="I464" s="241"/>
      <c r="J464" s="241"/>
      <c r="K464" s="241"/>
      <c r="L464" s="241"/>
      <c r="M464" s="241"/>
      <c r="N464" s="241"/>
      <c r="O464" s="241"/>
      <c r="P464" s="241" t="s">
        <v>2059</v>
      </c>
      <c r="Q464" s="241"/>
      <c r="R464" s="241"/>
      <c r="S464" s="241"/>
      <c r="T464" s="241"/>
      <c r="U464" s="241"/>
      <c r="V464" s="241"/>
      <c r="W464" s="241"/>
      <c r="AI464" s="241"/>
      <c r="AJ464" s="241"/>
      <c r="AK464" s="241"/>
      <c r="AL464" s="241"/>
      <c r="AM464" s="241"/>
      <c r="AN464" s="241"/>
      <c r="AO464" s="241"/>
      <c r="AP464" s="241"/>
    </row>
    <row r="465" spans="2:42" ht="15" customHeight="1">
      <c r="B465" s="241"/>
      <c r="C465" s="241"/>
      <c r="H465" s="241" t="s">
        <v>702</v>
      </c>
      <c r="I465" s="241"/>
      <c r="J465" s="241"/>
      <c r="K465" s="241"/>
      <c r="L465" s="241"/>
      <c r="M465" s="241"/>
      <c r="N465" s="241"/>
      <c r="O465" s="241"/>
      <c r="P465" s="241" t="s">
        <v>2063</v>
      </c>
      <c r="Q465" s="241"/>
      <c r="R465" s="241"/>
      <c r="S465" s="241"/>
      <c r="T465" s="241"/>
      <c r="U465" s="241"/>
      <c r="V465" s="241"/>
      <c r="W465" s="241"/>
      <c r="AI465" s="241"/>
      <c r="AJ465" s="241"/>
      <c r="AK465" s="241"/>
      <c r="AL465" s="241"/>
      <c r="AM465" s="241"/>
      <c r="AN465" s="241"/>
      <c r="AO465" s="241"/>
      <c r="AP465" s="241"/>
    </row>
    <row r="466" spans="2:42" ht="15" customHeight="1">
      <c r="B466" s="241"/>
      <c r="C466" s="241"/>
      <c r="H466" s="241" t="s">
        <v>703</v>
      </c>
      <c r="I466" s="241"/>
      <c r="J466" s="241"/>
      <c r="K466" s="241"/>
      <c r="L466" s="241"/>
      <c r="M466" s="241"/>
      <c r="N466" s="241"/>
      <c r="O466" s="241"/>
      <c r="P466" s="241" t="s">
        <v>2059</v>
      </c>
      <c r="Q466" s="241"/>
      <c r="R466" s="241"/>
      <c r="S466" s="241"/>
      <c r="T466" s="241"/>
      <c r="U466" s="241"/>
      <c r="V466" s="241"/>
      <c r="W466" s="241"/>
      <c r="AI466" s="241"/>
      <c r="AJ466" s="241"/>
      <c r="AK466" s="241"/>
      <c r="AL466" s="241"/>
      <c r="AM466" s="241"/>
      <c r="AN466" s="241"/>
      <c r="AO466" s="241"/>
      <c r="AP466" s="241"/>
    </row>
    <row r="467" spans="2:42" ht="15" customHeight="1">
      <c r="B467" s="241"/>
      <c r="C467" s="241"/>
      <c r="H467" s="241" t="s">
        <v>704</v>
      </c>
      <c r="I467" s="241"/>
      <c r="J467" s="241"/>
      <c r="K467" s="241"/>
      <c r="L467" s="241"/>
      <c r="M467" s="241"/>
      <c r="N467" s="241"/>
      <c r="O467" s="241"/>
      <c r="P467" s="241" t="s">
        <v>2063</v>
      </c>
      <c r="Q467" s="241"/>
      <c r="R467" s="241"/>
      <c r="S467" s="241"/>
      <c r="T467" s="241"/>
      <c r="U467" s="241"/>
      <c r="V467" s="241"/>
      <c r="W467" s="241"/>
      <c r="AI467" s="241"/>
      <c r="AJ467" s="241"/>
      <c r="AK467" s="241"/>
      <c r="AL467" s="241"/>
      <c r="AM467" s="241"/>
      <c r="AN467" s="241"/>
      <c r="AO467" s="241"/>
      <c r="AP467" s="241"/>
    </row>
    <row r="468" spans="2:42" ht="15" customHeight="1">
      <c r="B468" s="241"/>
      <c r="C468" s="241"/>
      <c r="H468" s="241" t="s">
        <v>705</v>
      </c>
      <c r="I468" s="241"/>
      <c r="J468" s="241"/>
      <c r="K468" s="241"/>
      <c r="L468" s="241"/>
      <c r="M468" s="241"/>
      <c r="N468" s="241"/>
      <c r="O468" s="241"/>
      <c r="P468" s="241" t="s">
        <v>2063</v>
      </c>
      <c r="Q468" s="241"/>
      <c r="R468" s="241"/>
      <c r="S468" s="241"/>
      <c r="T468" s="241"/>
      <c r="U468" s="241"/>
      <c r="V468" s="241"/>
      <c r="W468" s="241"/>
      <c r="AI468" s="241"/>
      <c r="AJ468" s="241"/>
      <c r="AK468" s="241"/>
      <c r="AL468" s="241"/>
      <c r="AM468" s="241"/>
      <c r="AN468" s="241"/>
      <c r="AO468" s="241"/>
      <c r="AP468" s="241"/>
    </row>
    <row r="469" spans="2:42" ht="15" customHeight="1">
      <c r="B469" s="241"/>
      <c r="C469" s="241"/>
      <c r="H469" s="241" t="s">
        <v>706</v>
      </c>
      <c r="I469" s="241"/>
      <c r="J469" s="241"/>
      <c r="K469" s="241"/>
      <c r="L469" s="241"/>
      <c r="M469" s="241"/>
      <c r="N469" s="241"/>
      <c r="O469" s="241"/>
      <c r="P469" s="241" t="s">
        <v>2057</v>
      </c>
      <c r="Q469" s="241"/>
      <c r="R469" s="241"/>
      <c r="S469" s="241"/>
      <c r="T469" s="241"/>
      <c r="U469" s="241"/>
      <c r="V469" s="241"/>
      <c r="W469" s="241"/>
      <c r="AI469" s="241"/>
      <c r="AJ469" s="241"/>
      <c r="AK469" s="241"/>
      <c r="AL469" s="241"/>
      <c r="AM469" s="241"/>
      <c r="AN469" s="241"/>
      <c r="AO469" s="241"/>
      <c r="AP469" s="241"/>
    </row>
    <row r="470" spans="2:42" ht="15" customHeight="1">
      <c r="B470" s="241"/>
      <c r="C470" s="241"/>
      <c r="H470" s="241" t="s">
        <v>707</v>
      </c>
      <c r="I470" s="241"/>
      <c r="J470" s="241"/>
      <c r="K470" s="241"/>
      <c r="L470" s="241"/>
      <c r="M470" s="241"/>
      <c r="N470" s="241"/>
      <c r="O470" s="241"/>
      <c r="P470" s="241" t="s">
        <v>2063</v>
      </c>
      <c r="Q470" s="241"/>
      <c r="R470" s="241"/>
      <c r="S470" s="241"/>
      <c r="T470" s="241"/>
      <c r="U470" s="241"/>
      <c r="V470" s="241"/>
      <c r="W470" s="241"/>
      <c r="AI470" s="241"/>
      <c r="AJ470" s="241"/>
      <c r="AK470" s="241"/>
      <c r="AL470" s="241"/>
      <c r="AM470" s="241"/>
      <c r="AN470" s="241"/>
      <c r="AO470" s="241"/>
      <c r="AP470" s="241"/>
    </row>
    <row r="471" spans="2:42" ht="15" customHeight="1">
      <c r="B471" s="241"/>
      <c r="C471" s="241"/>
      <c r="H471" s="241" t="s">
        <v>708</v>
      </c>
      <c r="I471" s="241"/>
      <c r="J471" s="241"/>
      <c r="K471" s="241"/>
      <c r="L471" s="241"/>
      <c r="M471" s="241"/>
      <c r="N471" s="241"/>
      <c r="O471" s="241"/>
      <c r="P471" s="241" t="s">
        <v>2061</v>
      </c>
      <c r="Q471" s="241"/>
      <c r="R471" s="241"/>
      <c r="S471" s="241"/>
      <c r="T471" s="241"/>
      <c r="U471" s="241"/>
      <c r="V471" s="241"/>
      <c r="W471" s="241"/>
      <c r="AI471" s="241"/>
      <c r="AJ471" s="241"/>
      <c r="AK471" s="241"/>
      <c r="AL471" s="241"/>
      <c r="AM471" s="241"/>
      <c r="AN471" s="241"/>
      <c r="AO471" s="241"/>
      <c r="AP471" s="241"/>
    </row>
    <row r="472" spans="2:42" ht="15" customHeight="1">
      <c r="B472" s="241"/>
      <c r="C472" s="241"/>
      <c r="H472" s="241" t="s">
        <v>709</v>
      </c>
      <c r="I472" s="241"/>
      <c r="J472" s="241"/>
      <c r="K472" s="241"/>
      <c r="L472" s="241"/>
      <c r="M472" s="241"/>
      <c r="N472" s="241"/>
      <c r="O472" s="241"/>
      <c r="P472" s="241" t="s">
        <v>713</v>
      </c>
      <c r="Q472" s="241"/>
      <c r="R472" s="241"/>
      <c r="S472" s="241"/>
      <c r="T472" s="241"/>
      <c r="U472" s="241"/>
      <c r="V472" s="241"/>
      <c r="W472" s="241"/>
      <c r="AI472" s="241"/>
      <c r="AJ472" s="241"/>
      <c r="AK472" s="241"/>
      <c r="AL472" s="241"/>
      <c r="AM472" s="241"/>
      <c r="AN472" s="241"/>
      <c r="AO472" s="241"/>
      <c r="AP472" s="241"/>
    </row>
    <row r="473" spans="2:42" ht="15" customHeight="1">
      <c r="B473" s="241"/>
      <c r="C473" s="241"/>
      <c r="H473" s="241" t="s">
        <v>710</v>
      </c>
      <c r="I473" s="241"/>
      <c r="J473" s="241"/>
      <c r="K473" s="241"/>
      <c r="L473" s="241"/>
      <c r="M473" s="241"/>
      <c r="N473" s="241"/>
      <c r="O473" s="241"/>
      <c r="P473" s="241" t="s">
        <v>2058</v>
      </c>
      <c r="Q473" s="241"/>
      <c r="R473" s="241"/>
      <c r="S473" s="241"/>
      <c r="T473" s="241"/>
      <c r="U473" s="241"/>
      <c r="V473" s="241"/>
      <c r="W473" s="241"/>
      <c r="AI473" s="241"/>
      <c r="AJ473" s="241"/>
      <c r="AK473" s="241"/>
      <c r="AL473" s="241"/>
      <c r="AM473" s="241"/>
      <c r="AN473" s="241"/>
      <c r="AO473" s="241"/>
      <c r="AP473" s="241"/>
    </row>
    <row r="474" spans="2:42" ht="15" customHeight="1">
      <c r="B474" s="241"/>
      <c r="C474" s="241"/>
      <c r="H474" s="241" t="s">
        <v>711</v>
      </c>
      <c r="I474" s="241"/>
      <c r="J474" s="241"/>
      <c r="K474" s="241"/>
      <c r="L474" s="241"/>
      <c r="M474" s="241"/>
      <c r="N474" s="241"/>
      <c r="O474" s="241"/>
      <c r="P474" s="241" t="s">
        <v>2063</v>
      </c>
      <c r="Q474" s="241"/>
      <c r="R474" s="241"/>
      <c r="S474" s="241"/>
      <c r="T474" s="241"/>
      <c r="U474" s="241"/>
      <c r="V474" s="241"/>
      <c r="W474" s="241"/>
      <c r="AI474" s="241"/>
      <c r="AJ474" s="241"/>
      <c r="AK474" s="241"/>
      <c r="AL474" s="241"/>
      <c r="AM474" s="241"/>
      <c r="AN474" s="241"/>
      <c r="AO474" s="241"/>
      <c r="AP474" s="241"/>
    </row>
    <row r="475" spans="2:42" ht="15" customHeight="1">
      <c r="B475" s="241"/>
      <c r="C475" s="241"/>
      <c r="H475" s="241" t="s">
        <v>712</v>
      </c>
      <c r="I475" s="241"/>
      <c r="J475" s="241"/>
      <c r="K475" s="241"/>
      <c r="L475" s="241"/>
      <c r="M475" s="241"/>
      <c r="N475" s="241"/>
      <c r="O475" s="241"/>
      <c r="P475" s="241" t="s">
        <v>2061</v>
      </c>
      <c r="Q475" s="241"/>
      <c r="R475" s="241"/>
      <c r="S475" s="241"/>
      <c r="T475" s="241"/>
      <c r="U475" s="241"/>
      <c r="V475" s="241"/>
      <c r="W475" s="241"/>
      <c r="AI475" s="241"/>
      <c r="AJ475" s="241"/>
      <c r="AK475" s="241"/>
      <c r="AL475" s="241"/>
      <c r="AM475" s="241"/>
      <c r="AN475" s="241"/>
      <c r="AO475" s="241"/>
      <c r="AP475" s="241"/>
    </row>
    <row r="476" spans="2:42" ht="15" customHeight="1">
      <c r="B476" s="241"/>
      <c r="C476" s="241"/>
      <c r="H476" s="241" t="s">
        <v>713</v>
      </c>
      <c r="I476" s="241"/>
      <c r="J476" s="241"/>
      <c r="K476" s="241"/>
      <c r="L476" s="241"/>
      <c r="M476" s="241"/>
      <c r="N476" s="241"/>
      <c r="O476" s="241"/>
      <c r="P476" s="241" t="s">
        <v>713</v>
      </c>
      <c r="Q476" s="241"/>
      <c r="R476" s="241"/>
      <c r="S476" s="241"/>
      <c r="T476" s="241"/>
      <c r="U476" s="241"/>
      <c r="V476" s="241"/>
      <c r="W476" s="241"/>
      <c r="AI476" s="241"/>
      <c r="AJ476" s="241"/>
      <c r="AK476" s="241"/>
      <c r="AL476" s="241"/>
      <c r="AM476" s="241"/>
      <c r="AN476" s="241"/>
      <c r="AO476" s="241"/>
      <c r="AP476" s="241"/>
    </row>
    <row r="477" spans="2:42" ht="15" customHeight="1">
      <c r="B477" s="241"/>
      <c r="C477" s="241"/>
      <c r="H477" s="241" t="s">
        <v>714</v>
      </c>
      <c r="I477" s="241"/>
      <c r="J477" s="241"/>
      <c r="K477" s="241"/>
      <c r="L477" s="241"/>
      <c r="M477" s="241"/>
      <c r="N477" s="241"/>
      <c r="O477" s="241"/>
      <c r="P477" s="241" t="s">
        <v>2060</v>
      </c>
      <c r="Q477" s="241"/>
      <c r="R477" s="241"/>
      <c r="S477" s="241"/>
      <c r="T477" s="241"/>
      <c r="U477" s="241"/>
      <c r="V477" s="241"/>
      <c r="W477" s="241"/>
      <c r="AI477" s="241"/>
      <c r="AJ477" s="241"/>
      <c r="AK477" s="241"/>
      <c r="AL477" s="241"/>
      <c r="AM477" s="241"/>
      <c r="AN477" s="241"/>
      <c r="AO477" s="241"/>
      <c r="AP477" s="241"/>
    </row>
    <row r="478" spans="2:42" ht="15" customHeight="1">
      <c r="B478" s="241"/>
      <c r="C478" s="241"/>
      <c r="H478" s="241" t="s">
        <v>715</v>
      </c>
      <c r="I478" s="241"/>
      <c r="J478" s="241"/>
      <c r="K478" s="241"/>
      <c r="L478" s="241"/>
      <c r="M478" s="241"/>
      <c r="N478" s="241"/>
      <c r="O478" s="241"/>
      <c r="P478" s="241" t="s">
        <v>713</v>
      </c>
      <c r="Q478" s="241"/>
      <c r="R478" s="241"/>
      <c r="S478" s="241"/>
      <c r="T478" s="241"/>
      <c r="U478" s="241"/>
      <c r="V478" s="241"/>
      <c r="W478" s="241"/>
      <c r="AI478" s="241"/>
      <c r="AJ478" s="241"/>
      <c r="AK478" s="241"/>
      <c r="AL478" s="241"/>
      <c r="AM478" s="241"/>
      <c r="AN478" s="241"/>
      <c r="AO478" s="241"/>
      <c r="AP478" s="241"/>
    </row>
    <row r="479" spans="2:42" ht="15" customHeight="1">
      <c r="B479" s="241"/>
      <c r="C479" s="241"/>
      <c r="H479" s="241" t="s">
        <v>716</v>
      </c>
      <c r="I479" s="241"/>
      <c r="J479" s="241"/>
      <c r="K479" s="241"/>
      <c r="L479" s="241"/>
      <c r="M479" s="241"/>
      <c r="N479" s="241"/>
      <c r="O479" s="241"/>
      <c r="P479" s="241" t="s">
        <v>2059</v>
      </c>
      <c r="Q479" s="241"/>
      <c r="R479" s="241"/>
      <c r="S479" s="241"/>
      <c r="T479" s="241"/>
      <c r="U479" s="241"/>
      <c r="V479" s="241"/>
      <c r="W479" s="241"/>
      <c r="AI479" s="241"/>
      <c r="AJ479" s="241"/>
      <c r="AK479" s="241"/>
      <c r="AL479" s="241"/>
      <c r="AM479" s="241"/>
      <c r="AN479" s="241"/>
      <c r="AO479" s="241"/>
      <c r="AP479" s="241"/>
    </row>
    <row r="480" spans="2:42" ht="15" customHeight="1">
      <c r="B480" s="241"/>
      <c r="C480" s="241"/>
      <c r="H480" s="241" t="s">
        <v>717</v>
      </c>
      <c r="I480" s="241"/>
      <c r="J480" s="241"/>
      <c r="K480" s="241"/>
      <c r="L480" s="241"/>
      <c r="M480" s="241"/>
      <c r="N480" s="241"/>
      <c r="O480" s="241"/>
      <c r="P480" s="241" t="s">
        <v>2059</v>
      </c>
      <c r="Q480" s="241"/>
      <c r="R480" s="241"/>
      <c r="S480" s="241"/>
      <c r="T480" s="241"/>
      <c r="U480" s="241"/>
      <c r="V480" s="241"/>
      <c r="W480" s="241"/>
      <c r="AI480" s="241"/>
      <c r="AJ480" s="241"/>
      <c r="AK480" s="241"/>
      <c r="AL480" s="241"/>
      <c r="AM480" s="241"/>
      <c r="AN480" s="241"/>
      <c r="AO480" s="241"/>
      <c r="AP480" s="241"/>
    </row>
    <row r="481" spans="2:42" ht="15" customHeight="1">
      <c r="B481" s="241"/>
      <c r="C481" s="241"/>
      <c r="H481" s="241" t="s">
        <v>718</v>
      </c>
      <c r="I481" s="241"/>
      <c r="J481" s="241"/>
      <c r="K481" s="241"/>
      <c r="L481" s="241"/>
      <c r="M481" s="241"/>
      <c r="N481" s="241"/>
      <c r="O481" s="241"/>
      <c r="P481" s="241" t="s">
        <v>2062</v>
      </c>
      <c r="Q481" s="241"/>
      <c r="R481" s="241"/>
      <c r="S481" s="241"/>
      <c r="T481" s="241"/>
      <c r="U481" s="241"/>
      <c r="V481" s="241"/>
      <c r="W481" s="241"/>
      <c r="AI481" s="241"/>
      <c r="AJ481" s="241"/>
      <c r="AK481" s="241"/>
      <c r="AL481" s="241"/>
      <c r="AM481" s="241"/>
      <c r="AN481" s="241"/>
      <c r="AO481" s="241"/>
      <c r="AP481" s="241"/>
    </row>
    <row r="482" spans="2:42" ht="15" customHeight="1">
      <c r="B482" s="241"/>
      <c r="C482" s="241"/>
      <c r="H482" s="241" t="s">
        <v>719</v>
      </c>
      <c r="I482" s="241"/>
      <c r="J482" s="241"/>
      <c r="K482" s="241"/>
      <c r="L482" s="241"/>
      <c r="M482" s="241"/>
      <c r="N482" s="241"/>
      <c r="O482" s="241"/>
      <c r="P482" s="241" t="s">
        <v>2063</v>
      </c>
      <c r="Q482" s="241"/>
      <c r="R482" s="241"/>
      <c r="S482" s="241"/>
      <c r="T482" s="241"/>
      <c r="U482" s="241"/>
      <c r="V482" s="241"/>
      <c r="W482" s="241"/>
      <c r="AI482" s="241"/>
      <c r="AJ482" s="241"/>
      <c r="AK482" s="241"/>
      <c r="AL482" s="241"/>
      <c r="AM482" s="241"/>
      <c r="AN482" s="241"/>
      <c r="AO482" s="241"/>
      <c r="AP482" s="241"/>
    </row>
    <row r="483" spans="2:42" ht="15" customHeight="1">
      <c r="B483" s="241"/>
      <c r="C483" s="241"/>
      <c r="H483" s="241" t="s">
        <v>720</v>
      </c>
      <c r="I483" s="241"/>
      <c r="J483" s="241"/>
      <c r="K483" s="241"/>
      <c r="L483" s="241"/>
      <c r="M483" s="241"/>
      <c r="N483" s="241"/>
      <c r="O483" s="241"/>
      <c r="P483" s="241" t="s">
        <v>713</v>
      </c>
      <c r="Q483" s="241"/>
      <c r="R483" s="241"/>
      <c r="S483" s="241"/>
      <c r="T483" s="241"/>
      <c r="U483" s="241"/>
      <c r="V483" s="241"/>
      <c r="W483" s="241"/>
      <c r="AI483" s="241"/>
      <c r="AJ483" s="241"/>
      <c r="AK483" s="241"/>
      <c r="AL483" s="241"/>
      <c r="AM483" s="241"/>
      <c r="AN483" s="241"/>
      <c r="AO483" s="241"/>
      <c r="AP483" s="241"/>
    </row>
    <row r="484" spans="2:42" ht="15" customHeight="1">
      <c r="B484" s="241"/>
      <c r="C484" s="241"/>
      <c r="H484" s="241" t="s">
        <v>721</v>
      </c>
      <c r="I484" s="241"/>
      <c r="J484" s="241"/>
      <c r="K484" s="241"/>
      <c r="L484" s="241"/>
      <c r="M484" s="241"/>
      <c r="N484" s="241"/>
      <c r="O484" s="241"/>
      <c r="P484" s="241" t="s">
        <v>713</v>
      </c>
      <c r="Q484" s="241"/>
      <c r="R484" s="241"/>
      <c r="S484" s="241"/>
      <c r="T484" s="241"/>
      <c r="U484" s="241"/>
      <c r="V484" s="241"/>
      <c r="W484" s="241"/>
      <c r="AI484" s="241"/>
      <c r="AJ484" s="241"/>
      <c r="AK484" s="241"/>
      <c r="AL484" s="241"/>
      <c r="AM484" s="241"/>
      <c r="AN484" s="241"/>
      <c r="AO484" s="241"/>
      <c r="AP484" s="241"/>
    </row>
    <row r="485" spans="2:42" ht="15" customHeight="1">
      <c r="B485" s="241"/>
      <c r="C485" s="241"/>
      <c r="H485" s="241" t="s">
        <v>722</v>
      </c>
      <c r="I485" s="241"/>
      <c r="J485" s="241"/>
      <c r="K485" s="241"/>
      <c r="L485" s="241"/>
      <c r="M485" s="241"/>
      <c r="N485" s="241"/>
      <c r="O485" s="241"/>
      <c r="P485" s="241" t="s">
        <v>2059</v>
      </c>
      <c r="Q485" s="241"/>
      <c r="R485" s="241"/>
      <c r="S485" s="241"/>
      <c r="T485" s="241"/>
      <c r="U485" s="241"/>
      <c r="V485" s="241"/>
      <c r="W485" s="241"/>
      <c r="AI485" s="241"/>
      <c r="AJ485" s="241"/>
      <c r="AK485" s="241"/>
      <c r="AL485" s="241"/>
      <c r="AM485" s="241"/>
      <c r="AN485" s="241"/>
      <c r="AO485" s="241"/>
      <c r="AP485" s="241"/>
    </row>
    <row r="486" spans="2:42" ht="15" customHeight="1">
      <c r="B486" s="241"/>
      <c r="C486" s="241"/>
      <c r="H486" s="241" t="s">
        <v>723</v>
      </c>
      <c r="I486" s="241"/>
      <c r="J486" s="241"/>
      <c r="K486" s="241"/>
      <c r="L486" s="241"/>
      <c r="M486" s="241"/>
      <c r="N486" s="241"/>
      <c r="O486" s="241"/>
      <c r="P486" s="241" t="s">
        <v>2063</v>
      </c>
      <c r="Q486" s="241"/>
      <c r="R486" s="241"/>
      <c r="S486" s="241"/>
      <c r="T486" s="241"/>
      <c r="U486" s="241"/>
      <c r="V486" s="241"/>
      <c r="W486" s="241"/>
      <c r="AI486" s="241"/>
      <c r="AJ486" s="241"/>
      <c r="AK486" s="241"/>
      <c r="AL486" s="241"/>
      <c r="AM486" s="241"/>
      <c r="AN486" s="241"/>
      <c r="AO486" s="241"/>
      <c r="AP486" s="241"/>
    </row>
    <row r="487" spans="2:42" ht="15" customHeight="1">
      <c r="B487" s="241"/>
      <c r="C487" s="241"/>
      <c r="H487" s="241" t="s">
        <v>724</v>
      </c>
      <c r="I487" s="241"/>
      <c r="J487" s="241"/>
      <c r="K487" s="241"/>
      <c r="L487" s="241"/>
      <c r="M487" s="241"/>
      <c r="N487" s="241"/>
      <c r="O487" s="241"/>
      <c r="P487" s="241" t="s">
        <v>2061</v>
      </c>
      <c r="Q487" s="241"/>
      <c r="R487" s="241"/>
      <c r="S487" s="241"/>
      <c r="T487" s="241"/>
      <c r="U487" s="241"/>
      <c r="V487" s="241"/>
      <c r="W487" s="241"/>
      <c r="AI487" s="241"/>
      <c r="AJ487" s="241"/>
      <c r="AK487" s="241"/>
      <c r="AL487" s="241"/>
      <c r="AM487" s="241"/>
      <c r="AN487" s="241"/>
      <c r="AO487" s="241"/>
      <c r="AP487" s="241"/>
    </row>
    <row r="488" spans="2:42" ht="15" customHeight="1">
      <c r="B488" s="241"/>
      <c r="C488" s="241"/>
      <c r="H488" s="241" t="s">
        <v>725</v>
      </c>
      <c r="I488" s="241"/>
      <c r="J488" s="241"/>
      <c r="K488" s="241"/>
      <c r="L488" s="241"/>
      <c r="M488" s="241"/>
      <c r="N488" s="241"/>
      <c r="O488" s="241"/>
      <c r="P488" s="241" t="s">
        <v>2058</v>
      </c>
      <c r="Q488" s="241"/>
      <c r="R488" s="241"/>
      <c r="S488" s="241"/>
      <c r="T488" s="241"/>
      <c r="U488" s="241"/>
      <c r="V488" s="241"/>
      <c r="W488" s="241"/>
      <c r="AI488" s="241"/>
      <c r="AJ488" s="241"/>
      <c r="AK488" s="241"/>
      <c r="AL488" s="241"/>
      <c r="AM488" s="241"/>
      <c r="AN488" s="241"/>
      <c r="AO488" s="241"/>
      <c r="AP488" s="241"/>
    </row>
    <row r="489" spans="2:42" ht="15" customHeight="1">
      <c r="B489" s="241"/>
      <c r="C489" s="241"/>
      <c r="H489" s="241" t="s">
        <v>726</v>
      </c>
      <c r="I489" s="241"/>
      <c r="J489" s="241"/>
      <c r="K489" s="241"/>
      <c r="L489" s="241"/>
      <c r="M489" s="241"/>
      <c r="N489" s="241"/>
      <c r="O489" s="241"/>
      <c r="P489" s="241" t="s">
        <v>2063</v>
      </c>
      <c r="Q489" s="241"/>
      <c r="R489" s="241"/>
      <c r="S489" s="241"/>
      <c r="T489" s="241"/>
      <c r="U489" s="241"/>
      <c r="V489" s="241"/>
      <c r="W489" s="241"/>
      <c r="AI489" s="241"/>
      <c r="AJ489" s="241"/>
      <c r="AK489" s="241"/>
      <c r="AL489" s="241"/>
      <c r="AM489" s="241"/>
      <c r="AN489" s="241"/>
      <c r="AO489" s="241"/>
      <c r="AP489" s="241"/>
    </row>
    <row r="490" spans="2:42" ht="15" customHeight="1">
      <c r="B490" s="241"/>
      <c r="C490" s="241"/>
      <c r="H490" s="241" t="s">
        <v>727</v>
      </c>
      <c r="I490" s="241"/>
      <c r="J490" s="241"/>
      <c r="K490" s="241"/>
      <c r="L490" s="241"/>
      <c r="M490" s="241"/>
      <c r="N490" s="241"/>
      <c r="O490" s="241"/>
      <c r="P490" s="241" t="s">
        <v>2060</v>
      </c>
      <c r="Q490" s="241"/>
      <c r="R490" s="241"/>
      <c r="S490" s="241"/>
      <c r="T490" s="241"/>
      <c r="U490" s="241"/>
      <c r="V490" s="241"/>
      <c r="W490" s="241"/>
      <c r="AI490" s="241"/>
      <c r="AJ490" s="241"/>
      <c r="AK490" s="241"/>
      <c r="AL490" s="241"/>
      <c r="AM490" s="241"/>
      <c r="AN490" s="241"/>
      <c r="AO490" s="241"/>
      <c r="AP490" s="241"/>
    </row>
    <row r="491" spans="2:42" ht="15" customHeight="1">
      <c r="B491" s="241"/>
      <c r="C491" s="241"/>
      <c r="H491" s="241" t="s">
        <v>728</v>
      </c>
      <c r="I491" s="241"/>
      <c r="J491" s="241"/>
      <c r="K491" s="241"/>
      <c r="L491" s="241"/>
      <c r="M491" s="241"/>
      <c r="N491" s="241"/>
      <c r="O491" s="241"/>
      <c r="P491" s="241" t="s">
        <v>2063</v>
      </c>
      <c r="Q491" s="241"/>
      <c r="R491" s="241"/>
      <c r="S491" s="241"/>
      <c r="T491" s="241"/>
      <c r="U491" s="241"/>
      <c r="V491" s="241"/>
      <c r="W491" s="241"/>
      <c r="AI491" s="241"/>
      <c r="AJ491" s="241"/>
      <c r="AK491" s="241"/>
      <c r="AL491" s="241"/>
      <c r="AM491" s="241"/>
      <c r="AN491" s="241"/>
      <c r="AO491" s="241"/>
      <c r="AP491" s="241"/>
    </row>
    <row r="492" spans="2:42" ht="15" customHeight="1">
      <c r="B492" s="241"/>
      <c r="C492" s="241"/>
      <c r="H492" s="241" t="s">
        <v>729</v>
      </c>
      <c r="I492" s="241"/>
      <c r="J492" s="241"/>
      <c r="K492" s="241"/>
      <c r="L492" s="241"/>
      <c r="M492" s="241"/>
      <c r="N492" s="241"/>
      <c r="O492" s="241"/>
      <c r="P492" s="241" t="s">
        <v>2059</v>
      </c>
      <c r="Q492" s="241"/>
      <c r="R492" s="241"/>
      <c r="S492" s="241"/>
      <c r="T492" s="241"/>
      <c r="U492" s="241"/>
      <c r="V492" s="241"/>
      <c r="W492" s="241"/>
      <c r="AI492" s="241"/>
      <c r="AJ492" s="241"/>
      <c r="AK492" s="241"/>
      <c r="AL492" s="241"/>
      <c r="AM492" s="241"/>
      <c r="AN492" s="241"/>
      <c r="AO492" s="241"/>
      <c r="AP492" s="241"/>
    </row>
    <row r="493" spans="2:42" ht="15" customHeight="1">
      <c r="B493" s="241"/>
      <c r="C493" s="241"/>
      <c r="H493" s="241" t="s">
        <v>730</v>
      </c>
      <c r="I493" s="241"/>
      <c r="J493" s="241"/>
      <c r="K493" s="241"/>
      <c r="L493" s="241"/>
      <c r="M493" s="241"/>
      <c r="N493" s="241"/>
      <c r="O493" s="241"/>
      <c r="P493" s="241" t="s">
        <v>2062</v>
      </c>
      <c r="Q493" s="241"/>
      <c r="R493" s="241"/>
      <c r="S493" s="241"/>
      <c r="T493" s="241"/>
      <c r="U493" s="241"/>
      <c r="V493" s="241"/>
      <c r="W493" s="241"/>
      <c r="AI493" s="241"/>
      <c r="AJ493" s="241"/>
      <c r="AK493" s="241"/>
      <c r="AL493" s="241"/>
      <c r="AM493" s="241"/>
      <c r="AN493" s="241"/>
      <c r="AO493" s="241"/>
      <c r="AP493" s="241"/>
    </row>
    <row r="494" spans="2:42" ht="15" customHeight="1">
      <c r="B494" s="241"/>
      <c r="C494" s="241"/>
      <c r="H494" s="241" t="s">
        <v>731</v>
      </c>
      <c r="I494" s="241"/>
      <c r="J494" s="241"/>
      <c r="K494" s="241"/>
      <c r="L494" s="241"/>
      <c r="M494" s="241"/>
      <c r="N494" s="241"/>
      <c r="O494" s="241"/>
      <c r="P494" s="241" t="s">
        <v>2057</v>
      </c>
      <c r="Q494" s="241"/>
      <c r="R494" s="241"/>
      <c r="S494" s="241"/>
      <c r="T494" s="241"/>
      <c r="U494" s="241"/>
      <c r="V494" s="241"/>
      <c r="W494" s="241"/>
      <c r="AI494" s="241"/>
      <c r="AJ494" s="241"/>
      <c r="AK494" s="241"/>
      <c r="AL494" s="241"/>
      <c r="AM494" s="241"/>
      <c r="AN494" s="241"/>
      <c r="AO494" s="241"/>
      <c r="AP494" s="241"/>
    </row>
    <row r="495" spans="2:42" ht="15" customHeight="1">
      <c r="B495" s="241"/>
      <c r="C495" s="241"/>
      <c r="H495" s="241" t="s">
        <v>732</v>
      </c>
      <c r="I495" s="241"/>
      <c r="J495" s="241"/>
      <c r="K495" s="241"/>
      <c r="L495" s="241"/>
      <c r="M495" s="241"/>
      <c r="N495" s="241"/>
      <c r="O495" s="241"/>
      <c r="P495" s="241" t="s">
        <v>2063</v>
      </c>
      <c r="Q495" s="241"/>
      <c r="R495" s="241"/>
      <c r="S495" s="241"/>
      <c r="T495" s="241"/>
      <c r="U495" s="241"/>
      <c r="V495" s="241"/>
      <c r="W495" s="241"/>
      <c r="AI495" s="241"/>
      <c r="AJ495" s="241"/>
      <c r="AK495" s="241"/>
      <c r="AL495" s="241"/>
      <c r="AM495" s="241"/>
      <c r="AN495" s="241"/>
      <c r="AO495" s="241"/>
      <c r="AP495" s="241"/>
    </row>
    <row r="496" spans="2:42" ht="15" customHeight="1">
      <c r="B496" s="241"/>
      <c r="C496" s="241"/>
      <c r="H496" s="241" t="s">
        <v>733</v>
      </c>
      <c r="I496" s="241"/>
      <c r="J496" s="241"/>
      <c r="K496" s="241"/>
      <c r="L496" s="241"/>
      <c r="M496" s="241"/>
      <c r="N496" s="241"/>
      <c r="O496" s="241"/>
      <c r="P496" s="241" t="s">
        <v>2058</v>
      </c>
      <c r="Q496" s="241"/>
      <c r="R496" s="241"/>
      <c r="S496" s="241"/>
      <c r="T496" s="241"/>
      <c r="U496" s="241"/>
      <c r="V496" s="241"/>
      <c r="W496" s="241"/>
      <c r="AI496" s="241"/>
      <c r="AJ496" s="241"/>
      <c r="AK496" s="241"/>
      <c r="AL496" s="241"/>
      <c r="AM496" s="241"/>
      <c r="AN496" s="241"/>
      <c r="AO496" s="241"/>
      <c r="AP496" s="241"/>
    </row>
    <row r="497" spans="2:42" ht="15" customHeight="1">
      <c r="B497" s="241"/>
      <c r="C497" s="241"/>
      <c r="H497" s="241" t="s">
        <v>734</v>
      </c>
      <c r="I497" s="241"/>
      <c r="J497" s="241"/>
      <c r="K497" s="241"/>
      <c r="L497" s="241"/>
      <c r="M497" s="241"/>
      <c r="N497" s="241"/>
      <c r="O497" s="241"/>
      <c r="P497" s="241" t="s">
        <v>2056</v>
      </c>
      <c r="Q497" s="241"/>
      <c r="R497" s="241"/>
      <c r="S497" s="241"/>
      <c r="T497" s="241"/>
      <c r="U497" s="241"/>
      <c r="V497" s="241"/>
      <c r="W497" s="241"/>
      <c r="AI497" s="241"/>
      <c r="AJ497" s="241"/>
      <c r="AK497" s="241"/>
      <c r="AL497" s="241"/>
      <c r="AM497" s="241"/>
      <c r="AN497" s="241"/>
      <c r="AO497" s="241"/>
      <c r="AP497" s="241"/>
    </row>
    <row r="498" spans="2:42" ht="15" customHeight="1">
      <c r="B498" s="241"/>
      <c r="C498" s="241"/>
      <c r="H498" s="241" t="s">
        <v>735</v>
      </c>
      <c r="I498" s="241"/>
      <c r="J498" s="241"/>
      <c r="K498" s="241"/>
      <c r="L498" s="241"/>
      <c r="M498" s="241"/>
      <c r="N498" s="241"/>
      <c r="O498" s="241"/>
      <c r="P498" s="241" t="s">
        <v>2062</v>
      </c>
      <c r="Q498" s="241"/>
      <c r="R498" s="241"/>
      <c r="S498" s="241"/>
      <c r="T498" s="241"/>
      <c r="U498" s="241"/>
      <c r="V498" s="241"/>
      <c r="W498" s="241"/>
      <c r="AI498" s="241"/>
      <c r="AJ498" s="241"/>
      <c r="AK498" s="241"/>
      <c r="AL498" s="241"/>
      <c r="AM498" s="241"/>
      <c r="AN498" s="241"/>
      <c r="AO498" s="241"/>
      <c r="AP498" s="241"/>
    </row>
    <row r="499" spans="2:42" ht="15" customHeight="1">
      <c r="B499" s="241"/>
      <c r="C499" s="241"/>
      <c r="H499" s="241" t="s">
        <v>273</v>
      </c>
      <c r="I499" s="241"/>
      <c r="J499" s="241"/>
      <c r="K499" s="241"/>
      <c r="L499" s="241"/>
      <c r="M499" s="241"/>
      <c r="N499" s="241"/>
      <c r="O499" s="241"/>
      <c r="P499" s="241" t="s">
        <v>2061</v>
      </c>
      <c r="Q499" s="241"/>
      <c r="R499" s="241"/>
      <c r="S499" s="241"/>
      <c r="T499" s="241"/>
      <c r="U499" s="241"/>
      <c r="V499" s="241"/>
      <c r="W499" s="241"/>
      <c r="AI499" s="241"/>
      <c r="AJ499" s="241"/>
      <c r="AK499" s="241"/>
      <c r="AL499" s="241"/>
      <c r="AM499" s="241"/>
      <c r="AN499" s="241"/>
      <c r="AO499" s="241"/>
      <c r="AP499" s="241"/>
    </row>
    <row r="500" spans="2:42" ht="15" customHeight="1">
      <c r="B500" s="241"/>
      <c r="C500" s="241"/>
      <c r="H500" s="241" t="s">
        <v>736</v>
      </c>
      <c r="I500" s="241"/>
      <c r="J500" s="241"/>
      <c r="K500" s="241"/>
      <c r="L500" s="241"/>
      <c r="M500" s="241"/>
      <c r="N500" s="241"/>
      <c r="O500" s="241"/>
      <c r="P500" s="241" t="s">
        <v>2058</v>
      </c>
      <c r="Q500" s="241"/>
      <c r="R500" s="241"/>
      <c r="S500" s="241"/>
      <c r="T500" s="241"/>
      <c r="U500" s="241"/>
      <c r="V500" s="241"/>
      <c r="W500" s="241"/>
      <c r="AI500" s="241"/>
      <c r="AJ500" s="241"/>
      <c r="AK500" s="241"/>
      <c r="AL500" s="241"/>
      <c r="AM500" s="241"/>
      <c r="AN500" s="241"/>
      <c r="AO500" s="241"/>
      <c r="AP500" s="241"/>
    </row>
    <row r="501" spans="2:42" ht="15" customHeight="1">
      <c r="B501" s="241"/>
      <c r="C501" s="241"/>
      <c r="H501" s="241" t="s">
        <v>737</v>
      </c>
      <c r="I501" s="241"/>
      <c r="J501" s="241"/>
      <c r="K501" s="241"/>
      <c r="L501" s="241"/>
      <c r="M501" s="241"/>
      <c r="N501" s="241"/>
      <c r="O501" s="241"/>
      <c r="P501" s="241" t="s">
        <v>2060</v>
      </c>
      <c r="Q501" s="241"/>
      <c r="R501" s="241"/>
      <c r="S501" s="241"/>
      <c r="T501" s="241"/>
      <c r="U501" s="241"/>
      <c r="V501" s="241"/>
      <c r="W501" s="241"/>
      <c r="AI501" s="241"/>
      <c r="AJ501" s="241"/>
      <c r="AK501" s="241"/>
      <c r="AL501" s="241"/>
      <c r="AM501" s="241"/>
      <c r="AN501" s="241"/>
      <c r="AO501" s="241"/>
      <c r="AP501" s="241"/>
    </row>
    <row r="502" spans="2:42" ht="15" customHeight="1">
      <c r="B502" s="241"/>
      <c r="C502" s="241"/>
      <c r="H502" s="241" t="s">
        <v>738</v>
      </c>
      <c r="I502" s="241"/>
      <c r="J502" s="241"/>
      <c r="K502" s="241"/>
      <c r="L502" s="241"/>
      <c r="M502" s="241"/>
      <c r="N502" s="241"/>
      <c r="O502" s="241"/>
      <c r="P502" s="241" t="s">
        <v>2058</v>
      </c>
      <c r="Q502" s="241"/>
      <c r="R502" s="241"/>
      <c r="S502" s="241"/>
      <c r="T502" s="241"/>
      <c r="U502" s="241"/>
      <c r="V502" s="241"/>
      <c r="W502" s="241"/>
      <c r="AI502" s="241"/>
      <c r="AJ502" s="241"/>
      <c r="AK502" s="241"/>
      <c r="AL502" s="241"/>
      <c r="AM502" s="241"/>
      <c r="AN502" s="241"/>
      <c r="AO502" s="241"/>
      <c r="AP502" s="241"/>
    </row>
    <row r="503" spans="2:42" ht="15" customHeight="1">
      <c r="B503" s="241"/>
      <c r="C503" s="241"/>
      <c r="H503" s="241" t="s">
        <v>739</v>
      </c>
      <c r="I503" s="241"/>
      <c r="J503" s="241"/>
      <c r="K503" s="241"/>
      <c r="L503" s="241"/>
      <c r="M503" s="241"/>
      <c r="N503" s="241"/>
      <c r="O503" s="241"/>
      <c r="P503" s="241" t="s">
        <v>2058</v>
      </c>
      <c r="Q503" s="241"/>
      <c r="R503" s="241"/>
      <c r="S503" s="241"/>
      <c r="T503" s="241"/>
      <c r="U503" s="241"/>
      <c r="V503" s="241"/>
      <c r="W503" s="241"/>
      <c r="AI503" s="241"/>
      <c r="AJ503" s="241"/>
      <c r="AK503" s="241"/>
      <c r="AL503" s="241"/>
      <c r="AM503" s="241"/>
      <c r="AN503" s="241"/>
      <c r="AO503" s="241"/>
      <c r="AP503" s="241"/>
    </row>
    <row r="504" spans="2:42" ht="15" customHeight="1">
      <c r="B504" s="241"/>
      <c r="C504" s="241"/>
      <c r="H504" s="241" t="s">
        <v>740</v>
      </c>
      <c r="I504" s="241"/>
      <c r="J504" s="241"/>
      <c r="K504" s="241"/>
      <c r="L504" s="241"/>
      <c r="M504" s="241"/>
      <c r="N504" s="241"/>
      <c r="O504" s="241"/>
      <c r="P504" s="241" t="s">
        <v>2063</v>
      </c>
      <c r="Q504" s="241"/>
      <c r="R504" s="241"/>
      <c r="S504" s="241"/>
      <c r="T504" s="241"/>
      <c r="U504" s="241"/>
      <c r="V504" s="241"/>
      <c r="W504" s="241"/>
      <c r="AI504" s="241"/>
      <c r="AJ504" s="241"/>
      <c r="AK504" s="241"/>
      <c r="AL504" s="241"/>
      <c r="AM504" s="241"/>
      <c r="AN504" s="241"/>
      <c r="AO504" s="241"/>
      <c r="AP504" s="241"/>
    </row>
    <row r="505" spans="2:42" ht="15" customHeight="1">
      <c r="B505" s="241"/>
      <c r="C505" s="241"/>
      <c r="H505" s="241" t="s">
        <v>741</v>
      </c>
      <c r="I505" s="241"/>
      <c r="J505" s="241"/>
      <c r="K505" s="241"/>
      <c r="L505" s="241"/>
      <c r="M505" s="241"/>
      <c r="N505" s="241"/>
      <c r="O505" s="241"/>
      <c r="P505" s="241" t="s">
        <v>2060</v>
      </c>
      <c r="Q505" s="241"/>
      <c r="R505" s="241"/>
      <c r="S505" s="241"/>
      <c r="T505" s="241"/>
      <c r="U505" s="241"/>
      <c r="V505" s="241"/>
      <c r="W505" s="241"/>
      <c r="AI505" s="241"/>
      <c r="AJ505" s="241"/>
      <c r="AK505" s="241"/>
      <c r="AL505" s="241"/>
      <c r="AM505" s="241"/>
      <c r="AN505" s="241"/>
      <c r="AO505" s="241"/>
      <c r="AP505" s="241"/>
    </row>
    <row r="506" spans="2:42" ht="15" customHeight="1">
      <c r="B506" s="241"/>
      <c r="C506" s="241"/>
      <c r="H506" s="241" t="s">
        <v>742</v>
      </c>
      <c r="I506" s="241"/>
      <c r="J506" s="241"/>
      <c r="K506" s="241"/>
      <c r="L506" s="241"/>
      <c r="M506" s="241"/>
      <c r="N506" s="241"/>
      <c r="O506" s="241"/>
      <c r="P506" s="241" t="s">
        <v>2057</v>
      </c>
      <c r="Q506" s="241"/>
      <c r="R506" s="241"/>
      <c r="S506" s="241"/>
      <c r="T506" s="241"/>
      <c r="U506" s="241"/>
      <c r="V506" s="241"/>
      <c r="W506" s="241"/>
      <c r="AI506" s="241"/>
      <c r="AJ506" s="241"/>
      <c r="AK506" s="241"/>
      <c r="AL506" s="241"/>
      <c r="AM506" s="241"/>
      <c r="AN506" s="241"/>
      <c r="AO506" s="241"/>
      <c r="AP506" s="241"/>
    </row>
    <row r="507" spans="2:42" ht="15" customHeight="1">
      <c r="B507" s="241"/>
      <c r="C507" s="241"/>
      <c r="H507" s="241" t="s">
        <v>743</v>
      </c>
      <c r="I507" s="241"/>
      <c r="J507" s="241"/>
      <c r="K507" s="241"/>
      <c r="L507" s="241"/>
      <c r="M507" s="241"/>
      <c r="N507" s="241"/>
      <c r="O507" s="241"/>
      <c r="P507" s="241" t="s">
        <v>713</v>
      </c>
      <c r="Q507" s="241"/>
      <c r="R507" s="241"/>
      <c r="S507" s="241"/>
      <c r="T507" s="241"/>
      <c r="U507" s="241"/>
      <c r="V507" s="241"/>
      <c r="W507" s="241"/>
      <c r="AI507" s="241"/>
      <c r="AJ507" s="241"/>
      <c r="AK507" s="241"/>
      <c r="AL507" s="241"/>
      <c r="AM507" s="241"/>
      <c r="AN507" s="241"/>
      <c r="AO507" s="241"/>
      <c r="AP507" s="241"/>
    </row>
    <row r="508" spans="2:42" ht="15" customHeight="1">
      <c r="B508" s="241"/>
      <c r="C508" s="241"/>
      <c r="H508" s="241" t="s">
        <v>744</v>
      </c>
      <c r="I508" s="241"/>
      <c r="J508" s="241"/>
      <c r="K508" s="241"/>
      <c r="L508" s="241"/>
      <c r="M508" s="241"/>
      <c r="N508" s="241"/>
      <c r="O508" s="241"/>
      <c r="P508" s="241" t="s">
        <v>2058</v>
      </c>
      <c r="Q508" s="241"/>
      <c r="R508" s="241"/>
      <c r="S508" s="241"/>
      <c r="T508" s="241"/>
      <c r="U508" s="241"/>
      <c r="V508" s="241"/>
      <c r="W508" s="241"/>
      <c r="AI508" s="241"/>
      <c r="AJ508" s="241"/>
      <c r="AK508" s="241"/>
      <c r="AL508" s="241"/>
      <c r="AM508" s="241"/>
      <c r="AN508" s="241"/>
      <c r="AO508" s="241"/>
      <c r="AP508" s="241"/>
    </row>
    <row r="509" spans="2:42" ht="15" customHeight="1">
      <c r="B509" s="241"/>
      <c r="C509" s="241"/>
      <c r="H509" s="241" t="s">
        <v>745</v>
      </c>
      <c r="I509" s="241"/>
      <c r="J509" s="241"/>
      <c r="K509" s="241"/>
      <c r="L509" s="241"/>
      <c r="M509" s="241"/>
      <c r="N509" s="241"/>
      <c r="O509" s="241"/>
      <c r="P509" s="241" t="s">
        <v>2060</v>
      </c>
      <c r="Q509" s="241"/>
      <c r="R509" s="241"/>
      <c r="S509" s="241"/>
      <c r="T509" s="241"/>
      <c r="U509" s="241"/>
      <c r="V509" s="241"/>
      <c r="W509" s="241"/>
      <c r="AI509" s="241"/>
      <c r="AJ509" s="241"/>
      <c r="AK509" s="241"/>
      <c r="AL509" s="241"/>
      <c r="AM509" s="241"/>
      <c r="AN509" s="241"/>
      <c r="AO509" s="241"/>
      <c r="AP509" s="241"/>
    </row>
    <row r="510" spans="2:42" ht="15" customHeight="1">
      <c r="B510" s="241"/>
      <c r="C510" s="241"/>
      <c r="H510" s="241" t="s">
        <v>746</v>
      </c>
      <c r="I510" s="241"/>
      <c r="J510" s="241"/>
      <c r="K510" s="241"/>
      <c r="L510" s="241"/>
      <c r="M510" s="241"/>
      <c r="N510" s="241"/>
      <c r="O510" s="241"/>
      <c r="P510" s="241" t="s">
        <v>2058</v>
      </c>
      <c r="Q510" s="241"/>
      <c r="R510" s="241"/>
      <c r="S510" s="241"/>
      <c r="T510" s="241"/>
      <c r="U510" s="241"/>
      <c r="V510" s="241"/>
      <c r="W510" s="241"/>
      <c r="AI510" s="241"/>
      <c r="AJ510" s="241"/>
      <c r="AK510" s="241"/>
      <c r="AL510" s="241"/>
      <c r="AM510" s="241"/>
      <c r="AN510" s="241"/>
      <c r="AO510" s="241"/>
      <c r="AP510" s="241"/>
    </row>
    <row r="511" spans="2:42" ht="15" customHeight="1">
      <c r="B511" s="241"/>
      <c r="C511" s="241"/>
      <c r="H511" s="241" t="s">
        <v>747</v>
      </c>
      <c r="I511" s="241"/>
      <c r="J511" s="241"/>
      <c r="K511" s="241"/>
      <c r="L511" s="241"/>
      <c r="M511" s="241"/>
      <c r="N511" s="241"/>
      <c r="O511" s="241"/>
      <c r="P511" s="241" t="s">
        <v>2056</v>
      </c>
      <c r="Q511" s="241"/>
      <c r="R511" s="241"/>
      <c r="S511" s="241"/>
      <c r="T511" s="241"/>
      <c r="U511" s="241"/>
      <c r="V511" s="241"/>
      <c r="W511" s="241"/>
      <c r="AI511" s="241"/>
      <c r="AJ511" s="241"/>
      <c r="AK511" s="241"/>
      <c r="AL511" s="241"/>
      <c r="AM511" s="241"/>
      <c r="AN511" s="241"/>
      <c r="AO511" s="241"/>
      <c r="AP511" s="241"/>
    </row>
    <row r="512" spans="2:42" ht="15" customHeight="1">
      <c r="B512" s="241"/>
      <c r="C512" s="241"/>
      <c r="H512" s="241" t="s">
        <v>748</v>
      </c>
      <c r="I512" s="241"/>
      <c r="J512" s="241"/>
      <c r="K512" s="241"/>
      <c r="L512" s="241"/>
      <c r="M512" s="241"/>
      <c r="N512" s="241"/>
      <c r="O512" s="241"/>
      <c r="P512" s="241" t="s">
        <v>2063</v>
      </c>
      <c r="Q512" s="241"/>
      <c r="R512" s="241"/>
      <c r="S512" s="241"/>
      <c r="T512" s="241"/>
      <c r="U512" s="241"/>
      <c r="V512" s="241"/>
      <c r="W512" s="241"/>
      <c r="AI512" s="241"/>
      <c r="AJ512" s="241"/>
      <c r="AK512" s="241"/>
      <c r="AL512" s="241"/>
      <c r="AM512" s="241"/>
      <c r="AN512" s="241"/>
      <c r="AO512" s="241"/>
      <c r="AP512" s="241"/>
    </row>
    <row r="513" spans="2:42" ht="15" customHeight="1">
      <c r="B513" s="241"/>
      <c r="C513" s="241"/>
      <c r="H513" s="241" t="s">
        <v>749</v>
      </c>
      <c r="I513" s="241"/>
      <c r="J513" s="241"/>
      <c r="K513" s="241"/>
      <c r="L513" s="241"/>
      <c r="M513" s="241"/>
      <c r="N513" s="241"/>
      <c r="O513" s="241"/>
      <c r="P513" s="241" t="s">
        <v>2058</v>
      </c>
      <c r="Q513" s="241"/>
      <c r="R513" s="241"/>
      <c r="S513" s="241"/>
      <c r="T513" s="241"/>
      <c r="U513" s="241"/>
      <c r="V513" s="241"/>
      <c r="W513" s="241"/>
      <c r="AI513" s="241"/>
      <c r="AJ513" s="241"/>
      <c r="AK513" s="241"/>
      <c r="AL513" s="241"/>
      <c r="AM513" s="241"/>
      <c r="AN513" s="241"/>
      <c r="AO513" s="241"/>
      <c r="AP513" s="241"/>
    </row>
    <row r="514" spans="2:42" ht="15" customHeight="1">
      <c r="B514" s="241"/>
      <c r="C514" s="241"/>
      <c r="H514" s="241" t="s">
        <v>750</v>
      </c>
      <c r="I514" s="241"/>
      <c r="J514" s="241"/>
      <c r="K514" s="241"/>
      <c r="L514" s="241"/>
      <c r="M514" s="241"/>
      <c r="N514" s="241"/>
      <c r="O514" s="241"/>
      <c r="P514" s="241" t="s">
        <v>2063</v>
      </c>
      <c r="Q514" s="241"/>
      <c r="R514" s="241"/>
      <c r="S514" s="241"/>
      <c r="T514" s="241"/>
      <c r="U514" s="241"/>
      <c r="V514" s="241"/>
      <c r="W514" s="241"/>
      <c r="AI514" s="241"/>
      <c r="AJ514" s="241"/>
      <c r="AK514" s="241"/>
      <c r="AL514" s="241"/>
      <c r="AM514" s="241"/>
      <c r="AN514" s="241"/>
      <c r="AO514" s="241"/>
      <c r="AP514" s="241"/>
    </row>
    <row r="515" spans="2:42" ht="15" customHeight="1">
      <c r="B515" s="241"/>
      <c r="C515" s="241"/>
      <c r="H515" s="241" t="s">
        <v>751</v>
      </c>
      <c r="I515" s="241"/>
      <c r="J515" s="241"/>
      <c r="K515" s="241"/>
      <c r="L515" s="241"/>
      <c r="M515" s="241"/>
      <c r="N515" s="241"/>
      <c r="O515" s="241"/>
      <c r="P515" s="241" t="s">
        <v>2060</v>
      </c>
      <c r="Q515" s="241"/>
      <c r="R515" s="241"/>
      <c r="S515" s="241"/>
      <c r="T515" s="241"/>
      <c r="U515" s="241"/>
      <c r="V515" s="241"/>
      <c r="W515" s="241"/>
      <c r="AI515" s="241"/>
      <c r="AJ515" s="241"/>
      <c r="AK515" s="241"/>
      <c r="AL515" s="241"/>
      <c r="AM515" s="241"/>
      <c r="AN515" s="241"/>
      <c r="AO515" s="241"/>
      <c r="AP515" s="241"/>
    </row>
    <row r="516" spans="2:42" ht="15" customHeight="1">
      <c r="B516" s="241"/>
      <c r="C516" s="241"/>
      <c r="H516" s="241" t="s">
        <v>752</v>
      </c>
      <c r="I516" s="241"/>
      <c r="J516" s="241"/>
      <c r="K516" s="241"/>
      <c r="L516" s="241"/>
      <c r="M516" s="241"/>
      <c r="N516" s="241"/>
      <c r="O516" s="241"/>
      <c r="P516" s="241" t="s">
        <v>2057</v>
      </c>
      <c r="Q516" s="241"/>
      <c r="R516" s="241"/>
      <c r="S516" s="241"/>
      <c r="T516" s="241"/>
      <c r="U516" s="241"/>
      <c r="V516" s="241"/>
      <c r="W516" s="241"/>
      <c r="AI516" s="241"/>
      <c r="AJ516" s="241"/>
      <c r="AK516" s="241"/>
      <c r="AL516" s="241"/>
      <c r="AM516" s="241"/>
      <c r="AN516" s="241"/>
      <c r="AO516" s="241"/>
      <c r="AP516" s="241"/>
    </row>
    <row r="517" spans="2:42" ht="15" customHeight="1">
      <c r="B517" s="241"/>
      <c r="C517" s="241"/>
      <c r="H517" s="241" t="s">
        <v>753</v>
      </c>
      <c r="I517" s="241"/>
      <c r="J517" s="241"/>
      <c r="K517" s="241"/>
      <c r="L517" s="241"/>
      <c r="M517" s="241"/>
      <c r="N517" s="241"/>
      <c r="O517" s="241"/>
      <c r="P517" s="241" t="s">
        <v>2059</v>
      </c>
      <c r="Q517" s="241"/>
      <c r="R517" s="241"/>
      <c r="S517" s="241"/>
      <c r="T517" s="241"/>
      <c r="U517" s="241"/>
      <c r="V517" s="241"/>
      <c r="W517" s="241"/>
      <c r="AI517" s="241"/>
      <c r="AJ517" s="241"/>
      <c r="AK517" s="241"/>
      <c r="AL517" s="241"/>
      <c r="AM517" s="241"/>
      <c r="AN517" s="241"/>
      <c r="AO517" s="241"/>
      <c r="AP517" s="241"/>
    </row>
    <row r="518" spans="2:42" ht="15" customHeight="1">
      <c r="B518" s="241"/>
      <c r="C518" s="241"/>
      <c r="H518" s="241" t="s">
        <v>754</v>
      </c>
      <c r="I518" s="241"/>
      <c r="J518" s="241"/>
      <c r="K518" s="241"/>
      <c r="L518" s="241"/>
      <c r="M518" s="241"/>
      <c r="N518" s="241"/>
      <c r="O518" s="241"/>
      <c r="P518" s="241" t="s">
        <v>2060</v>
      </c>
      <c r="Q518" s="241"/>
      <c r="R518" s="241"/>
      <c r="S518" s="241"/>
      <c r="T518" s="241"/>
      <c r="U518" s="241"/>
      <c r="V518" s="241"/>
      <c r="W518" s="241"/>
      <c r="AI518" s="241"/>
      <c r="AJ518" s="241"/>
      <c r="AK518" s="241"/>
      <c r="AL518" s="241"/>
      <c r="AM518" s="241"/>
      <c r="AN518" s="241"/>
      <c r="AO518" s="241"/>
      <c r="AP518" s="241"/>
    </row>
    <row r="519" spans="2:42" ht="15" customHeight="1">
      <c r="B519" s="241"/>
      <c r="C519" s="241"/>
      <c r="H519" s="241" t="s">
        <v>755</v>
      </c>
      <c r="I519" s="241"/>
      <c r="J519" s="241"/>
      <c r="K519" s="241"/>
      <c r="L519" s="241"/>
      <c r="M519" s="241"/>
      <c r="N519" s="241"/>
      <c r="O519" s="241"/>
      <c r="P519" s="241" t="s">
        <v>2060</v>
      </c>
      <c r="Q519" s="241"/>
      <c r="R519" s="241"/>
      <c r="S519" s="241"/>
      <c r="T519" s="241"/>
      <c r="U519" s="241"/>
      <c r="V519" s="241"/>
      <c r="W519" s="241"/>
      <c r="AI519" s="241"/>
      <c r="AJ519" s="241"/>
      <c r="AK519" s="241"/>
      <c r="AL519" s="241"/>
      <c r="AM519" s="241"/>
      <c r="AN519" s="241"/>
      <c r="AO519" s="241"/>
      <c r="AP519" s="241"/>
    </row>
    <row r="520" spans="2:42" ht="15" customHeight="1">
      <c r="B520" s="241"/>
      <c r="C520" s="241"/>
      <c r="H520" s="241" t="s">
        <v>756</v>
      </c>
      <c r="I520" s="241"/>
      <c r="J520" s="241"/>
      <c r="K520" s="241"/>
      <c r="L520" s="241"/>
      <c r="M520" s="241"/>
      <c r="N520" s="241"/>
      <c r="O520" s="241"/>
      <c r="P520" s="241" t="s">
        <v>2059</v>
      </c>
      <c r="Q520" s="241"/>
      <c r="R520" s="241"/>
      <c r="S520" s="241"/>
      <c r="T520" s="241"/>
      <c r="U520" s="241"/>
      <c r="V520" s="241"/>
      <c r="W520" s="241"/>
      <c r="AI520" s="241"/>
      <c r="AJ520" s="241"/>
      <c r="AK520" s="241"/>
      <c r="AL520" s="241"/>
      <c r="AM520" s="241"/>
      <c r="AN520" s="241"/>
      <c r="AO520" s="241"/>
      <c r="AP520" s="241"/>
    </row>
    <row r="521" spans="2:42" ht="15" customHeight="1">
      <c r="B521" s="241"/>
      <c r="C521" s="241"/>
      <c r="H521" s="241" t="s">
        <v>757</v>
      </c>
      <c r="I521" s="241"/>
      <c r="J521" s="241"/>
      <c r="K521" s="241"/>
      <c r="L521" s="241"/>
      <c r="M521" s="241"/>
      <c r="N521" s="241"/>
      <c r="O521" s="241"/>
      <c r="P521" s="241" t="s">
        <v>2063</v>
      </c>
      <c r="Q521" s="241"/>
      <c r="R521" s="241"/>
      <c r="S521" s="241"/>
      <c r="T521" s="241"/>
      <c r="U521" s="241"/>
      <c r="V521" s="241"/>
      <c r="W521" s="241"/>
      <c r="AI521" s="241"/>
      <c r="AJ521" s="241"/>
      <c r="AK521" s="241"/>
      <c r="AL521" s="241"/>
      <c r="AM521" s="241"/>
      <c r="AN521" s="241"/>
      <c r="AO521" s="241"/>
      <c r="AP521" s="241"/>
    </row>
    <row r="522" spans="2:42" ht="15" customHeight="1">
      <c r="B522" s="241"/>
      <c r="C522" s="241"/>
      <c r="H522" s="241" t="s">
        <v>758</v>
      </c>
      <c r="I522" s="241"/>
      <c r="J522" s="241"/>
      <c r="K522" s="241"/>
      <c r="L522" s="241"/>
      <c r="M522" s="241"/>
      <c r="N522" s="241"/>
      <c r="O522" s="241"/>
      <c r="P522" s="241" t="s">
        <v>2063</v>
      </c>
      <c r="Q522" s="241"/>
      <c r="R522" s="241"/>
      <c r="S522" s="241"/>
      <c r="T522" s="241"/>
      <c r="U522" s="241"/>
      <c r="V522" s="241"/>
      <c r="W522" s="241"/>
      <c r="AI522" s="241"/>
      <c r="AJ522" s="241"/>
      <c r="AK522" s="241"/>
      <c r="AL522" s="241"/>
      <c r="AM522" s="241"/>
      <c r="AN522" s="241"/>
      <c r="AO522" s="241"/>
      <c r="AP522" s="241"/>
    </row>
    <row r="523" spans="2:42" ht="15" customHeight="1">
      <c r="B523" s="241"/>
      <c r="C523" s="241"/>
      <c r="H523" s="241" t="s">
        <v>759</v>
      </c>
      <c r="I523" s="241"/>
      <c r="J523" s="241"/>
      <c r="K523" s="241"/>
      <c r="L523" s="241"/>
      <c r="M523" s="241"/>
      <c r="N523" s="241"/>
      <c r="O523" s="241"/>
      <c r="P523" s="241" t="s">
        <v>2058</v>
      </c>
      <c r="Q523" s="241"/>
      <c r="R523" s="241"/>
      <c r="S523" s="241"/>
      <c r="T523" s="241"/>
      <c r="U523" s="241"/>
      <c r="V523" s="241"/>
      <c r="W523" s="241"/>
      <c r="AI523" s="241"/>
      <c r="AJ523" s="241"/>
      <c r="AK523" s="241"/>
      <c r="AL523" s="241"/>
      <c r="AM523" s="241"/>
      <c r="AN523" s="241"/>
      <c r="AO523" s="241"/>
      <c r="AP523" s="241"/>
    </row>
    <row r="524" spans="2:42" ht="15" customHeight="1">
      <c r="B524" s="241"/>
      <c r="C524" s="241"/>
      <c r="H524" s="241" t="s">
        <v>760</v>
      </c>
      <c r="I524" s="241"/>
      <c r="J524" s="241"/>
      <c r="K524" s="241"/>
      <c r="L524" s="241"/>
      <c r="M524" s="241"/>
      <c r="N524" s="241"/>
      <c r="O524" s="241"/>
      <c r="P524" s="241" t="s">
        <v>2058</v>
      </c>
      <c r="Q524" s="241"/>
      <c r="R524" s="241"/>
      <c r="S524" s="241"/>
      <c r="T524" s="241"/>
      <c r="U524" s="241"/>
      <c r="V524" s="241"/>
      <c r="W524" s="241"/>
      <c r="AI524" s="241"/>
      <c r="AJ524" s="241"/>
      <c r="AK524" s="241"/>
      <c r="AL524" s="241"/>
      <c r="AM524" s="241"/>
      <c r="AN524" s="241"/>
      <c r="AO524" s="241"/>
      <c r="AP524" s="241"/>
    </row>
    <row r="525" spans="2:42" ht="15" customHeight="1">
      <c r="B525" s="241"/>
      <c r="C525" s="241"/>
      <c r="H525" s="241" t="s">
        <v>761</v>
      </c>
      <c r="I525" s="241"/>
      <c r="J525" s="241"/>
      <c r="K525" s="241"/>
      <c r="L525" s="241"/>
      <c r="M525" s="241"/>
      <c r="N525" s="241"/>
      <c r="O525" s="241"/>
      <c r="P525" s="241" t="s">
        <v>2059</v>
      </c>
      <c r="Q525" s="241"/>
      <c r="R525" s="241"/>
      <c r="S525" s="241"/>
      <c r="T525" s="241"/>
      <c r="U525" s="241"/>
      <c r="V525" s="241"/>
      <c r="W525" s="241"/>
      <c r="AI525" s="241"/>
      <c r="AJ525" s="241"/>
      <c r="AK525" s="241"/>
      <c r="AL525" s="241"/>
      <c r="AM525" s="241"/>
      <c r="AN525" s="241"/>
      <c r="AO525" s="241"/>
      <c r="AP525" s="241"/>
    </row>
    <row r="526" spans="2:42" ht="15" customHeight="1">
      <c r="B526" s="241"/>
      <c r="C526" s="241"/>
      <c r="H526" s="241" t="s">
        <v>762</v>
      </c>
      <c r="I526" s="241"/>
      <c r="J526" s="241"/>
      <c r="K526" s="241"/>
      <c r="L526" s="241"/>
      <c r="M526" s="241"/>
      <c r="N526" s="241"/>
      <c r="O526" s="241"/>
      <c r="P526" s="241" t="s">
        <v>2058</v>
      </c>
      <c r="Q526" s="241"/>
      <c r="R526" s="241"/>
      <c r="S526" s="241"/>
      <c r="T526" s="241"/>
      <c r="U526" s="241"/>
      <c r="V526" s="241"/>
      <c r="W526" s="241"/>
      <c r="AI526" s="241"/>
      <c r="AJ526" s="241"/>
      <c r="AK526" s="241"/>
      <c r="AL526" s="241"/>
      <c r="AM526" s="241"/>
      <c r="AN526" s="241"/>
      <c r="AO526" s="241"/>
      <c r="AP526" s="241"/>
    </row>
    <row r="527" spans="2:42" ht="15" customHeight="1">
      <c r="B527" s="241"/>
      <c r="C527" s="241"/>
      <c r="H527" s="241" t="s">
        <v>763</v>
      </c>
      <c r="I527" s="241"/>
      <c r="J527" s="241"/>
      <c r="K527" s="241"/>
      <c r="L527" s="241"/>
      <c r="M527" s="241"/>
      <c r="N527" s="241"/>
      <c r="O527" s="241"/>
      <c r="P527" s="241" t="s">
        <v>2057</v>
      </c>
      <c r="Q527" s="241"/>
      <c r="R527" s="241"/>
      <c r="S527" s="241"/>
      <c r="T527" s="241"/>
      <c r="U527" s="241"/>
      <c r="V527" s="241"/>
      <c r="W527" s="241"/>
      <c r="AI527" s="241"/>
      <c r="AJ527" s="241"/>
      <c r="AK527" s="241"/>
      <c r="AL527" s="241"/>
      <c r="AM527" s="241"/>
      <c r="AN527" s="241"/>
      <c r="AO527" s="241"/>
      <c r="AP527" s="241"/>
    </row>
    <row r="528" spans="2:42" ht="15" customHeight="1">
      <c r="B528" s="241"/>
      <c r="C528" s="241"/>
      <c r="H528" s="241" t="s">
        <v>764</v>
      </c>
      <c r="I528" s="241"/>
      <c r="J528" s="241"/>
      <c r="K528" s="241"/>
      <c r="L528" s="241"/>
      <c r="M528" s="241"/>
      <c r="N528" s="241"/>
      <c r="O528" s="241"/>
      <c r="P528" s="241" t="s">
        <v>2060</v>
      </c>
      <c r="Q528" s="241"/>
      <c r="R528" s="241"/>
      <c r="S528" s="241"/>
      <c r="T528" s="241"/>
      <c r="U528" s="241"/>
      <c r="V528" s="241"/>
      <c r="W528" s="241"/>
      <c r="AI528" s="241"/>
      <c r="AJ528" s="241"/>
      <c r="AK528" s="241"/>
      <c r="AL528" s="241"/>
      <c r="AM528" s="241"/>
      <c r="AN528" s="241"/>
      <c r="AO528" s="241"/>
      <c r="AP528" s="241"/>
    </row>
    <row r="529" spans="2:42" ht="15" customHeight="1">
      <c r="B529" s="241"/>
      <c r="C529" s="241"/>
      <c r="H529" s="241" t="s">
        <v>765</v>
      </c>
      <c r="I529" s="241"/>
      <c r="J529" s="241"/>
      <c r="K529" s="241"/>
      <c r="L529" s="241"/>
      <c r="M529" s="241"/>
      <c r="N529" s="241"/>
      <c r="O529" s="241"/>
      <c r="P529" s="241" t="s">
        <v>2061</v>
      </c>
      <c r="Q529" s="241"/>
      <c r="R529" s="241"/>
      <c r="S529" s="241"/>
      <c r="T529" s="241"/>
      <c r="U529" s="241"/>
      <c r="V529" s="241"/>
      <c r="W529" s="241"/>
      <c r="AI529" s="241"/>
      <c r="AJ529" s="241"/>
      <c r="AK529" s="241"/>
      <c r="AL529" s="241"/>
      <c r="AM529" s="241"/>
      <c r="AN529" s="241"/>
      <c r="AO529" s="241"/>
      <c r="AP529" s="241"/>
    </row>
    <row r="530" spans="2:42" ht="15" customHeight="1">
      <c r="B530" s="241"/>
      <c r="C530" s="241"/>
      <c r="H530" s="241" t="s">
        <v>766</v>
      </c>
      <c r="I530" s="241"/>
      <c r="J530" s="241"/>
      <c r="K530" s="241"/>
      <c r="L530" s="241"/>
      <c r="M530" s="241"/>
      <c r="N530" s="241"/>
      <c r="O530" s="241"/>
      <c r="P530" s="241" t="s">
        <v>2059</v>
      </c>
      <c r="Q530" s="241"/>
      <c r="R530" s="241"/>
      <c r="S530" s="241"/>
      <c r="T530" s="241"/>
      <c r="U530" s="241"/>
      <c r="V530" s="241"/>
      <c r="W530" s="241"/>
      <c r="AI530" s="241"/>
      <c r="AJ530" s="241"/>
      <c r="AK530" s="241"/>
      <c r="AL530" s="241"/>
      <c r="AM530" s="241"/>
      <c r="AN530" s="241"/>
      <c r="AO530" s="241"/>
      <c r="AP530" s="241"/>
    </row>
    <row r="531" spans="2:42" ht="15" customHeight="1">
      <c r="B531" s="241"/>
      <c r="C531" s="241"/>
      <c r="H531" s="241" t="s">
        <v>767</v>
      </c>
      <c r="I531" s="241"/>
      <c r="J531" s="241"/>
      <c r="K531" s="241"/>
      <c r="L531" s="241"/>
      <c r="M531" s="241"/>
      <c r="N531" s="241"/>
      <c r="O531" s="241"/>
      <c r="P531" s="241" t="s">
        <v>2061</v>
      </c>
      <c r="Q531" s="241"/>
      <c r="R531" s="241"/>
      <c r="S531" s="241"/>
      <c r="T531" s="241"/>
      <c r="U531" s="241"/>
      <c r="V531" s="241"/>
      <c r="W531" s="241"/>
      <c r="AI531" s="241"/>
      <c r="AJ531" s="241"/>
      <c r="AK531" s="241"/>
      <c r="AL531" s="241"/>
      <c r="AM531" s="241"/>
      <c r="AN531" s="241"/>
      <c r="AO531" s="241"/>
      <c r="AP531" s="241"/>
    </row>
    <row r="532" spans="2:42" ht="15" customHeight="1">
      <c r="B532" s="241"/>
      <c r="C532" s="241"/>
      <c r="H532" s="241" t="s">
        <v>768</v>
      </c>
      <c r="I532" s="241"/>
      <c r="J532" s="241"/>
      <c r="K532" s="241"/>
      <c r="L532" s="241"/>
      <c r="M532" s="241"/>
      <c r="N532" s="241"/>
      <c r="O532" s="241"/>
      <c r="P532" s="241" t="s">
        <v>2058</v>
      </c>
      <c r="Q532" s="241"/>
      <c r="R532" s="241"/>
      <c r="S532" s="241"/>
      <c r="T532" s="241"/>
      <c r="U532" s="241"/>
      <c r="V532" s="241"/>
      <c r="W532" s="241"/>
      <c r="AI532" s="241"/>
      <c r="AJ532" s="241"/>
      <c r="AK532" s="241"/>
      <c r="AL532" s="241"/>
      <c r="AM532" s="241"/>
      <c r="AN532" s="241"/>
      <c r="AO532" s="241"/>
      <c r="AP532" s="241"/>
    </row>
    <row r="533" spans="2:42" ht="15" customHeight="1">
      <c r="B533" s="241"/>
      <c r="C533" s="241"/>
      <c r="H533" s="241" t="s">
        <v>769</v>
      </c>
      <c r="I533" s="241"/>
      <c r="J533" s="241"/>
      <c r="K533" s="241"/>
      <c r="L533" s="241"/>
      <c r="M533" s="241"/>
      <c r="N533" s="241"/>
      <c r="O533" s="241"/>
      <c r="P533" s="241" t="s">
        <v>2059</v>
      </c>
      <c r="Q533" s="241"/>
      <c r="R533" s="241"/>
      <c r="S533" s="241"/>
      <c r="T533" s="241"/>
      <c r="U533" s="241"/>
      <c r="V533" s="241"/>
      <c r="W533" s="241"/>
      <c r="AI533" s="241"/>
      <c r="AJ533" s="241"/>
      <c r="AK533" s="241"/>
      <c r="AL533" s="241"/>
      <c r="AM533" s="241"/>
      <c r="AN533" s="241"/>
      <c r="AO533" s="241"/>
      <c r="AP533" s="241"/>
    </row>
    <row r="534" spans="2:42" ht="15" customHeight="1">
      <c r="B534" s="241"/>
      <c r="C534" s="241"/>
      <c r="H534" s="241" t="s">
        <v>770</v>
      </c>
      <c r="I534" s="241"/>
      <c r="J534" s="241"/>
      <c r="K534" s="241"/>
      <c r="L534" s="241"/>
      <c r="M534" s="241"/>
      <c r="N534" s="241"/>
      <c r="O534" s="241"/>
      <c r="P534" s="241" t="s">
        <v>2060</v>
      </c>
      <c r="Q534" s="241"/>
      <c r="R534" s="241"/>
      <c r="S534" s="241"/>
      <c r="T534" s="241"/>
      <c r="U534" s="241"/>
      <c r="V534" s="241"/>
      <c r="W534" s="241"/>
      <c r="AI534" s="241"/>
      <c r="AJ534" s="241"/>
      <c r="AK534" s="241"/>
      <c r="AL534" s="241"/>
      <c r="AM534" s="241"/>
      <c r="AN534" s="241"/>
      <c r="AO534" s="241"/>
      <c r="AP534" s="241"/>
    </row>
    <row r="535" spans="2:42" ht="15" customHeight="1">
      <c r="B535" s="241"/>
      <c r="C535" s="241"/>
      <c r="H535" s="241" t="s">
        <v>771</v>
      </c>
      <c r="I535" s="241"/>
      <c r="J535" s="241"/>
      <c r="K535" s="241"/>
      <c r="L535" s="241"/>
      <c r="M535" s="241"/>
      <c r="N535" s="241"/>
      <c r="O535" s="241"/>
      <c r="P535" s="241" t="s">
        <v>2057</v>
      </c>
      <c r="Q535" s="241"/>
      <c r="R535" s="241"/>
      <c r="S535" s="241"/>
      <c r="T535" s="241"/>
      <c r="U535" s="241"/>
      <c r="V535" s="241"/>
      <c r="W535" s="241"/>
      <c r="AI535" s="241"/>
      <c r="AJ535" s="241"/>
      <c r="AK535" s="241"/>
      <c r="AL535" s="241"/>
      <c r="AM535" s="241"/>
      <c r="AN535" s="241"/>
      <c r="AO535" s="241"/>
      <c r="AP535" s="241"/>
    </row>
    <row r="536" spans="2:42" ht="15" customHeight="1">
      <c r="B536" s="241"/>
      <c r="C536" s="241"/>
      <c r="H536" s="241" t="s">
        <v>772</v>
      </c>
      <c r="I536" s="241"/>
      <c r="J536" s="241"/>
      <c r="K536" s="241"/>
      <c r="L536" s="241"/>
      <c r="M536" s="241"/>
      <c r="N536" s="241"/>
      <c r="O536" s="241"/>
      <c r="P536" s="241" t="s">
        <v>2058</v>
      </c>
      <c r="Q536" s="241"/>
      <c r="R536" s="241"/>
      <c r="S536" s="241"/>
      <c r="T536" s="241"/>
      <c r="U536" s="241"/>
      <c r="V536" s="241"/>
      <c r="W536" s="241"/>
      <c r="AI536" s="241"/>
      <c r="AJ536" s="241"/>
      <c r="AK536" s="241"/>
      <c r="AL536" s="241"/>
      <c r="AM536" s="241"/>
      <c r="AN536" s="241"/>
      <c r="AO536" s="241"/>
      <c r="AP536" s="241"/>
    </row>
    <row r="537" spans="2:42" ht="15" customHeight="1">
      <c r="B537" s="241"/>
      <c r="C537" s="241"/>
      <c r="H537" s="241" t="s">
        <v>773</v>
      </c>
      <c r="I537" s="241"/>
      <c r="J537" s="241"/>
      <c r="K537" s="241"/>
      <c r="L537" s="241"/>
      <c r="M537" s="241"/>
      <c r="N537" s="241"/>
      <c r="O537" s="241"/>
      <c r="P537" s="241" t="s">
        <v>713</v>
      </c>
      <c r="Q537" s="241"/>
      <c r="R537" s="241"/>
      <c r="S537" s="241"/>
      <c r="T537" s="241"/>
      <c r="U537" s="241"/>
      <c r="V537" s="241"/>
      <c r="W537" s="241"/>
      <c r="AI537" s="241"/>
      <c r="AJ537" s="241"/>
      <c r="AK537" s="241"/>
      <c r="AL537" s="241"/>
      <c r="AM537" s="241"/>
      <c r="AN537" s="241"/>
      <c r="AO537" s="241"/>
      <c r="AP537" s="241"/>
    </row>
    <row r="538" spans="2:42" ht="15" customHeight="1">
      <c r="B538" s="241"/>
      <c r="C538" s="241"/>
      <c r="H538" s="241" t="s">
        <v>774</v>
      </c>
      <c r="I538" s="241"/>
      <c r="J538" s="241"/>
      <c r="K538" s="241"/>
      <c r="L538" s="241"/>
      <c r="M538" s="241"/>
      <c r="N538" s="241"/>
      <c r="O538" s="241"/>
      <c r="P538" s="241" t="s">
        <v>2059</v>
      </c>
      <c r="Q538" s="241"/>
      <c r="R538" s="241"/>
      <c r="S538" s="241"/>
      <c r="T538" s="241"/>
      <c r="U538" s="241"/>
      <c r="V538" s="241"/>
      <c r="W538" s="241"/>
      <c r="AI538" s="241"/>
      <c r="AJ538" s="241"/>
      <c r="AK538" s="241"/>
      <c r="AL538" s="241"/>
      <c r="AM538" s="241"/>
      <c r="AN538" s="241"/>
      <c r="AO538" s="241"/>
      <c r="AP538" s="241"/>
    </row>
    <row r="539" spans="2:42" ht="15" customHeight="1">
      <c r="B539" s="241"/>
      <c r="C539" s="241"/>
      <c r="H539" s="241" t="s">
        <v>775</v>
      </c>
      <c r="I539" s="241"/>
      <c r="J539" s="241"/>
      <c r="K539" s="241"/>
      <c r="L539" s="241"/>
      <c r="M539" s="241"/>
      <c r="N539" s="241"/>
      <c r="O539" s="241"/>
      <c r="P539" s="241" t="s">
        <v>2061</v>
      </c>
      <c r="Q539" s="241"/>
      <c r="R539" s="241"/>
      <c r="S539" s="241"/>
      <c r="T539" s="241"/>
      <c r="U539" s="241"/>
      <c r="V539" s="241"/>
      <c r="W539" s="241"/>
      <c r="AI539" s="241"/>
      <c r="AJ539" s="241"/>
      <c r="AK539" s="241"/>
      <c r="AL539" s="241"/>
      <c r="AM539" s="241"/>
      <c r="AN539" s="241"/>
      <c r="AO539" s="241"/>
      <c r="AP539" s="241"/>
    </row>
    <row r="540" spans="2:42" ht="15" customHeight="1">
      <c r="B540" s="241"/>
      <c r="C540" s="241"/>
      <c r="H540" s="241" t="s">
        <v>776</v>
      </c>
      <c r="I540" s="241"/>
      <c r="J540" s="241"/>
      <c r="K540" s="241"/>
      <c r="L540" s="241"/>
      <c r="M540" s="241"/>
      <c r="N540" s="241"/>
      <c r="O540" s="241"/>
      <c r="P540" s="241" t="s">
        <v>2059</v>
      </c>
      <c r="Q540" s="241"/>
      <c r="R540" s="241"/>
      <c r="S540" s="241"/>
      <c r="T540" s="241"/>
      <c r="U540" s="241"/>
      <c r="V540" s="241"/>
      <c r="W540" s="241"/>
      <c r="AI540" s="241"/>
      <c r="AJ540" s="241"/>
      <c r="AK540" s="241"/>
      <c r="AL540" s="241"/>
      <c r="AM540" s="241"/>
      <c r="AN540" s="241"/>
      <c r="AO540" s="241"/>
      <c r="AP540" s="241"/>
    </row>
    <row r="541" spans="2:42" ht="15" customHeight="1">
      <c r="B541" s="241"/>
      <c r="C541" s="241"/>
      <c r="H541" s="241" t="s">
        <v>777</v>
      </c>
      <c r="I541" s="241"/>
      <c r="J541" s="241"/>
      <c r="K541" s="241"/>
      <c r="L541" s="241"/>
      <c r="M541" s="241"/>
      <c r="N541" s="241"/>
      <c r="O541" s="241"/>
      <c r="P541" s="241" t="s">
        <v>2058</v>
      </c>
      <c r="Q541" s="241"/>
      <c r="R541" s="241"/>
      <c r="S541" s="241"/>
      <c r="T541" s="241"/>
      <c r="U541" s="241"/>
      <c r="V541" s="241"/>
      <c r="W541" s="241"/>
      <c r="AI541" s="241"/>
      <c r="AJ541" s="241"/>
      <c r="AK541" s="241"/>
      <c r="AL541" s="241"/>
      <c r="AM541" s="241"/>
      <c r="AN541" s="241"/>
      <c r="AO541" s="241"/>
      <c r="AP541" s="241"/>
    </row>
    <row r="542" spans="2:42" ht="15" customHeight="1">
      <c r="B542" s="241"/>
      <c r="C542" s="241"/>
      <c r="H542" s="241" t="s">
        <v>778</v>
      </c>
      <c r="I542" s="241"/>
      <c r="J542" s="241"/>
      <c r="K542" s="241"/>
      <c r="L542" s="241"/>
      <c r="M542" s="241"/>
      <c r="N542" s="241"/>
      <c r="O542" s="241"/>
      <c r="P542" s="241" t="s">
        <v>2063</v>
      </c>
      <c r="Q542" s="241"/>
      <c r="R542" s="241"/>
      <c r="S542" s="241"/>
      <c r="T542" s="241"/>
      <c r="U542" s="241"/>
      <c r="V542" s="241"/>
      <c r="W542" s="241"/>
      <c r="AI542" s="241"/>
      <c r="AJ542" s="241"/>
      <c r="AK542" s="241"/>
      <c r="AL542" s="241"/>
      <c r="AM542" s="241"/>
      <c r="AN542" s="241"/>
      <c r="AO542" s="241"/>
      <c r="AP542" s="241"/>
    </row>
    <row r="543" spans="2:42" ht="15" customHeight="1">
      <c r="B543" s="241"/>
      <c r="C543" s="241"/>
      <c r="H543" s="241" t="s">
        <v>779</v>
      </c>
      <c r="I543" s="241"/>
      <c r="J543" s="241"/>
      <c r="K543" s="241"/>
      <c r="L543" s="241"/>
      <c r="M543" s="241"/>
      <c r="N543" s="241"/>
      <c r="O543" s="241"/>
      <c r="P543" s="241" t="s">
        <v>2058</v>
      </c>
      <c r="Q543" s="241"/>
      <c r="R543" s="241"/>
      <c r="S543" s="241"/>
      <c r="T543" s="241"/>
      <c r="U543" s="241"/>
      <c r="V543" s="241"/>
      <c r="W543" s="241"/>
      <c r="AI543" s="241"/>
      <c r="AJ543" s="241"/>
      <c r="AK543" s="241"/>
      <c r="AL543" s="241"/>
      <c r="AM543" s="241"/>
      <c r="AN543" s="241"/>
      <c r="AO543" s="241"/>
      <c r="AP543" s="241"/>
    </row>
    <row r="544" spans="2:42" ht="15" customHeight="1">
      <c r="B544" s="241"/>
      <c r="C544" s="241"/>
      <c r="H544" s="241" t="s">
        <v>780</v>
      </c>
      <c r="I544" s="241"/>
      <c r="J544" s="241"/>
      <c r="K544" s="241"/>
      <c r="L544" s="241"/>
      <c r="M544" s="241"/>
      <c r="N544" s="241"/>
      <c r="O544" s="241"/>
      <c r="P544" s="241" t="s">
        <v>2063</v>
      </c>
      <c r="Q544" s="241"/>
      <c r="R544" s="241"/>
      <c r="S544" s="241"/>
      <c r="T544" s="241"/>
      <c r="U544" s="241"/>
      <c r="V544" s="241"/>
      <c r="W544" s="241"/>
      <c r="AI544" s="241"/>
      <c r="AJ544" s="241"/>
      <c r="AK544" s="241"/>
      <c r="AL544" s="241"/>
      <c r="AM544" s="241"/>
      <c r="AN544" s="241"/>
      <c r="AO544" s="241"/>
      <c r="AP544" s="241"/>
    </row>
    <row r="545" spans="2:42" ht="15" customHeight="1">
      <c r="B545" s="241"/>
      <c r="C545" s="241"/>
      <c r="H545" s="241" t="s">
        <v>276</v>
      </c>
      <c r="I545" s="241"/>
      <c r="J545" s="241"/>
      <c r="K545" s="241"/>
      <c r="L545" s="241"/>
      <c r="M545" s="241"/>
      <c r="N545" s="241"/>
      <c r="O545" s="241"/>
      <c r="P545" s="241" t="s">
        <v>2061</v>
      </c>
      <c r="Q545" s="241"/>
      <c r="R545" s="241"/>
      <c r="S545" s="241"/>
      <c r="T545" s="241"/>
      <c r="U545" s="241"/>
      <c r="V545" s="241"/>
      <c r="W545" s="241"/>
      <c r="AI545" s="241"/>
      <c r="AJ545" s="241"/>
      <c r="AK545" s="241"/>
      <c r="AL545" s="241"/>
      <c r="AM545" s="241"/>
      <c r="AN545" s="241"/>
      <c r="AO545" s="241"/>
      <c r="AP545" s="241"/>
    </row>
    <row r="546" spans="2:42" ht="15" customHeight="1">
      <c r="B546" s="241"/>
      <c r="C546" s="241"/>
      <c r="H546" s="241" t="s">
        <v>781</v>
      </c>
      <c r="I546" s="241"/>
      <c r="J546" s="241"/>
      <c r="K546" s="241"/>
      <c r="L546" s="241"/>
      <c r="M546" s="241"/>
      <c r="N546" s="241"/>
      <c r="O546" s="241"/>
      <c r="P546" s="241" t="s">
        <v>2056</v>
      </c>
      <c r="Q546" s="241"/>
      <c r="R546" s="241"/>
      <c r="S546" s="241"/>
      <c r="T546" s="241"/>
      <c r="U546" s="241"/>
      <c r="V546" s="241"/>
      <c r="W546" s="241"/>
      <c r="AI546" s="241"/>
      <c r="AJ546" s="241"/>
      <c r="AK546" s="241"/>
      <c r="AL546" s="241"/>
      <c r="AM546" s="241"/>
      <c r="AN546" s="241"/>
      <c r="AO546" s="241"/>
      <c r="AP546" s="241"/>
    </row>
    <row r="547" spans="2:42" ht="15" customHeight="1">
      <c r="B547" s="241"/>
      <c r="C547" s="241"/>
      <c r="H547" s="241" t="s">
        <v>782</v>
      </c>
      <c r="I547" s="241"/>
      <c r="J547" s="241"/>
      <c r="K547" s="241"/>
      <c r="L547" s="241"/>
      <c r="M547" s="241"/>
      <c r="N547" s="241"/>
      <c r="O547" s="241"/>
      <c r="P547" s="241" t="s">
        <v>2057</v>
      </c>
      <c r="Q547" s="241"/>
      <c r="R547" s="241"/>
      <c r="S547" s="241"/>
      <c r="T547" s="241"/>
      <c r="U547" s="241"/>
      <c r="V547" s="241"/>
      <c r="W547" s="241"/>
      <c r="AI547" s="241"/>
      <c r="AJ547" s="241"/>
      <c r="AK547" s="241"/>
      <c r="AL547" s="241"/>
      <c r="AM547" s="241"/>
      <c r="AN547" s="241"/>
      <c r="AO547" s="241"/>
      <c r="AP547" s="241"/>
    </row>
    <row r="548" spans="2:42" ht="15" customHeight="1">
      <c r="B548" s="241"/>
      <c r="C548" s="241"/>
      <c r="H548" s="241" t="s">
        <v>783</v>
      </c>
      <c r="I548" s="241"/>
      <c r="J548" s="241"/>
      <c r="K548" s="241"/>
      <c r="L548" s="241"/>
      <c r="M548" s="241"/>
      <c r="N548" s="241"/>
      <c r="O548" s="241"/>
      <c r="P548" s="241" t="s">
        <v>713</v>
      </c>
      <c r="Q548" s="241"/>
      <c r="R548" s="241"/>
      <c r="S548" s="241"/>
      <c r="T548" s="241"/>
      <c r="U548" s="241"/>
      <c r="V548" s="241"/>
      <c r="W548" s="241"/>
      <c r="AI548" s="241"/>
      <c r="AJ548" s="241"/>
      <c r="AK548" s="241"/>
      <c r="AL548" s="241"/>
      <c r="AM548" s="241"/>
      <c r="AN548" s="241"/>
      <c r="AO548" s="241"/>
      <c r="AP548" s="241"/>
    </row>
    <row r="549" spans="2:42" ht="15" customHeight="1">
      <c r="B549" s="241"/>
      <c r="C549" s="241"/>
      <c r="H549" s="241" t="s">
        <v>784</v>
      </c>
      <c r="I549" s="241"/>
      <c r="J549" s="241"/>
      <c r="K549" s="241"/>
      <c r="L549" s="241"/>
      <c r="M549" s="241"/>
      <c r="N549" s="241"/>
      <c r="O549" s="241"/>
      <c r="P549" s="241" t="s">
        <v>2059</v>
      </c>
      <c r="Q549" s="241"/>
      <c r="R549" s="241"/>
      <c r="S549" s="241"/>
      <c r="T549" s="241"/>
      <c r="U549" s="241"/>
      <c r="V549" s="241"/>
      <c r="W549" s="241"/>
      <c r="AI549" s="241"/>
      <c r="AJ549" s="241"/>
      <c r="AK549" s="241"/>
      <c r="AL549" s="241"/>
      <c r="AM549" s="241"/>
      <c r="AN549" s="241"/>
      <c r="AO549" s="241"/>
      <c r="AP549" s="241"/>
    </row>
    <row r="550" spans="2:42" ht="15" customHeight="1">
      <c r="B550" s="241"/>
      <c r="C550" s="241"/>
      <c r="H550" s="241" t="s">
        <v>785</v>
      </c>
      <c r="I550" s="241"/>
      <c r="J550" s="241"/>
      <c r="K550" s="241"/>
      <c r="L550" s="241"/>
      <c r="M550" s="241"/>
      <c r="N550" s="241"/>
      <c r="O550" s="241"/>
      <c r="P550" s="241" t="s">
        <v>2058</v>
      </c>
      <c r="Q550" s="241"/>
      <c r="R550" s="241"/>
      <c r="S550" s="241"/>
      <c r="T550" s="241"/>
      <c r="U550" s="241"/>
      <c r="V550" s="241"/>
      <c r="W550" s="241"/>
      <c r="AI550" s="241"/>
      <c r="AJ550" s="241"/>
      <c r="AK550" s="241"/>
      <c r="AL550" s="241"/>
      <c r="AM550" s="241"/>
      <c r="AN550" s="241"/>
      <c r="AO550" s="241"/>
      <c r="AP550" s="241"/>
    </row>
    <row r="551" spans="2:42" ht="15" customHeight="1">
      <c r="B551" s="241"/>
      <c r="C551" s="241"/>
      <c r="H551" s="241" t="s">
        <v>786</v>
      </c>
      <c r="I551" s="241"/>
      <c r="J551" s="241"/>
      <c r="K551" s="241"/>
      <c r="L551" s="241"/>
      <c r="M551" s="241"/>
      <c r="N551" s="241"/>
      <c r="O551" s="241"/>
      <c r="P551" s="241" t="s">
        <v>2059</v>
      </c>
      <c r="Q551" s="241"/>
      <c r="R551" s="241"/>
      <c r="S551" s="241"/>
      <c r="T551" s="241"/>
      <c r="U551" s="241"/>
      <c r="V551" s="241"/>
      <c r="W551" s="241"/>
      <c r="AI551" s="241"/>
      <c r="AJ551" s="241"/>
      <c r="AK551" s="241"/>
      <c r="AL551" s="241"/>
      <c r="AM551" s="241"/>
      <c r="AN551" s="241"/>
      <c r="AO551" s="241"/>
      <c r="AP551" s="241"/>
    </row>
    <row r="552" spans="2:42" ht="15" customHeight="1">
      <c r="B552" s="241"/>
      <c r="C552" s="241"/>
      <c r="H552" s="241" t="s">
        <v>787</v>
      </c>
      <c r="I552" s="241"/>
      <c r="J552" s="241"/>
      <c r="K552" s="241"/>
      <c r="L552" s="241"/>
      <c r="M552" s="241"/>
      <c r="N552" s="241"/>
      <c r="O552" s="241"/>
      <c r="P552" s="241" t="s">
        <v>713</v>
      </c>
      <c r="Q552" s="241"/>
      <c r="R552" s="241"/>
      <c r="S552" s="241"/>
      <c r="T552" s="241"/>
      <c r="U552" s="241"/>
      <c r="V552" s="241"/>
      <c r="W552" s="241"/>
      <c r="AI552" s="241"/>
      <c r="AJ552" s="241"/>
      <c r="AK552" s="241"/>
      <c r="AL552" s="241"/>
      <c r="AM552" s="241"/>
      <c r="AN552" s="241"/>
      <c r="AO552" s="241"/>
      <c r="AP552" s="241"/>
    </row>
    <row r="553" spans="2:42" ht="15" customHeight="1">
      <c r="B553" s="241"/>
      <c r="C553" s="241"/>
      <c r="H553" s="241" t="s">
        <v>788</v>
      </c>
      <c r="I553" s="241"/>
      <c r="J553" s="241"/>
      <c r="K553" s="241"/>
      <c r="L553" s="241"/>
      <c r="M553" s="241"/>
      <c r="N553" s="241"/>
      <c r="O553" s="241"/>
      <c r="P553" s="241" t="s">
        <v>2060</v>
      </c>
      <c r="Q553" s="241"/>
      <c r="R553" s="241"/>
      <c r="S553" s="241"/>
      <c r="T553" s="241"/>
      <c r="U553" s="241"/>
      <c r="V553" s="241"/>
      <c r="W553" s="241"/>
      <c r="AI553" s="241"/>
      <c r="AJ553" s="241"/>
      <c r="AK553" s="241"/>
      <c r="AL553" s="241"/>
      <c r="AM553" s="241"/>
      <c r="AN553" s="241"/>
      <c r="AO553" s="241"/>
      <c r="AP553" s="241"/>
    </row>
    <row r="554" spans="2:42" ht="15" customHeight="1">
      <c r="B554" s="241"/>
      <c r="C554" s="241"/>
      <c r="H554" s="241" t="s">
        <v>789</v>
      </c>
      <c r="I554" s="241"/>
      <c r="J554" s="241"/>
      <c r="K554" s="241"/>
      <c r="L554" s="241"/>
      <c r="M554" s="241"/>
      <c r="N554" s="241"/>
      <c r="O554" s="241"/>
      <c r="P554" s="241" t="s">
        <v>2063</v>
      </c>
      <c r="Q554" s="241"/>
      <c r="R554" s="241"/>
      <c r="S554" s="241"/>
      <c r="T554" s="241"/>
      <c r="U554" s="241"/>
      <c r="V554" s="241"/>
      <c r="W554" s="241"/>
      <c r="AI554" s="241"/>
      <c r="AJ554" s="241"/>
      <c r="AK554" s="241"/>
      <c r="AL554" s="241"/>
      <c r="AM554" s="241"/>
      <c r="AN554" s="241"/>
      <c r="AO554" s="241"/>
      <c r="AP554" s="241"/>
    </row>
    <row r="555" spans="2:42" ht="15" customHeight="1">
      <c r="B555" s="241"/>
      <c r="C555" s="241"/>
      <c r="H555" s="241" t="s">
        <v>790</v>
      </c>
      <c r="I555" s="241"/>
      <c r="J555" s="241"/>
      <c r="K555" s="241"/>
      <c r="L555" s="241"/>
      <c r="M555" s="241"/>
      <c r="N555" s="241"/>
      <c r="O555" s="241"/>
      <c r="P555" s="241" t="s">
        <v>2058</v>
      </c>
      <c r="Q555" s="241"/>
      <c r="R555" s="241"/>
      <c r="S555" s="241"/>
      <c r="T555" s="241"/>
      <c r="U555" s="241"/>
      <c r="V555" s="241"/>
      <c r="W555" s="241"/>
      <c r="AI555" s="241"/>
      <c r="AJ555" s="241"/>
      <c r="AK555" s="241"/>
      <c r="AL555" s="241"/>
      <c r="AM555" s="241"/>
      <c r="AN555" s="241"/>
      <c r="AO555" s="241"/>
      <c r="AP555" s="241"/>
    </row>
    <row r="556" spans="2:42" ht="15" customHeight="1">
      <c r="B556" s="241"/>
      <c r="C556" s="241"/>
      <c r="H556" s="241" t="s">
        <v>791</v>
      </c>
      <c r="I556" s="241"/>
      <c r="J556" s="241"/>
      <c r="K556" s="241"/>
      <c r="L556" s="241"/>
      <c r="M556" s="241"/>
      <c r="N556" s="241"/>
      <c r="O556" s="241"/>
      <c r="P556" s="241" t="s">
        <v>2058</v>
      </c>
      <c r="Q556" s="241"/>
      <c r="R556" s="241"/>
      <c r="S556" s="241"/>
      <c r="T556" s="241"/>
      <c r="U556" s="241"/>
      <c r="V556" s="241"/>
      <c r="W556" s="241"/>
      <c r="AI556" s="241"/>
      <c r="AJ556" s="241"/>
      <c r="AK556" s="241"/>
      <c r="AL556" s="241"/>
      <c r="AM556" s="241"/>
      <c r="AN556" s="241"/>
      <c r="AO556" s="241"/>
      <c r="AP556" s="241"/>
    </row>
    <row r="557" spans="2:42" ht="15" customHeight="1">
      <c r="B557" s="241"/>
      <c r="C557" s="241"/>
      <c r="H557" s="241" t="s">
        <v>792</v>
      </c>
      <c r="I557" s="241"/>
      <c r="J557" s="241"/>
      <c r="K557" s="241"/>
      <c r="L557" s="241"/>
      <c r="M557" s="241"/>
      <c r="N557" s="241"/>
      <c r="O557" s="241"/>
      <c r="P557" s="241" t="s">
        <v>2063</v>
      </c>
      <c r="Q557" s="241"/>
      <c r="R557" s="241"/>
      <c r="S557" s="241"/>
      <c r="T557" s="241"/>
      <c r="U557" s="241"/>
      <c r="V557" s="241"/>
      <c r="W557" s="241"/>
      <c r="AI557" s="241"/>
      <c r="AJ557" s="241"/>
      <c r="AK557" s="241"/>
      <c r="AL557" s="241"/>
      <c r="AM557" s="241"/>
      <c r="AN557" s="241"/>
      <c r="AO557" s="241"/>
      <c r="AP557" s="241"/>
    </row>
    <row r="558" spans="2:42" ht="15" customHeight="1">
      <c r="B558" s="241"/>
      <c r="C558" s="241"/>
      <c r="H558" s="241" t="s">
        <v>793</v>
      </c>
      <c r="I558" s="241"/>
      <c r="J558" s="241"/>
      <c r="K558" s="241"/>
      <c r="L558" s="241"/>
      <c r="M558" s="241"/>
      <c r="N558" s="241"/>
      <c r="O558" s="241"/>
      <c r="P558" s="241" t="s">
        <v>2061</v>
      </c>
      <c r="Q558" s="241"/>
      <c r="R558" s="241"/>
      <c r="S558" s="241"/>
      <c r="T558" s="241"/>
      <c r="U558" s="241"/>
      <c r="V558" s="241"/>
      <c r="W558" s="241"/>
      <c r="AI558" s="241"/>
      <c r="AJ558" s="241"/>
      <c r="AK558" s="241"/>
      <c r="AL558" s="241"/>
      <c r="AM558" s="241"/>
      <c r="AN558" s="241"/>
      <c r="AO558" s="241"/>
      <c r="AP558" s="241"/>
    </row>
    <row r="559" spans="2:42" ht="15" customHeight="1">
      <c r="B559" s="241"/>
      <c r="C559" s="241"/>
      <c r="H559" s="241" t="s">
        <v>794</v>
      </c>
      <c r="I559" s="241"/>
      <c r="J559" s="241"/>
      <c r="K559" s="241"/>
      <c r="L559" s="241"/>
      <c r="M559" s="241"/>
      <c r="N559" s="241"/>
      <c r="O559" s="241"/>
      <c r="P559" s="241" t="s">
        <v>2057</v>
      </c>
      <c r="Q559" s="241"/>
      <c r="R559" s="241"/>
      <c r="S559" s="241"/>
      <c r="T559" s="241"/>
      <c r="U559" s="241"/>
      <c r="V559" s="241"/>
      <c r="W559" s="241"/>
      <c r="AI559" s="241"/>
      <c r="AJ559" s="241"/>
      <c r="AK559" s="241"/>
      <c r="AL559" s="241"/>
      <c r="AM559" s="241"/>
      <c r="AN559" s="241"/>
      <c r="AO559" s="241"/>
      <c r="AP559" s="241"/>
    </row>
    <row r="560" spans="2:42" ht="15" customHeight="1">
      <c r="B560" s="241"/>
      <c r="C560" s="241"/>
      <c r="H560" s="241" t="s">
        <v>795</v>
      </c>
      <c r="I560" s="241"/>
      <c r="J560" s="241"/>
      <c r="K560" s="241"/>
      <c r="L560" s="241"/>
      <c r="M560" s="241"/>
      <c r="N560" s="241"/>
      <c r="O560" s="241"/>
      <c r="P560" s="241" t="s">
        <v>2061</v>
      </c>
      <c r="Q560" s="241"/>
      <c r="R560" s="241"/>
      <c r="S560" s="241"/>
      <c r="T560" s="241"/>
      <c r="U560" s="241"/>
      <c r="V560" s="241"/>
      <c r="W560" s="241"/>
      <c r="AI560" s="241"/>
      <c r="AJ560" s="241"/>
      <c r="AK560" s="241"/>
      <c r="AL560" s="241"/>
      <c r="AM560" s="241"/>
      <c r="AN560" s="241"/>
      <c r="AO560" s="241"/>
      <c r="AP560" s="241"/>
    </row>
    <row r="561" spans="2:42" ht="15" customHeight="1">
      <c r="B561" s="241"/>
      <c r="C561" s="241"/>
      <c r="H561" s="241" t="s">
        <v>796</v>
      </c>
      <c r="I561" s="241"/>
      <c r="J561" s="241"/>
      <c r="K561" s="241"/>
      <c r="L561" s="241"/>
      <c r="M561" s="241"/>
      <c r="N561" s="241"/>
      <c r="O561" s="241"/>
      <c r="P561" s="241" t="s">
        <v>2060</v>
      </c>
      <c r="Q561" s="241"/>
      <c r="R561" s="241"/>
      <c r="S561" s="241"/>
      <c r="T561" s="241"/>
      <c r="U561" s="241"/>
      <c r="V561" s="241"/>
      <c r="W561" s="241"/>
      <c r="AI561" s="241"/>
      <c r="AJ561" s="241"/>
      <c r="AK561" s="241"/>
      <c r="AL561" s="241"/>
      <c r="AM561" s="241"/>
      <c r="AN561" s="241"/>
      <c r="AO561" s="241"/>
      <c r="AP561" s="241"/>
    </row>
    <row r="562" spans="2:42" ht="15" customHeight="1">
      <c r="B562" s="241"/>
      <c r="C562" s="241"/>
      <c r="H562" s="241" t="s">
        <v>797</v>
      </c>
      <c r="I562" s="241"/>
      <c r="J562" s="241"/>
      <c r="K562" s="241"/>
      <c r="L562" s="241"/>
      <c r="M562" s="241"/>
      <c r="N562" s="241"/>
      <c r="O562" s="241"/>
      <c r="P562" s="241" t="s">
        <v>2063</v>
      </c>
      <c r="Q562" s="241"/>
      <c r="R562" s="241"/>
      <c r="S562" s="241"/>
      <c r="T562" s="241"/>
      <c r="U562" s="241"/>
      <c r="V562" s="241"/>
      <c r="W562" s="241"/>
      <c r="AI562" s="241"/>
      <c r="AJ562" s="241"/>
      <c r="AK562" s="241"/>
      <c r="AL562" s="241"/>
      <c r="AM562" s="241"/>
      <c r="AN562" s="241"/>
      <c r="AO562" s="241"/>
      <c r="AP562" s="241"/>
    </row>
    <row r="563" spans="2:42" ht="15" customHeight="1">
      <c r="B563" s="241"/>
      <c r="C563" s="241"/>
      <c r="H563" s="241" t="s">
        <v>798</v>
      </c>
      <c r="I563" s="241"/>
      <c r="J563" s="241"/>
      <c r="K563" s="241"/>
      <c r="L563" s="241"/>
      <c r="M563" s="241"/>
      <c r="N563" s="241"/>
      <c r="O563" s="241"/>
      <c r="P563" s="241" t="s">
        <v>2056</v>
      </c>
      <c r="Q563" s="241"/>
      <c r="R563" s="241"/>
      <c r="S563" s="241"/>
      <c r="T563" s="241"/>
      <c r="U563" s="241"/>
      <c r="V563" s="241"/>
      <c r="W563" s="241"/>
      <c r="AI563" s="241"/>
      <c r="AJ563" s="241"/>
      <c r="AK563" s="241"/>
      <c r="AL563" s="241"/>
      <c r="AM563" s="241"/>
      <c r="AN563" s="241"/>
      <c r="AO563" s="241"/>
      <c r="AP563" s="241"/>
    </row>
    <row r="564" spans="2:42" ht="15" customHeight="1">
      <c r="B564" s="241"/>
      <c r="C564" s="241"/>
      <c r="H564" s="241" t="s">
        <v>799</v>
      </c>
      <c r="I564" s="241"/>
      <c r="J564" s="241"/>
      <c r="K564" s="241"/>
      <c r="L564" s="241"/>
      <c r="M564" s="241"/>
      <c r="N564" s="241"/>
      <c r="O564" s="241"/>
      <c r="P564" s="241" t="s">
        <v>2063</v>
      </c>
      <c r="Q564" s="241"/>
      <c r="R564" s="241"/>
      <c r="S564" s="241"/>
      <c r="T564" s="241"/>
      <c r="U564" s="241"/>
      <c r="V564" s="241"/>
      <c r="W564" s="241"/>
      <c r="AI564" s="241"/>
      <c r="AJ564" s="241"/>
      <c r="AK564" s="241"/>
      <c r="AL564" s="241"/>
      <c r="AM564" s="241"/>
      <c r="AN564" s="241"/>
      <c r="AO564" s="241"/>
      <c r="AP564" s="241"/>
    </row>
    <row r="565" spans="2:42" ht="15" customHeight="1">
      <c r="B565" s="241"/>
      <c r="C565" s="241"/>
      <c r="H565" s="241" t="s">
        <v>800</v>
      </c>
      <c r="I565" s="241"/>
      <c r="J565" s="241"/>
      <c r="K565" s="241"/>
      <c r="L565" s="241"/>
      <c r="M565" s="241"/>
      <c r="N565" s="241"/>
      <c r="O565" s="241"/>
      <c r="P565" s="241" t="s">
        <v>2060</v>
      </c>
      <c r="Q565" s="241"/>
      <c r="R565" s="241"/>
      <c r="S565" s="241"/>
      <c r="T565" s="241"/>
      <c r="U565" s="241"/>
      <c r="V565" s="241"/>
      <c r="W565" s="241"/>
      <c r="AI565" s="241"/>
      <c r="AJ565" s="241"/>
      <c r="AK565" s="241"/>
      <c r="AL565" s="241"/>
      <c r="AM565" s="241"/>
      <c r="AN565" s="241"/>
      <c r="AO565" s="241"/>
      <c r="AP565" s="241"/>
    </row>
    <row r="566" spans="2:42" ht="15" customHeight="1">
      <c r="B566" s="241"/>
      <c r="C566" s="241"/>
      <c r="H566" s="241" t="s">
        <v>801</v>
      </c>
      <c r="I566" s="241"/>
      <c r="J566" s="241"/>
      <c r="K566" s="241"/>
      <c r="L566" s="241"/>
      <c r="M566" s="241"/>
      <c r="N566" s="241"/>
      <c r="O566" s="241"/>
      <c r="P566" s="241" t="s">
        <v>2056</v>
      </c>
      <c r="Q566" s="241"/>
      <c r="R566" s="241"/>
      <c r="S566" s="241"/>
      <c r="T566" s="241"/>
      <c r="U566" s="241"/>
      <c r="V566" s="241"/>
      <c r="W566" s="241"/>
      <c r="AI566" s="241"/>
      <c r="AJ566" s="241"/>
      <c r="AK566" s="241"/>
      <c r="AL566" s="241"/>
      <c r="AM566" s="241"/>
      <c r="AN566" s="241"/>
      <c r="AO566" s="241"/>
      <c r="AP566" s="241"/>
    </row>
    <row r="567" spans="2:42" ht="15" customHeight="1">
      <c r="B567" s="241"/>
      <c r="C567" s="241"/>
      <c r="H567" s="241" t="s">
        <v>802</v>
      </c>
      <c r="I567" s="241"/>
      <c r="J567" s="241"/>
      <c r="K567" s="241"/>
      <c r="L567" s="241"/>
      <c r="M567" s="241"/>
      <c r="N567" s="241"/>
      <c r="O567" s="241"/>
      <c r="P567" s="241" t="s">
        <v>713</v>
      </c>
      <c r="Q567" s="241"/>
      <c r="R567" s="241"/>
      <c r="S567" s="241"/>
      <c r="T567" s="241"/>
      <c r="U567" s="241"/>
      <c r="V567" s="241"/>
      <c r="W567" s="241"/>
      <c r="AI567" s="241"/>
      <c r="AJ567" s="241"/>
      <c r="AK567" s="241"/>
      <c r="AL567" s="241"/>
      <c r="AM567" s="241"/>
      <c r="AN567" s="241"/>
      <c r="AO567" s="241"/>
      <c r="AP567" s="241"/>
    </row>
    <row r="568" spans="2:42" ht="15" customHeight="1">
      <c r="B568" s="241"/>
      <c r="C568" s="241"/>
      <c r="H568" s="241" t="s">
        <v>803</v>
      </c>
      <c r="I568" s="241"/>
      <c r="J568" s="241"/>
      <c r="K568" s="241"/>
      <c r="L568" s="241"/>
      <c r="M568" s="241"/>
      <c r="N568" s="241"/>
      <c r="O568" s="241"/>
      <c r="P568" s="241" t="s">
        <v>2060</v>
      </c>
      <c r="Q568" s="241"/>
      <c r="R568" s="241"/>
      <c r="S568" s="241"/>
      <c r="T568" s="241"/>
      <c r="U568" s="241"/>
      <c r="V568" s="241"/>
      <c r="W568" s="241"/>
      <c r="AI568" s="241"/>
      <c r="AJ568" s="241"/>
      <c r="AK568" s="241"/>
      <c r="AL568" s="241"/>
      <c r="AM568" s="241"/>
      <c r="AN568" s="241"/>
      <c r="AO568" s="241"/>
      <c r="AP568" s="241"/>
    </row>
    <row r="569" spans="2:42" ht="15" customHeight="1">
      <c r="B569" s="241"/>
      <c r="C569" s="241"/>
      <c r="H569" s="241" t="s">
        <v>804</v>
      </c>
      <c r="I569" s="241"/>
      <c r="J569" s="241"/>
      <c r="K569" s="241"/>
      <c r="L569" s="241"/>
      <c r="M569" s="241"/>
      <c r="N569" s="241"/>
      <c r="O569" s="241"/>
      <c r="P569" s="241" t="s">
        <v>2060</v>
      </c>
      <c r="Q569" s="241"/>
      <c r="R569" s="241"/>
      <c r="S569" s="241"/>
      <c r="T569" s="241"/>
      <c r="U569" s="241"/>
      <c r="V569" s="241"/>
      <c r="W569" s="241"/>
      <c r="AI569" s="241"/>
      <c r="AJ569" s="241"/>
      <c r="AK569" s="241"/>
      <c r="AL569" s="241"/>
      <c r="AM569" s="241"/>
      <c r="AN569" s="241"/>
      <c r="AO569" s="241"/>
      <c r="AP569" s="241"/>
    </row>
    <row r="570" spans="2:42" ht="15" customHeight="1">
      <c r="B570" s="241"/>
      <c r="C570" s="241"/>
      <c r="H570" s="241" t="s">
        <v>805</v>
      </c>
      <c r="I570" s="241"/>
      <c r="J570" s="241"/>
      <c r="K570" s="241"/>
      <c r="L570" s="241"/>
      <c r="M570" s="241"/>
      <c r="N570" s="241"/>
      <c r="O570" s="241"/>
      <c r="P570" s="241" t="s">
        <v>2063</v>
      </c>
      <c r="Q570" s="241"/>
      <c r="R570" s="241"/>
      <c r="S570" s="241"/>
      <c r="T570" s="241"/>
      <c r="U570" s="241"/>
      <c r="V570" s="241"/>
      <c r="W570" s="241"/>
      <c r="AI570" s="241"/>
      <c r="AJ570" s="241"/>
      <c r="AK570" s="241"/>
      <c r="AL570" s="241"/>
      <c r="AM570" s="241"/>
      <c r="AN570" s="241"/>
      <c r="AO570" s="241"/>
      <c r="AP570" s="241"/>
    </row>
    <row r="571" spans="2:42" ht="15" customHeight="1">
      <c r="B571" s="241"/>
      <c r="C571" s="241"/>
      <c r="H571" s="241" t="s">
        <v>806</v>
      </c>
      <c r="I571" s="241"/>
      <c r="J571" s="241"/>
      <c r="K571" s="241"/>
      <c r="L571" s="241"/>
      <c r="M571" s="241"/>
      <c r="N571" s="241"/>
      <c r="O571" s="241"/>
      <c r="P571" s="241" t="s">
        <v>2063</v>
      </c>
      <c r="Q571" s="241"/>
      <c r="R571" s="241"/>
      <c r="S571" s="241"/>
      <c r="T571" s="241"/>
      <c r="U571" s="241"/>
      <c r="V571" s="241"/>
      <c r="W571" s="241"/>
      <c r="AI571" s="241"/>
      <c r="AJ571" s="241"/>
      <c r="AK571" s="241"/>
      <c r="AL571" s="241"/>
      <c r="AM571" s="241"/>
      <c r="AN571" s="241"/>
      <c r="AO571" s="241"/>
      <c r="AP571" s="241"/>
    </row>
    <row r="572" spans="2:42" ht="15" customHeight="1">
      <c r="B572" s="241"/>
      <c r="C572" s="241"/>
      <c r="H572" s="241" t="s">
        <v>807</v>
      </c>
      <c r="I572" s="241"/>
      <c r="J572" s="241"/>
      <c r="K572" s="241"/>
      <c r="L572" s="241"/>
      <c r="M572" s="241"/>
      <c r="N572" s="241"/>
      <c r="O572" s="241"/>
      <c r="P572" s="241" t="s">
        <v>2057</v>
      </c>
      <c r="Q572" s="241"/>
      <c r="R572" s="241"/>
      <c r="S572" s="241"/>
      <c r="T572" s="241"/>
      <c r="U572" s="241"/>
      <c r="V572" s="241"/>
      <c r="W572" s="241"/>
      <c r="AI572" s="241"/>
      <c r="AJ572" s="241"/>
      <c r="AK572" s="241"/>
      <c r="AL572" s="241"/>
      <c r="AM572" s="241"/>
      <c r="AN572" s="241"/>
      <c r="AO572" s="241"/>
      <c r="AP572" s="241"/>
    </row>
    <row r="573" spans="2:42" ht="15" customHeight="1">
      <c r="B573" s="241"/>
      <c r="C573" s="241"/>
      <c r="H573" s="241" t="s">
        <v>808</v>
      </c>
      <c r="I573" s="241"/>
      <c r="J573" s="241"/>
      <c r="K573" s="241"/>
      <c r="L573" s="241"/>
      <c r="M573" s="241"/>
      <c r="N573" s="241"/>
      <c r="O573" s="241"/>
      <c r="P573" s="241" t="s">
        <v>2061</v>
      </c>
      <c r="Q573" s="241"/>
      <c r="R573" s="241"/>
      <c r="S573" s="241"/>
      <c r="T573" s="241"/>
      <c r="U573" s="241"/>
      <c r="V573" s="241"/>
      <c r="W573" s="241"/>
      <c r="AI573" s="241"/>
      <c r="AJ573" s="241"/>
      <c r="AK573" s="241"/>
      <c r="AL573" s="241"/>
      <c r="AM573" s="241"/>
      <c r="AN573" s="241"/>
      <c r="AO573" s="241"/>
      <c r="AP573" s="241"/>
    </row>
    <row r="574" spans="2:42" ht="15" customHeight="1">
      <c r="B574" s="241"/>
      <c r="C574" s="241"/>
      <c r="H574" s="241" t="s">
        <v>283</v>
      </c>
      <c r="I574" s="241"/>
      <c r="J574" s="241"/>
      <c r="K574" s="241"/>
      <c r="L574" s="241"/>
      <c r="M574" s="241"/>
      <c r="N574" s="241"/>
      <c r="O574" s="241"/>
      <c r="P574" s="241" t="s">
        <v>713</v>
      </c>
      <c r="Q574" s="241"/>
      <c r="R574" s="241"/>
      <c r="S574" s="241"/>
      <c r="T574" s="241"/>
      <c r="U574" s="241"/>
      <c r="V574" s="241"/>
      <c r="W574" s="241"/>
      <c r="AI574" s="241"/>
      <c r="AJ574" s="241"/>
      <c r="AK574" s="241"/>
      <c r="AL574" s="241"/>
      <c r="AM574" s="241"/>
      <c r="AN574" s="241"/>
      <c r="AO574" s="241"/>
      <c r="AP574" s="241"/>
    </row>
    <row r="575" spans="2:42" ht="15" customHeight="1">
      <c r="B575" s="241"/>
      <c r="C575" s="241"/>
      <c r="H575" s="241" t="s">
        <v>809</v>
      </c>
      <c r="I575" s="241"/>
      <c r="J575" s="241"/>
      <c r="K575" s="241"/>
      <c r="L575" s="241"/>
      <c r="M575" s="241"/>
      <c r="N575" s="241"/>
      <c r="O575" s="241"/>
      <c r="P575" s="241" t="s">
        <v>2060</v>
      </c>
      <c r="Q575" s="241"/>
      <c r="R575" s="241"/>
      <c r="S575" s="241"/>
      <c r="T575" s="241"/>
      <c r="U575" s="241"/>
      <c r="V575" s="241"/>
      <c r="W575" s="241"/>
      <c r="AI575" s="241"/>
      <c r="AJ575" s="241"/>
      <c r="AK575" s="241"/>
      <c r="AL575" s="241"/>
      <c r="AM575" s="241"/>
      <c r="AN575" s="241"/>
      <c r="AO575" s="241"/>
      <c r="AP575" s="241"/>
    </row>
    <row r="576" spans="2:42" ht="15" customHeight="1">
      <c r="B576" s="241"/>
      <c r="C576" s="241"/>
      <c r="H576" s="241" t="s">
        <v>810</v>
      </c>
      <c r="I576" s="241"/>
      <c r="J576" s="241"/>
      <c r="K576" s="241"/>
      <c r="L576" s="241"/>
      <c r="M576" s="241"/>
      <c r="N576" s="241"/>
      <c r="O576" s="241"/>
      <c r="P576" s="241" t="s">
        <v>2058</v>
      </c>
      <c r="Q576" s="241"/>
      <c r="R576" s="241"/>
      <c r="S576" s="241"/>
      <c r="T576" s="241"/>
      <c r="U576" s="241"/>
      <c r="V576" s="241"/>
      <c r="W576" s="241"/>
      <c r="AI576" s="241"/>
      <c r="AJ576" s="241"/>
      <c r="AK576" s="241"/>
      <c r="AL576" s="241"/>
      <c r="AM576" s="241"/>
      <c r="AN576" s="241"/>
      <c r="AO576" s="241"/>
      <c r="AP576" s="241"/>
    </row>
    <row r="577" spans="2:42" ht="15" customHeight="1">
      <c r="B577" s="241"/>
      <c r="C577" s="241"/>
      <c r="H577" s="241" t="s">
        <v>811</v>
      </c>
      <c r="I577" s="241"/>
      <c r="J577" s="241"/>
      <c r="K577" s="241"/>
      <c r="L577" s="241"/>
      <c r="M577" s="241"/>
      <c r="N577" s="241"/>
      <c r="O577" s="241"/>
      <c r="P577" s="241" t="s">
        <v>2059</v>
      </c>
      <c r="Q577" s="241"/>
      <c r="R577" s="241"/>
      <c r="S577" s="241"/>
      <c r="T577" s="241"/>
      <c r="U577" s="241"/>
      <c r="V577" s="241"/>
      <c r="W577" s="241"/>
      <c r="AI577" s="241"/>
      <c r="AJ577" s="241"/>
      <c r="AK577" s="241"/>
      <c r="AL577" s="241"/>
      <c r="AM577" s="241"/>
      <c r="AN577" s="241"/>
      <c r="AO577" s="241"/>
      <c r="AP577" s="241"/>
    </row>
    <row r="578" spans="2:42" ht="15" customHeight="1">
      <c r="B578" s="241"/>
      <c r="C578" s="241"/>
      <c r="H578" s="241" t="s">
        <v>812</v>
      </c>
      <c r="I578" s="241"/>
      <c r="J578" s="241"/>
      <c r="K578" s="241"/>
      <c r="L578" s="241"/>
      <c r="M578" s="241"/>
      <c r="N578" s="241"/>
      <c r="O578" s="241"/>
      <c r="P578" s="241" t="s">
        <v>2060</v>
      </c>
      <c r="Q578" s="241"/>
      <c r="R578" s="241"/>
      <c r="S578" s="241"/>
      <c r="T578" s="241"/>
      <c r="U578" s="241"/>
      <c r="V578" s="241"/>
      <c r="W578" s="241"/>
      <c r="AI578" s="241"/>
      <c r="AJ578" s="241"/>
      <c r="AK578" s="241"/>
      <c r="AL578" s="241"/>
      <c r="AM578" s="241"/>
      <c r="AN578" s="241"/>
      <c r="AO578" s="241"/>
      <c r="AP578" s="241"/>
    </row>
    <row r="579" spans="2:42" ht="15" customHeight="1">
      <c r="B579" s="241"/>
      <c r="C579" s="241"/>
      <c r="H579" s="241" t="s">
        <v>813</v>
      </c>
      <c r="I579" s="241"/>
      <c r="J579" s="241"/>
      <c r="K579" s="241"/>
      <c r="L579" s="241"/>
      <c r="M579" s="241"/>
      <c r="N579" s="241"/>
      <c r="O579" s="241"/>
      <c r="P579" s="241" t="s">
        <v>2059</v>
      </c>
      <c r="Q579" s="241"/>
      <c r="R579" s="241"/>
      <c r="S579" s="241"/>
      <c r="T579" s="241"/>
      <c r="U579" s="241"/>
      <c r="V579" s="241"/>
      <c r="W579" s="241"/>
      <c r="AI579" s="241"/>
      <c r="AJ579" s="241"/>
      <c r="AK579" s="241"/>
      <c r="AL579" s="241"/>
      <c r="AM579" s="241"/>
      <c r="AN579" s="241"/>
      <c r="AO579" s="241"/>
      <c r="AP579" s="241"/>
    </row>
    <row r="580" spans="2:42" ht="15" customHeight="1">
      <c r="B580" s="241"/>
      <c r="C580" s="241"/>
      <c r="H580" s="241" t="s">
        <v>814</v>
      </c>
      <c r="I580" s="241"/>
      <c r="J580" s="241"/>
      <c r="K580" s="241"/>
      <c r="L580" s="241"/>
      <c r="M580" s="241"/>
      <c r="N580" s="241"/>
      <c r="O580" s="241"/>
      <c r="P580" s="241" t="s">
        <v>2059</v>
      </c>
      <c r="Q580" s="241"/>
      <c r="R580" s="241"/>
      <c r="S580" s="241"/>
      <c r="T580" s="241"/>
      <c r="U580" s="241"/>
      <c r="V580" s="241"/>
      <c r="W580" s="241"/>
      <c r="AI580" s="241"/>
      <c r="AJ580" s="241"/>
      <c r="AK580" s="241"/>
      <c r="AL580" s="241"/>
      <c r="AM580" s="241"/>
      <c r="AN580" s="241"/>
      <c r="AO580" s="241"/>
      <c r="AP580" s="241"/>
    </row>
    <row r="581" spans="2:42" ht="15" customHeight="1">
      <c r="B581" s="241"/>
      <c r="C581" s="241"/>
      <c r="H581" s="241" t="s">
        <v>815</v>
      </c>
      <c r="I581" s="241"/>
      <c r="J581" s="241"/>
      <c r="K581" s="241"/>
      <c r="L581" s="241"/>
      <c r="M581" s="241"/>
      <c r="N581" s="241"/>
      <c r="O581" s="241"/>
      <c r="P581" s="241" t="s">
        <v>2059</v>
      </c>
      <c r="Q581" s="241"/>
      <c r="R581" s="241"/>
      <c r="S581" s="241"/>
      <c r="T581" s="241"/>
      <c r="U581" s="241"/>
      <c r="V581" s="241"/>
      <c r="W581" s="241"/>
      <c r="AI581" s="241"/>
      <c r="AJ581" s="241"/>
      <c r="AK581" s="241"/>
      <c r="AL581" s="241"/>
      <c r="AM581" s="241"/>
      <c r="AN581" s="241"/>
      <c r="AO581" s="241"/>
      <c r="AP581" s="241"/>
    </row>
    <row r="582" spans="2:42" ht="15" customHeight="1">
      <c r="B582" s="241"/>
      <c r="C582" s="241"/>
      <c r="H582" s="241" t="s">
        <v>816</v>
      </c>
      <c r="I582" s="241"/>
      <c r="J582" s="241"/>
      <c r="K582" s="241"/>
      <c r="L582" s="241"/>
      <c r="M582" s="241"/>
      <c r="N582" s="241"/>
      <c r="O582" s="241"/>
      <c r="P582" s="241" t="s">
        <v>2062</v>
      </c>
      <c r="Q582" s="241"/>
      <c r="R582" s="241"/>
      <c r="S582" s="241"/>
      <c r="T582" s="241"/>
      <c r="U582" s="241"/>
      <c r="V582" s="241"/>
      <c r="W582" s="241"/>
      <c r="AI582" s="241"/>
      <c r="AJ582" s="241"/>
      <c r="AK582" s="241"/>
      <c r="AL582" s="241"/>
      <c r="AM582" s="241"/>
      <c r="AN582" s="241"/>
      <c r="AO582" s="241"/>
      <c r="AP582" s="241"/>
    </row>
    <row r="583" spans="2:42" ht="15" customHeight="1">
      <c r="B583" s="241"/>
      <c r="C583" s="241"/>
      <c r="H583" s="241" t="s">
        <v>817</v>
      </c>
      <c r="I583" s="241"/>
      <c r="J583" s="241"/>
      <c r="K583" s="241"/>
      <c r="L583" s="241"/>
      <c r="M583" s="241"/>
      <c r="N583" s="241"/>
      <c r="O583" s="241"/>
      <c r="P583" s="241" t="s">
        <v>2060</v>
      </c>
      <c r="Q583" s="241"/>
      <c r="R583" s="241"/>
      <c r="S583" s="241"/>
      <c r="T583" s="241"/>
      <c r="U583" s="241"/>
      <c r="V583" s="241"/>
      <c r="W583" s="241"/>
      <c r="AI583" s="241"/>
      <c r="AJ583" s="241"/>
      <c r="AK583" s="241"/>
      <c r="AL583" s="241"/>
      <c r="AM583" s="241"/>
      <c r="AN583" s="241"/>
      <c r="AO583" s="241"/>
      <c r="AP583" s="241"/>
    </row>
    <row r="584" spans="2:42" ht="15" customHeight="1">
      <c r="B584" s="241"/>
      <c r="C584" s="241"/>
      <c r="H584" s="241" t="s">
        <v>818</v>
      </c>
      <c r="I584" s="241"/>
      <c r="J584" s="241"/>
      <c r="K584" s="241"/>
      <c r="L584" s="241"/>
      <c r="M584" s="241"/>
      <c r="N584" s="241"/>
      <c r="O584" s="241"/>
      <c r="P584" s="241" t="s">
        <v>2060</v>
      </c>
      <c r="Q584" s="241"/>
      <c r="R584" s="241"/>
      <c r="S584" s="241"/>
      <c r="T584" s="241"/>
      <c r="U584" s="241"/>
      <c r="V584" s="241"/>
      <c r="W584" s="241"/>
      <c r="AI584" s="241"/>
      <c r="AJ584" s="241"/>
      <c r="AK584" s="241"/>
      <c r="AL584" s="241"/>
      <c r="AM584" s="241"/>
      <c r="AN584" s="241"/>
      <c r="AO584" s="241"/>
      <c r="AP584" s="241"/>
    </row>
    <row r="585" spans="2:42" ht="15" customHeight="1">
      <c r="B585" s="241"/>
      <c r="C585" s="241"/>
      <c r="H585" s="241" t="s">
        <v>819</v>
      </c>
      <c r="I585" s="241"/>
      <c r="J585" s="241"/>
      <c r="K585" s="241"/>
      <c r="L585" s="241"/>
      <c r="M585" s="241"/>
      <c r="N585" s="241"/>
      <c r="O585" s="241"/>
      <c r="P585" s="241" t="s">
        <v>2060</v>
      </c>
      <c r="Q585" s="241"/>
      <c r="R585" s="241"/>
      <c r="S585" s="241"/>
      <c r="T585" s="241"/>
      <c r="U585" s="241"/>
      <c r="V585" s="241"/>
      <c r="W585" s="241"/>
      <c r="AI585" s="241"/>
      <c r="AJ585" s="241"/>
      <c r="AK585" s="241"/>
      <c r="AL585" s="241"/>
      <c r="AM585" s="241"/>
      <c r="AN585" s="241"/>
      <c r="AO585" s="241"/>
      <c r="AP585" s="241"/>
    </row>
    <row r="586" spans="2:42" ht="15" customHeight="1">
      <c r="B586" s="241"/>
      <c r="C586" s="241"/>
      <c r="H586" s="241" t="s">
        <v>820</v>
      </c>
      <c r="I586" s="241"/>
      <c r="J586" s="241"/>
      <c r="K586" s="241"/>
      <c r="L586" s="241"/>
      <c r="M586" s="241"/>
      <c r="N586" s="241"/>
      <c r="O586" s="241"/>
      <c r="P586" s="241" t="s">
        <v>2063</v>
      </c>
      <c r="Q586" s="241"/>
      <c r="R586" s="241"/>
      <c r="S586" s="241"/>
      <c r="T586" s="241"/>
      <c r="U586" s="241"/>
      <c r="V586" s="241"/>
      <c r="W586" s="241"/>
      <c r="AI586" s="241"/>
      <c r="AJ586" s="241"/>
      <c r="AK586" s="241"/>
      <c r="AL586" s="241"/>
      <c r="AM586" s="241"/>
      <c r="AN586" s="241"/>
      <c r="AO586" s="241"/>
      <c r="AP586" s="241"/>
    </row>
    <row r="587" spans="2:42" ht="15" customHeight="1">
      <c r="B587" s="241"/>
      <c r="C587" s="241"/>
      <c r="H587" s="241" t="s">
        <v>821</v>
      </c>
      <c r="I587" s="241"/>
      <c r="J587" s="241"/>
      <c r="K587" s="241"/>
      <c r="L587" s="241"/>
      <c r="M587" s="241"/>
      <c r="N587" s="241"/>
      <c r="O587" s="241"/>
      <c r="P587" s="241" t="s">
        <v>2059</v>
      </c>
      <c r="Q587" s="241"/>
      <c r="R587" s="241"/>
      <c r="S587" s="241"/>
      <c r="T587" s="241"/>
      <c r="U587" s="241"/>
      <c r="V587" s="241"/>
      <c r="W587" s="241"/>
      <c r="AI587" s="241"/>
      <c r="AJ587" s="241"/>
      <c r="AK587" s="241"/>
      <c r="AL587" s="241"/>
      <c r="AM587" s="241"/>
      <c r="AN587" s="241"/>
      <c r="AO587" s="241"/>
      <c r="AP587" s="241"/>
    </row>
    <row r="588" spans="2:42" ht="15" customHeight="1">
      <c r="B588" s="241"/>
      <c r="C588" s="241"/>
      <c r="H588" s="241" t="s">
        <v>822</v>
      </c>
      <c r="I588" s="241"/>
      <c r="J588" s="241"/>
      <c r="K588" s="241"/>
      <c r="L588" s="241"/>
      <c r="M588" s="241"/>
      <c r="N588" s="241"/>
      <c r="O588" s="241"/>
      <c r="P588" s="241" t="s">
        <v>2059</v>
      </c>
      <c r="Q588" s="241"/>
      <c r="R588" s="241"/>
      <c r="S588" s="241"/>
      <c r="T588" s="241"/>
      <c r="U588" s="241"/>
      <c r="V588" s="241"/>
      <c r="W588" s="241"/>
      <c r="AI588" s="241"/>
      <c r="AJ588" s="241"/>
      <c r="AK588" s="241"/>
      <c r="AL588" s="241"/>
      <c r="AM588" s="241"/>
      <c r="AN588" s="241"/>
      <c r="AO588" s="241"/>
      <c r="AP588" s="241"/>
    </row>
    <row r="589" spans="2:42" ht="15" customHeight="1">
      <c r="B589" s="241"/>
      <c r="C589" s="241"/>
      <c r="H589" s="241" t="s">
        <v>823</v>
      </c>
      <c r="I589" s="241"/>
      <c r="J589" s="241"/>
      <c r="K589" s="241"/>
      <c r="L589" s="241"/>
      <c r="M589" s="241"/>
      <c r="N589" s="241"/>
      <c r="O589" s="241"/>
      <c r="P589" s="241" t="s">
        <v>2061</v>
      </c>
      <c r="Q589" s="241"/>
      <c r="R589" s="241"/>
      <c r="S589" s="241"/>
      <c r="T589" s="241"/>
      <c r="U589" s="241"/>
      <c r="V589" s="241"/>
      <c r="W589" s="241"/>
      <c r="AI589" s="241"/>
      <c r="AJ589" s="241"/>
      <c r="AK589" s="241"/>
      <c r="AL589" s="241"/>
      <c r="AM589" s="241"/>
      <c r="AN589" s="241"/>
      <c r="AO589" s="241"/>
      <c r="AP589" s="241"/>
    </row>
    <row r="590" spans="2:42" ht="15" customHeight="1">
      <c r="B590" s="241"/>
      <c r="C590" s="241"/>
      <c r="H590" s="241" t="s">
        <v>824</v>
      </c>
      <c r="I590" s="241"/>
      <c r="J590" s="241"/>
      <c r="K590" s="241"/>
      <c r="L590" s="241"/>
      <c r="M590" s="241"/>
      <c r="N590" s="241"/>
      <c r="O590" s="241"/>
      <c r="P590" s="241" t="s">
        <v>2059</v>
      </c>
      <c r="Q590" s="241"/>
      <c r="R590" s="241"/>
      <c r="S590" s="241"/>
      <c r="T590" s="241"/>
      <c r="U590" s="241"/>
      <c r="V590" s="241"/>
      <c r="W590" s="241"/>
      <c r="AI590" s="241"/>
      <c r="AJ590" s="241"/>
      <c r="AK590" s="241"/>
      <c r="AL590" s="241"/>
      <c r="AM590" s="241"/>
      <c r="AN590" s="241"/>
      <c r="AO590" s="241"/>
      <c r="AP590" s="241"/>
    </row>
    <row r="591" spans="2:42" ht="15" customHeight="1">
      <c r="B591" s="241"/>
      <c r="C591" s="241"/>
      <c r="H591" s="241" t="s">
        <v>825</v>
      </c>
      <c r="I591" s="241"/>
      <c r="J591" s="241"/>
      <c r="K591" s="241"/>
      <c r="L591" s="241"/>
      <c r="M591" s="241"/>
      <c r="N591" s="241"/>
      <c r="O591" s="241"/>
      <c r="P591" s="241" t="s">
        <v>2056</v>
      </c>
      <c r="Q591" s="241"/>
      <c r="R591" s="241"/>
      <c r="S591" s="241"/>
      <c r="T591" s="241"/>
      <c r="U591" s="241"/>
      <c r="V591" s="241"/>
      <c r="W591" s="241"/>
      <c r="AI591" s="241"/>
      <c r="AJ591" s="241"/>
      <c r="AK591" s="241"/>
      <c r="AL591" s="241"/>
      <c r="AM591" s="241"/>
      <c r="AN591" s="241"/>
      <c r="AO591" s="241"/>
      <c r="AP591" s="241"/>
    </row>
    <row r="592" spans="2:42" ht="15" customHeight="1">
      <c r="B592" s="241"/>
      <c r="C592" s="241"/>
      <c r="H592" s="241" t="s">
        <v>826</v>
      </c>
      <c r="I592" s="241"/>
      <c r="J592" s="241"/>
      <c r="K592" s="241"/>
      <c r="L592" s="241"/>
      <c r="M592" s="241"/>
      <c r="N592" s="241"/>
      <c r="O592" s="241"/>
      <c r="P592" s="241" t="s">
        <v>2063</v>
      </c>
      <c r="Q592" s="241"/>
      <c r="R592" s="241"/>
      <c r="S592" s="241"/>
      <c r="T592" s="241"/>
      <c r="U592" s="241"/>
      <c r="V592" s="241"/>
      <c r="W592" s="241"/>
      <c r="AI592" s="241"/>
      <c r="AJ592" s="241"/>
      <c r="AK592" s="241"/>
      <c r="AL592" s="241"/>
      <c r="AM592" s="241"/>
      <c r="AN592" s="241"/>
      <c r="AO592" s="241"/>
      <c r="AP592" s="241"/>
    </row>
    <row r="593" spans="2:42" ht="15" customHeight="1">
      <c r="B593" s="241"/>
      <c r="C593" s="241"/>
      <c r="H593" s="241" t="s">
        <v>827</v>
      </c>
      <c r="I593" s="241"/>
      <c r="J593" s="241"/>
      <c r="K593" s="241"/>
      <c r="L593" s="241"/>
      <c r="M593" s="241"/>
      <c r="N593" s="241"/>
      <c r="O593" s="241"/>
      <c r="P593" s="241" t="s">
        <v>2060</v>
      </c>
      <c r="Q593" s="241"/>
      <c r="R593" s="241"/>
      <c r="S593" s="241"/>
      <c r="T593" s="241"/>
      <c r="U593" s="241"/>
      <c r="V593" s="241"/>
      <c r="W593" s="241"/>
      <c r="AI593" s="241"/>
      <c r="AJ593" s="241"/>
      <c r="AK593" s="241"/>
      <c r="AL593" s="241"/>
      <c r="AM593" s="241"/>
      <c r="AN593" s="241"/>
      <c r="AO593" s="241"/>
      <c r="AP593" s="241"/>
    </row>
    <row r="594" spans="2:42" ht="15" customHeight="1">
      <c r="B594" s="241"/>
      <c r="C594" s="241"/>
      <c r="H594" s="241" t="s">
        <v>828</v>
      </c>
      <c r="I594" s="241"/>
      <c r="J594" s="241"/>
      <c r="K594" s="241"/>
      <c r="L594" s="241"/>
      <c r="M594" s="241"/>
      <c r="N594" s="241"/>
      <c r="O594" s="241"/>
      <c r="P594" s="241" t="s">
        <v>2057</v>
      </c>
      <c r="Q594" s="241"/>
      <c r="R594" s="241"/>
      <c r="S594" s="241"/>
      <c r="T594" s="241"/>
      <c r="U594" s="241"/>
      <c r="V594" s="241"/>
      <c r="W594" s="241"/>
      <c r="AI594" s="241"/>
      <c r="AJ594" s="241"/>
      <c r="AK594" s="241"/>
      <c r="AL594" s="241"/>
      <c r="AM594" s="241"/>
      <c r="AN594" s="241"/>
      <c r="AO594" s="241"/>
      <c r="AP594" s="241"/>
    </row>
    <row r="595" spans="2:42" ht="15" customHeight="1">
      <c r="B595" s="241"/>
      <c r="C595" s="241"/>
      <c r="H595" s="241" t="s">
        <v>829</v>
      </c>
      <c r="I595" s="241"/>
      <c r="J595" s="241"/>
      <c r="K595" s="241"/>
      <c r="L595" s="241"/>
      <c r="M595" s="241"/>
      <c r="N595" s="241"/>
      <c r="O595" s="241"/>
      <c r="P595" s="241" t="s">
        <v>2061</v>
      </c>
      <c r="Q595" s="241"/>
      <c r="R595" s="241"/>
      <c r="S595" s="241"/>
      <c r="T595" s="241"/>
      <c r="U595" s="241"/>
      <c r="V595" s="241"/>
      <c r="W595" s="241"/>
      <c r="AI595" s="241"/>
      <c r="AJ595" s="241"/>
      <c r="AK595" s="241"/>
      <c r="AL595" s="241"/>
      <c r="AM595" s="241"/>
      <c r="AN595" s="241"/>
      <c r="AO595" s="241"/>
      <c r="AP595" s="241"/>
    </row>
    <row r="596" spans="2:42" ht="15" customHeight="1">
      <c r="B596" s="241"/>
      <c r="C596" s="241"/>
      <c r="H596" s="241" t="s">
        <v>830</v>
      </c>
      <c r="I596" s="241"/>
      <c r="J596" s="241"/>
      <c r="K596" s="241"/>
      <c r="L596" s="241"/>
      <c r="M596" s="241"/>
      <c r="N596" s="241"/>
      <c r="O596" s="241"/>
      <c r="P596" s="241" t="s">
        <v>2059</v>
      </c>
      <c r="Q596" s="241"/>
      <c r="R596" s="241"/>
      <c r="S596" s="241"/>
      <c r="T596" s="241"/>
      <c r="U596" s="241"/>
      <c r="V596" s="241"/>
      <c r="W596" s="241"/>
      <c r="AI596" s="241"/>
      <c r="AJ596" s="241"/>
      <c r="AK596" s="241"/>
      <c r="AL596" s="241"/>
      <c r="AM596" s="241"/>
      <c r="AN596" s="241"/>
      <c r="AO596" s="241"/>
      <c r="AP596" s="241"/>
    </row>
    <row r="597" spans="2:42" ht="15" customHeight="1">
      <c r="B597" s="241"/>
      <c r="C597" s="241"/>
      <c r="H597" s="241" t="s">
        <v>831</v>
      </c>
      <c r="I597" s="241"/>
      <c r="J597" s="241"/>
      <c r="K597" s="241"/>
      <c r="L597" s="241"/>
      <c r="M597" s="241"/>
      <c r="N597" s="241"/>
      <c r="O597" s="241"/>
      <c r="P597" s="241" t="s">
        <v>2059</v>
      </c>
      <c r="Q597" s="241"/>
      <c r="R597" s="241"/>
      <c r="S597" s="241"/>
      <c r="T597" s="241"/>
      <c r="U597" s="241"/>
      <c r="V597" s="241"/>
      <c r="W597" s="241"/>
      <c r="AI597" s="241"/>
      <c r="AJ597" s="241"/>
      <c r="AK597" s="241"/>
      <c r="AL597" s="241"/>
      <c r="AM597" s="241"/>
      <c r="AN597" s="241"/>
      <c r="AO597" s="241"/>
      <c r="AP597" s="241"/>
    </row>
    <row r="598" spans="2:42" ht="15" customHeight="1">
      <c r="B598" s="241"/>
      <c r="C598" s="241"/>
      <c r="H598" s="241" t="s">
        <v>832</v>
      </c>
      <c r="I598" s="241"/>
      <c r="J598" s="241"/>
      <c r="K598" s="241"/>
      <c r="L598" s="241"/>
      <c r="M598" s="241"/>
      <c r="N598" s="241"/>
      <c r="O598" s="241"/>
      <c r="P598" s="241" t="s">
        <v>2063</v>
      </c>
      <c r="Q598" s="241"/>
      <c r="R598" s="241"/>
      <c r="S598" s="241"/>
      <c r="T598" s="241"/>
      <c r="U598" s="241"/>
      <c r="V598" s="241"/>
      <c r="W598" s="241"/>
      <c r="AI598" s="241"/>
      <c r="AJ598" s="241"/>
      <c r="AK598" s="241"/>
      <c r="AL598" s="241"/>
      <c r="AM598" s="241"/>
      <c r="AN598" s="241"/>
      <c r="AO598" s="241"/>
      <c r="AP598" s="241"/>
    </row>
    <row r="599" spans="2:42" ht="15" customHeight="1">
      <c r="B599" s="241"/>
      <c r="C599" s="241"/>
      <c r="H599" s="241" t="s">
        <v>833</v>
      </c>
      <c r="I599" s="241"/>
      <c r="J599" s="241"/>
      <c r="K599" s="241"/>
      <c r="L599" s="241"/>
      <c r="M599" s="241"/>
      <c r="N599" s="241"/>
      <c r="O599" s="241"/>
      <c r="P599" s="241" t="s">
        <v>2058</v>
      </c>
      <c r="Q599" s="241"/>
      <c r="R599" s="241"/>
      <c r="S599" s="241"/>
      <c r="T599" s="241"/>
      <c r="U599" s="241"/>
      <c r="V599" s="241"/>
      <c r="W599" s="241"/>
      <c r="AI599" s="241"/>
      <c r="AJ599" s="241"/>
      <c r="AK599" s="241"/>
      <c r="AL599" s="241"/>
      <c r="AM599" s="241"/>
      <c r="AN599" s="241"/>
      <c r="AO599" s="241"/>
      <c r="AP599" s="241"/>
    </row>
    <row r="600" spans="2:42" ht="15" customHeight="1">
      <c r="B600" s="241"/>
      <c r="C600" s="241"/>
      <c r="H600" s="241" t="s">
        <v>834</v>
      </c>
      <c r="I600" s="241"/>
      <c r="J600" s="241"/>
      <c r="K600" s="241"/>
      <c r="L600" s="241"/>
      <c r="M600" s="241"/>
      <c r="N600" s="241"/>
      <c r="O600" s="241"/>
      <c r="P600" s="241" t="s">
        <v>2063</v>
      </c>
      <c r="Q600" s="241"/>
      <c r="R600" s="241"/>
      <c r="S600" s="241"/>
      <c r="T600" s="241"/>
      <c r="U600" s="241"/>
      <c r="V600" s="241"/>
      <c r="W600" s="241"/>
      <c r="AI600" s="241"/>
      <c r="AJ600" s="241"/>
      <c r="AK600" s="241"/>
      <c r="AL600" s="241"/>
      <c r="AM600" s="241"/>
      <c r="AN600" s="241"/>
      <c r="AO600" s="241"/>
      <c r="AP600" s="241"/>
    </row>
    <row r="601" spans="2:42" ht="15" customHeight="1">
      <c r="B601" s="241"/>
      <c r="C601" s="241"/>
      <c r="H601" s="241" t="s">
        <v>835</v>
      </c>
      <c r="I601" s="241"/>
      <c r="J601" s="241"/>
      <c r="K601" s="241"/>
      <c r="L601" s="241"/>
      <c r="M601" s="241"/>
      <c r="N601" s="241"/>
      <c r="O601" s="241"/>
      <c r="P601" s="241" t="s">
        <v>2060</v>
      </c>
      <c r="Q601" s="241"/>
      <c r="R601" s="241"/>
      <c r="S601" s="241"/>
      <c r="T601" s="241"/>
      <c r="U601" s="241"/>
      <c r="V601" s="241"/>
      <c r="W601" s="241"/>
      <c r="AI601" s="241"/>
      <c r="AJ601" s="241"/>
      <c r="AK601" s="241"/>
      <c r="AL601" s="241"/>
      <c r="AM601" s="241"/>
      <c r="AN601" s="241"/>
      <c r="AO601" s="241"/>
      <c r="AP601" s="241"/>
    </row>
    <row r="602" spans="2:42" ht="15" customHeight="1">
      <c r="B602" s="241"/>
      <c r="C602" s="241"/>
      <c r="H602" s="241" t="s">
        <v>836</v>
      </c>
      <c r="I602" s="241"/>
      <c r="J602" s="241"/>
      <c r="K602" s="241"/>
      <c r="L602" s="241"/>
      <c r="M602" s="241"/>
      <c r="N602" s="241"/>
      <c r="O602" s="241"/>
      <c r="P602" s="241" t="s">
        <v>2057</v>
      </c>
      <c r="Q602" s="241"/>
      <c r="R602" s="241"/>
      <c r="S602" s="241"/>
      <c r="T602" s="241"/>
      <c r="U602" s="241"/>
      <c r="V602" s="241"/>
      <c r="W602" s="241"/>
      <c r="AI602" s="241"/>
      <c r="AJ602" s="241"/>
      <c r="AK602" s="241"/>
      <c r="AL602" s="241"/>
      <c r="AM602" s="241"/>
      <c r="AN602" s="241"/>
      <c r="AO602" s="241"/>
      <c r="AP602" s="241"/>
    </row>
    <row r="603" spans="2:42" ht="15" customHeight="1">
      <c r="B603" s="241"/>
      <c r="C603" s="241"/>
      <c r="H603" s="241" t="s">
        <v>837</v>
      </c>
      <c r="I603" s="241"/>
      <c r="J603" s="241"/>
      <c r="K603" s="241"/>
      <c r="L603" s="241"/>
      <c r="M603" s="241"/>
      <c r="N603" s="241"/>
      <c r="O603" s="241"/>
      <c r="P603" s="241" t="s">
        <v>2058</v>
      </c>
      <c r="Q603" s="241"/>
      <c r="R603" s="241"/>
      <c r="S603" s="241"/>
      <c r="T603" s="241"/>
      <c r="U603" s="241"/>
      <c r="V603" s="241"/>
      <c r="W603" s="241"/>
      <c r="AI603" s="241"/>
      <c r="AJ603" s="241"/>
      <c r="AK603" s="241"/>
      <c r="AL603" s="241"/>
      <c r="AM603" s="241"/>
      <c r="AN603" s="241"/>
      <c r="AO603" s="241"/>
      <c r="AP603" s="241"/>
    </row>
    <row r="604" spans="2:42" ht="15" customHeight="1">
      <c r="B604" s="241"/>
      <c r="C604" s="241"/>
      <c r="H604" s="241" t="s">
        <v>838</v>
      </c>
      <c r="I604" s="241"/>
      <c r="J604" s="241"/>
      <c r="K604" s="241"/>
      <c r="L604" s="241"/>
      <c r="M604" s="241"/>
      <c r="N604" s="241"/>
      <c r="O604" s="241"/>
      <c r="P604" s="241" t="s">
        <v>2057</v>
      </c>
      <c r="Q604" s="241"/>
      <c r="R604" s="241"/>
      <c r="S604" s="241"/>
      <c r="T604" s="241"/>
      <c r="U604" s="241"/>
      <c r="V604" s="241"/>
      <c r="W604" s="241"/>
      <c r="AI604" s="241"/>
      <c r="AJ604" s="241"/>
      <c r="AK604" s="241"/>
      <c r="AL604" s="241"/>
      <c r="AM604" s="241"/>
      <c r="AN604" s="241"/>
      <c r="AO604" s="241"/>
      <c r="AP604" s="241"/>
    </row>
    <row r="605" spans="2:42" ht="15" customHeight="1">
      <c r="B605" s="241"/>
      <c r="C605" s="241"/>
      <c r="H605" s="241" t="s">
        <v>839</v>
      </c>
      <c r="I605" s="241"/>
      <c r="J605" s="241"/>
      <c r="K605" s="241"/>
      <c r="L605" s="241"/>
      <c r="M605" s="241"/>
      <c r="N605" s="241"/>
      <c r="O605" s="241"/>
      <c r="P605" s="241" t="s">
        <v>2058</v>
      </c>
      <c r="Q605" s="241"/>
      <c r="R605" s="241"/>
      <c r="S605" s="241"/>
      <c r="T605" s="241"/>
      <c r="U605" s="241"/>
      <c r="V605" s="241"/>
      <c r="W605" s="241"/>
      <c r="AI605" s="241"/>
      <c r="AJ605" s="241"/>
      <c r="AK605" s="241"/>
      <c r="AL605" s="241"/>
      <c r="AM605" s="241"/>
      <c r="AN605" s="241"/>
      <c r="AO605" s="241"/>
      <c r="AP605" s="241"/>
    </row>
    <row r="606" spans="2:42" ht="15" customHeight="1">
      <c r="B606" s="241"/>
      <c r="C606" s="241"/>
      <c r="H606" s="241" t="s">
        <v>840</v>
      </c>
      <c r="I606" s="241"/>
      <c r="J606" s="241"/>
      <c r="K606" s="241"/>
      <c r="L606" s="241"/>
      <c r="M606" s="241"/>
      <c r="N606" s="241"/>
      <c r="O606" s="241"/>
      <c r="P606" s="241" t="s">
        <v>2058</v>
      </c>
      <c r="Q606" s="241"/>
      <c r="R606" s="241"/>
      <c r="S606" s="241"/>
      <c r="T606" s="241"/>
      <c r="U606" s="241"/>
      <c r="V606" s="241"/>
      <c r="W606" s="241"/>
      <c r="AI606" s="241"/>
      <c r="AJ606" s="241"/>
      <c r="AK606" s="241"/>
      <c r="AL606" s="241"/>
      <c r="AM606" s="241"/>
      <c r="AN606" s="241"/>
      <c r="AO606" s="241"/>
      <c r="AP606" s="241"/>
    </row>
    <row r="607" spans="2:42" ht="15" customHeight="1">
      <c r="B607" s="241"/>
      <c r="C607" s="241"/>
      <c r="H607" s="241" t="s">
        <v>841</v>
      </c>
      <c r="I607" s="241"/>
      <c r="J607" s="241"/>
      <c r="K607" s="241"/>
      <c r="L607" s="241"/>
      <c r="M607" s="241"/>
      <c r="N607" s="241"/>
      <c r="O607" s="241"/>
      <c r="P607" s="241" t="s">
        <v>2061</v>
      </c>
      <c r="Q607" s="241"/>
      <c r="R607" s="241"/>
      <c r="S607" s="241"/>
      <c r="T607" s="241"/>
      <c r="U607" s="241"/>
      <c r="V607" s="241"/>
      <c r="W607" s="241"/>
      <c r="AI607" s="241"/>
      <c r="AJ607" s="241"/>
      <c r="AK607" s="241"/>
      <c r="AL607" s="241"/>
      <c r="AM607" s="241"/>
      <c r="AN607" s="241"/>
      <c r="AO607" s="241"/>
      <c r="AP607" s="241"/>
    </row>
    <row r="608" spans="2:42" ht="15" customHeight="1">
      <c r="B608" s="241"/>
      <c r="C608" s="241"/>
      <c r="H608" s="241" t="s">
        <v>842</v>
      </c>
      <c r="I608" s="241"/>
      <c r="J608" s="241"/>
      <c r="K608" s="241"/>
      <c r="L608" s="241"/>
      <c r="M608" s="241"/>
      <c r="N608" s="241"/>
      <c r="O608" s="241"/>
      <c r="P608" s="241" t="s">
        <v>2060</v>
      </c>
      <c r="Q608" s="241"/>
      <c r="R608" s="241"/>
      <c r="S608" s="241"/>
      <c r="T608" s="241"/>
      <c r="U608" s="241"/>
      <c r="V608" s="241"/>
      <c r="W608" s="241"/>
      <c r="AI608" s="241"/>
      <c r="AJ608" s="241"/>
      <c r="AK608" s="241"/>
      <c r="AL608" s="241"/>
      <c r="AM608" s="241"/>
      <c r="AN608" s="241"/>
      <c r="AO608" s="241"/>
      <c r="AP608" s="241"/>
    </row>
    <row r="609" spans="2:42" ht="15" customHeight="1">
      <c r="B609" s="241"/>
      <c r="C609" s="241"/>
      <c r="H609" s="241" t="s">
        <v>843</v>
      </c>
      <c r="I609" s="241"/>
      <c r="J609" s="241"/>
      <c r="K609" s="241"/>
      <c r="L609" s="241"/>
      <c r="M609" s="241"/>
      <c r="N609" s="241"/>
      <c r="O609" s="241"/>
      <c r="P609" s="241" t="s">
        <v>2061</v>
      </c>
      <c r="Q609" s="241"/>
      <c r="R609" s="241"/>
      <c r="S609" s="241"/>
      <c r="T609" s="241"/>
      <c r="U609" s="241"/>
      <c r="V609" s="241"/>
      <c r="W609" s="241"/>
      <c r="AI609" s="241"/>
      <c r="AJ609" s="241"/>
      <c r="AK609" s="241"/>
      <c r="AL609" s="241"/>
      <c r="AM609" s="241"/>
      <c r="AN609" s="241"/>
      <c r="AO609" s="241"/>
      <c r="AP609" s="241"/>
    </row>
    <row r="610" spans="2:42" ht="15" customHeight="1">
      <c r="B610" s="241"/>
      <c r="C610" s="241"/>
      <c r="H610" s="241" t="s">
        <v>844</v>
      </c>
      <c r="I610" s="241"/>
      <c r="J610" s="241"/>
      <c r="K610" s="241"/>
      <c r="L610" s="241"/>
      <c r="M610" s="241"/>
      <c r="N610" s="241"/>
      <c r="O610" s="241"/>
      <c r="P610" s="241" t="s">
        <v>2059</v>
      </c>
      <c r="Q610" s="241"/>
      <c r="R610" s="241"/>
      <c r="S610" s="241"/>
      <c r="T610" s="241"/>
      <c r="U610" s="241"/>
      <c r="V610" s="241"/>
      <c r="W610" s="241"/>
      <c r="AI610" s="241"/>
      <c r="AJ610" s="241"/>
      <c r="AK610" s="241"/>
      <c r="AL610" s="241"/>
      <c r="AM610" s="241"/>
      <c r="AN610" s="241"/>
      <c r="AO610" s="241"/>
      <c r="AP610" s="241"/>
    </row>
    <row r="611" spans="2:42" ht="15" customHeight="1">
      <c r="B611" s="241"/>
      <c r="C611" s="241"/>
      <c r="H611" s="241" t="s">
        <v>845</v>
      </c>
      <c r="I611" s="241"/>
      <c r="J611" s="241"/>
      <c r="K611" s="241"/>
      <c r="L611" s="241"/>
      <c r="M611" s="241"/>
      <c r="N611" s="241"/>
      <c r="O611" s="241"/>
      <c r="P611" s="241" t="s">
        <v>2063</v>
      </c>
      <c r="Q611" s="241"/>
      <c r="R611" s="241"/>
      <c r="S611" s="241"/>
      <c r="T611" s="241"/>
      <c r="U611" s="241"/>
      <c r="V611" s="241"/>
      <c r="W611" s="241"/>
      <c r="AI611" s="241"/>
      <c r="AJ611" s="241"/>
      <c r="AK611" s="241"/>
      <c r="AL611" s="241"/>
      <c r="AM611" s="241"/>
      <c r="AN611" s="241"/>
      <c r="AO611" s="241"/>
      <c r="AP611" s="241"/>
    </row>
    <row r="612" spans="2:42" ht="15" customHeight="1">
      <c r="B612" s="241"/>
      <c r="C612" s="241"/>
      <c r="H612" s="241" t="s">
        <v>846</v>
      </c>
      <c r="I612" s="241"/>
      <c r="J612" s="241"/>
      <c r="K612" s="241"/>
      <c r="L612" s="241"/>
      <c r="M612" s="241"/>
      <c r="N612" s="241"/>
      <c r="O612" s="241"/>
      <c r="P612" s="241" t="s">
        <v>713</v>
      </c>
      <c r="Q612" s="241"/>
      <c r="R612" s="241"/>
      <c r="S612" s="241"/>
      <c r="T612" s="241"/>
      <c r="U612" s="241"/>
      <c r="V612" s="241"/>
      <c r="W612" s="241"/>
      <c r="AI612" s="241"/>
      <c r="AJ612" s="241"/>
      <c r="AK612" s="241"/>
      <c r="AL612" s="241"/>
      <c r="AM612" s="241"/>
      <c r="AN612" s="241"/>
      <c r="AO612" s="241"/>
      <c r="AP612" s="241"/>
    </row>
    <row r="613" spans="2:42" ht="15" customHeight="1">
      <c r="B613" s="241"/>
      <c r="C613" s="241"/>
      <c r="H613" s="241" t="s">
        <v>847</v>
      </c>
      <c r="I613" s="241"/>
      <c r="J613" s="241"/>
      <c r="K613" s="241"/>
      <c r="L613" s="241"/>
      <c r="M613" s="241"/>
      <c r="N613" s="241"/>
      <c r="O613" s="241"/>
      <c r="P613" s="241" t="s">
        <v>2063</v>
      </c>
      <c r="Q613" s="241"/>
      <c r="R613" s="241"/>
      <c r="S613" s="241"/>
      <c r="T613" s="241"/>
      <c r="U613" s="241"/>
      <c r="V613" s="241"/>
      <c r="W613" s="241"/>
      <c r="AI613" s="241"/>
      <c r="AJ613" s="241"/>
      <c r="AK613" s="241"/>
      <c r="AL613" s="241"/>
      <c r="AM613" s="241"/>
      <c r="AN613" s="241"/>
      <c r="AO613" s="241"/>
      <c r="AP613" s="241"/>
    </row>
    <row r="614" spans="2:42" ht="15" customHeight="1">
      <c r="B614" s="241"/>
      <c r="C614" s="241"/>
      <c r="H614" s="241" t="s">
        <v>848</v>
      </c>
      <c r="I614" s="241"/>
      <c r="J614" s="241"/>
      <c r="K614" s="241"/>
      <c r="L614" s="241"/>
      <c r="M614" s="241"/>
      <c r="N614" s="241"/>
      <c r="O614" s="241"/>
      <c r="P614" s="241" t="s">
        <v>2057</v>
      </c>
      <c r="Q614" s="241"/>
      <c r="R614" s="241"/>
      <c r="S614" s="241"/>
      <c r="T614" s="241"/>
      <c r="U614" s="241"/>
      <c r="V614" s="241"/>
      <c r="W614" s="241"/>
      <c r="AI614" s="241"/>
      <c r="AJ614" s="241"/>
      <c r="AK614" s="241"/>
      <c r="AL614" s="241"/>
      <c r="AM614" s="241"/>
      <c r="AN614" s="241"/>
      <c r="AO614" s="241"/>
      <c r="AP614" s="241"/>
    </row>
    <row r="615" spans="2:42" ht="15" customHeight="1">
      <c r="B615" s="241"/>
      <c r="C615" s="241"/>
      <c r="H615" s="241" t="s">
        <v>849</v>
      </c>
      <c r="I615" s="241"/>
      <c r="J615" s="241"/>
      <c r="K615" s="241"/>
      <c r="L615" s="241"/>
      <c r="M615" s="241"/>
      <c r="N615" s="241"/>
      <c r="O615" s="241"/>
      <c r="P615" s="241" t="s">
        <v>2057</v>
      </c>
      <c r="Q615" s="241"/>
      <c r="R615" s="241"/>
      <c r="S615" s="241"/>
      <c r="T615" s="241"/>
      <c r="U615" s="241"/>
      <c r="V615" s="241"/>
      <c r="W615" s="241"/>
      <c r="AI615" s="241"/>
      <c r="AJ615" s="241"/>
      <c r="AK615" s="241"/>
      <c r="AL615" s="241"/>
      <c r="AM615" s="241"/>
      <c r="AN615" s="241"/>
      <c r="AO615" s="241"/>
      <c r="AP615" s="241"/>
    </row>
    <row r="616" spans="2:42" ht="15" customHeight="1">
      <c r="B616" s="241"/>
      <c r="C616" s="241"/>
      <c r="H616" s="241" t="s">
        <v>850</v>
      </c>
      <c r="I616" s="241"/>
      <c r="J616" s="241"/>
      <c r="K616" s="241"/>
      <c r="L616" s="241"/>
      <c r="M616" s="241"/>
      <c r="N616" s="241"/>
      <c r="O616" s="241"/>
      <c r="P616" s="241" t="s">
        <v>2058</v>
      </c>
      <c r="Q616" s="241"/>
      <c r="R616" s="241"/>
      <c r="S616" s="241"/>
      <c r="T616" s="241"/>
      <c r="U616" s="241"/>
      <c r="V616" s="241"/>
      <c r="W616" s="241"/>
      <c r="AI616" s="241"/>
      <c r="AJ616" s="241"/>
      <c r="AK616" s="241"/>
      <c r="AL616" s="241"/>
      <c r="AM616" s="241"/>
      <c r="AN616" s="241"/>
      <c r="AO616" s="241"/>
      <c r="AP616" s="241"/>
    </row>
    <row r="617" spans="2:42" ht="15" customHeight="1">
      <c r="B617" s="241"/>
      <c r="C617" s="241"/>
      <c r="H617" s="241" t="s">
        <v>851</v>
      </c>
      <c r="I617" s="241"/>
      <c r="J617" s="241"/>
      <c r="K617" s="241"/>
      <c r="L617" s="241"/>
      <c r="M617" s="241"/>
      <c r="N617" s="241"/>
      <c r="O617" s="241"/>
      <c r="P617" s="241" t="s">
        <v>2058</v>
      </c>
      <c r="Q617" s="241"/>
      <c r="R617" s="241"/>
      <c r="S617" s="241"/>
      <c r="T617" s="241"/>
      <c r="U617" s="241"/>
      <c r="V617" s="241"/>
      <c r="W617" s="241"/>
      <c r="AI617" s="241"/>
      <c r="AJ617" s="241"/>
      <c r="AK617" s="241"/>
      <c r="AL617" s="241"/>
      <c r="AM617" s="241"/>
      <c r="AN617" s="241"/>
      <c r="AO617" s="241"/>
      <c r="AP617" s="241"/>
    </row>
    <row r="618" spans="2:42" ht="15" customHeight="1">
      <c r="B618" s="241"/>
      <c r="C618" s="241"/>
      <c r="H618" s="241" t="s">
        <v>852</v>
      </c>
      <c r="I618" s="241"/>
      <c r="J618" s="241"/>
      <c r="K618" s="241"/>
      <c r="L618" s="241"/>
      <c r="M618" s="241"/>
      <c r="N618" s="241"/>
      <c r="O618" s="241"/>
      <c r="P618" s="241" t="s">
        <v>713</v>
      </c>
      <c r="Q618" s="241"/>
      <c r="R618" s="241"/>
      <c r="S618" s="241"/>
      <c r="T618" s="241"/>
      <c r="U618" s="241"/>
      <c r="V618" s="241"/>
      <c r="W618" s="241"/>
      <c r="AI618" s="241"/>
      <c r="AJ618" s="241"/>
      <c r="AK618" s="241"/>
      <c r="AL618" s="241"/>
      <c r="AM618" s="241"/>
      <c r="AN618" s="241"/>
      <c r="AO618" s="241"/>
      <c r="AP618" s="241"/>
    </row>
    <row r="619" spans="2:42" ht="15" customHeight="1">
      <c r="B619" s="241"/>
      <c r="C619" s="241"/>
      <c r="H619" s="241" t="s">
        <v>853</v>
      </c>
      <c r="I619" s="241"/>
      <c r="J619" s="241"/>
      <c r="K619" s="241"/>
      <c r="L619" s="241"/>
      <c r="M619" s="241"/>
      <c r="N619" s="241"/>
      <c r="O619" s="241"/>
      <c r="P619" s="241" t="s">
        <v>2061</v>
      </c>
      <c r="Q619" s="241"/>
      <c r="R619" s="241"/>
      <c r="S619" s="241"/>
      <c r="T619" s="241"/>
      <c r="U619" s="241"/>
      <c r="V619" s="241"/>
      <c r="W619" s="241"/>
      <c r="AI619" s="241"/>
      <c r="AJ619" s="241"/>
      <c r="AK619" s="241"/>
      <c r="AL619" s="241"/>
      <c r="AM619" s="241"/>
      <c r="AN619" s="241"/>
      <c r="AO619" s="241"/>
      <c r="AP619" s="241"/>
    </row>
    <row r="620" spans="2:42" ht="15" customHeight="1">
      <c r="B620" s="241"/>
      <c r="C620" s="241"/>
      <c r="H620" s="241" t="s">
        <v>854</v>
      </c>
      <c r="I620" s="241"/>
      <c r="J620" s="241"/>
      <c r="K620" s="241"/>
      <c r="L620" s="241"/>
      <c r="M620" s="241"/>
      <c r="N620" s="241"/>
      <c r="O620" s="241"/>
      <c r="P620" s="241" t="s">
        <v>2057</v>
      </c>
      <c r="Q620" s="241"/>
      <c r="R620" s="241"/>
      <c r="S620" s="241"/>
      <c r="T620" s="241"/>
      <c r="U620" s="241"/>
      <c r="V620" s="241"/>
      <c r="W620" s="241"/>
      <c r="AI620" s="241"/>
      <c r="AJ620" s="241"/>
      <c r="AK620" s="241"/>
      <c r="AL620" s="241"/>
      <c r="AM620" s="241"/>
      <c r="AN620" s="241"/>
      <c r="AO620" s="241"/>
      <c r="AP620" s="241"/>
    </row>
    <row r="621" spans="2:42" ht="15" customHeight="1">
      <c r="B621" s="241"/>
      <c r="C621" s="241"/>
      <c r="H621" s="241" t="s">
        <v>855</v>
      </c>
      <c r="I621" s="241"/>
      <c r="J621" s="241"/>
      <c r="K621" s="241"/>
      <c r="L621" s="241"/>
      <c r="M621" s="241"/>
      <c r="N621" s="241"/>
      <c r="O621" s="241"/>
      <c r="P621" s="241" t="s">
        <v>2062</v>
      </c>
      <c r="Q621" s="241"/>
      <c r="R621" s="241"/>
      <c r="S621" s="241"/>
      <c r="T621" s="241"/>
      <c r="U621" s="241"/>
      <c r="V621" s="241"/>
      <c r="W621" s="241"/>
      <c r="AI621" s="241"/>
      <c r="AJ621" s="241"/>
      <c r="AK621" s="241"/>
      <c r="AL621" s="241"/>
      <c r="AM621" s="241"/>
      <c r="AN621" s="241"/>
      <c r="AO621" s="241"/>
      <c r="AP621" s="241"/>
    </row>
    <row r="622" spans="2:42" ht="15" customHeight="1">
      <c r="B622" s="241"/>
      <c r="C622" s="241"/>
      <c r="H622" s="241" t="s">
        <v>856</v>
      </c>
      <c r="I622" s="241"/>
      <c r="J622" s="241"/>
      <c r="K622" s="241"/>
      <c r="L622" s="241"/>
      <c r="M622" s="241"/>
      <c r="N622" s="241"/>
      <c r="O622" s="241"/>
      <c r="P622" s="241" t="s">
        <v>2060</v>
      </c>
      <c r="Q622" s="241"/>
      <c r="R622" s="241"/>
      <c r="S622" s="241"/>
      <c r="T622" s="241"/>
      <c r="U622" s="241"/>
      <c r="V622" s="241"/>
      <c r="W622" s="241"/>
      <c r="AI622" s="241"/>
      <c r="AJ622" s="241"/>
      <c r="AK622" s="241"/>
      <c r="AL622" s="241"/>
      <c r="AM622" s="241"/>
      <c r="AN622" s="241"/>
      <c r="AO622" s="241"/>
      <c r="AP622" s="241"/>
    </row>
    <row r="623" spans="2:42" ht="15" customHeight="1">
      <c r="B623" s="241"/>
      <c r="C623" s="241"/>
      <c r="H623" s="241" t="s">
        <v>857</v>
      </c>
      <c r="I623" s="241"/>
      <c r="J623" s="241"/>
      <c r="K623" s="241"/>
      <c r="L623" s="241"/>
      <c r="M623" s="241"/>
      <c r="N623" s="241"/>
      <c r="O623" s="241"/>
      <c r="P623" s="241" t="s">
        <v>2060</v>
      </c>
      <c r="Q623" s="241"/>
      <c r="R623" s="241"/>
      <c r="S623" s="241"/>
      <c r="T623" s="241"/>
      <c r="U623" s="241"/>
      <c r="V623" s="241"/>
      <c r="W623" s="241"/>
      <c r="AI623" s="241"/>
      <c r="AJ623" s="241"/>
      <c r="AK623" s="241"/>
      <c r="AL623" s="241"/>
      <c r="AM623" s="241"/>
      <c r="AN623" s="241"/>
      <c r="AO623" s="241"/>
      <c r="AP623" s="241"/>
    </row>
    <row r="624" spans="2:42" ht="15" customHeight="1">
      <c r="B624" s="241"/>
      <c r="C624" s="241"/>
      <c r="H624" s="241" t="s">
        <v>858</v>
      </c>
      <c r="I624" s="241"/>
      <c r="J624" s="241"/>
      <c r="K624" s="241"/>
      <c r="L624" s="241"/>
      <c r="M624" s="241"/>
      <c r="N624" s="241"/>
      <c r="O624" s="241"/>
      <c r="P624" s="241" t="s">
        <v>2061</v>
      </c>
      <c r="Q624" s="241"/>
      <c r="R624" s="241"/>
      <c r="S624" s="241"/>
      <c r="T624" s="241"/>
      <c r="U624" s="241"/>
      <c r="V624" s="241"/>
      <c r="W624" s="241"/>
      <c r="AI624" s="241"/>
      <c r="AJ624" s="241"/>
      <c r="AK624" s="241"/>
      <c r="AL624" s="241"/>
      <c r="AM624" s="241"/>
      <c r="AN624" s="241"/>
      <c r="AO624" s="241"/>
      <c r="AP624" s="241"/>
    </row>
    <row r="625" spans="2:42" ht="15" customHeight="1">
      <c r="B625" s="241"/>
      <c r="C625" s="241"/>
      <c r="H625" s="241" t="s">
        <v>859</v>
      </c>
      <c r="I625" s="241"/>
      <c r="J625" s="241"/>
      <c r="K625" s="241"/>
      <c r="L625" s="241"/>
      <c r="M625" s="241"/>
      <c r="N625" s="241"/>
      <c r="O625" s="241"/>
      <c r="P625" s="241" t="s">
        <v>2060</v>
      </c>
      <c r="Q625" s="241"/>
      <c r="R625" s="241"/>
      <c r="S625" s="241"/>
      <c r="T625" s="241"/>
      <c r="U625" s="241"/>
      <c r="V625" s="241"/>
      <c r="W625" s="241"/>
      <c r="AI625" s="241"/>
      <c r="AJ625" s="241"/>
      <c r="AK625" s="241"/>
      <c r="AL625" s="241"/>
      <c r="AM625" s="241"/>
      <c r="AN625" s="241"/>
      <c r="AO625" s="241"/>
      <c r="AP625" s="241"/>
    </row>
    <row r="626" spans="2:42" ht="15" customHeight="1">
      <c r="B626" s="241"/>
      <c r="C626" s="241"/>
      <c r="H626" s="241" t="s">
        <v>860</v>
      </c>
      <c r="I626" s="241"/>
      <c r="J626" s="241"/>
      <c r="K626" s="241"/>
      <c r="L626" s="241"/>
      <c r="M626" s="241"/>
      <c r="N626" s="241"/>
      <c r="O626" s="241"/>
      <c r="P626" s="241" t="s">
        <v>2057</v>
      </c>
      <c r="Q626" s="241"/>
      <c r="R626" s="241"/>
      <c r="S626" s="241"/>
      <c r="T626" s="241"/>
      <c r="U626" s="241"/>
      <c r="V626" s="241"/>
      <c r="W626" s="241"/>
      <c r="AI626" s="241"/>
      <c r="AJ626" s="241"/>
      <c r="AK626" s="241"/>
      <c r="AL626" s="241"/>
      <c r="AM626" s="241"/>
      <c r="AN626" s="241"/>
      <c r="AO626" s="241"/>
      <c r="AP626" s="241"/>
    </row>
    <row r="627" spans="2:42" ht="15" customHeight="1">
      <c r="B627" s="241"/>
      <c r="C627" s="241"/>
      <c r="H627" s="241" t="s">
        <v>861</v>
      </c>
      <c r="I627" s="241"/>
      <c r="J627" s="241"/>
      <c r="K627" s="241"/>
      <c r="L627" s="241"/>
      <c r="M627" s="241"/>
      <c r="N627" s="241"/>
      <c r="O627" s="241"/>
      <c r="P627" s="241" t="s">
        <v>2058</v>
      </c>
      <c r="Q627" s="241"/>
      <c r="R627" s="241"/>
      <c r="S627" s="241"/>
      <c r="T627" s="241"/>
      <c r="U627" s="241"/>
      <c r="V627" s="241"/>
      <c r="W627" s="241"/>
      <c r="AI627" s="241"/>
      <c r="AJ627" s="241"/>
      <c r="AK627" s="241"/>
      <c r="AL627" s="241"/>
      <c r="AM627" s="241"/>
      <c r="AN627" s="241"/>
      <c r="AO627" s="241"/>
      <c r="AP627" s="241"/>
    </row>
    <row r="628" spans="2:42" ht="15" customHeight="1">
      <c r="B628" s="241"/>
      <c r="C628" s="241"/>
      <c r="H628" s="241" t="s">
        <v>862</v>
      </c>
      <c r="I628" s="241"/>
      <c r="J628" s="241"/>
      <c r="K628" s="241"/>
      <c r="L628" s="241"/>
      <c r="M628" s="241"/>
      <c r="N628" s="241"/>
      <c r="O628" s="241"/>
      <c r="P628" s="241" t="s">
        <v>2059</v>
      </c>
      <c r="Q628" s="241"/>
      <c r="R628" s="241"/>
      <c r="S628" s="241"/>
      <c r="T628" s="241"/>
      <c r="U628" s="241"/>
      <c r="V628" s="241"/>
      <c r="W628" s="241"/>
      <c r="AI628" s="241"/>
      <c r="AJ628" s="241"/>
      <c r="AK628" s="241"/>
      <c r="AL628" s="241"/>
      <c r="AM628" s="241"/>
      <c r="AN628" s="241"/>
      <c r="AO628" s="241"/>
      <c r="AP628" s="241"/>
    </row>
    <row r="629" spans="2:42" ht="15" customHeight="1">
      <c r="B629" s="241"/>
      <c r="C629" s="241"/>
      <c r="H629" s="241" t="s">
        <v>863</v>
      </c>
      <c r="I629" s="241"/>
      <c r="J629" s="241"/>
      <c r="K629" s="241"/>
      <c r="L629" s="241"/>
      <c r="M629" s="241"/>
      <c r="N629" s="241"/>
      <c r="O629" s="241"/>
      <c r="P629" s="241" t="s">
        <v>2060</v>
      </c>
      <c r="Q629" s="241"/>
      <c r="R629" s="241"/>
      <c r="S629" s="241"/>
      <c r="T629" s="241"/>
      <c r="U629" s="241"/>
      <c r="V629" s="241"/>
      <c r="W629" s="241"/>
      <c r="AI629" s="241"/>
      <c r="AJ629" s="241"/>
      <c r="AK629" s="241"/>
      <c r="AL629" s="241"/>
      <c r="AM629" s="241"/>
      <c r="AN629" s="241"/>
      <c r="AO629" s="241"/>
      <c r="AP629" s="241"/>
    </row>
    <row r="630" spans="2:42" ht="15" customHeight="1">
      <c r="B630" s="241"/>
      <c r="C630" s="241"/>
      <c r="H630" s="241" t="s">
        <v>864</v>
      </c>
      <c r="I630" s="241"/>
      <c r="J630" s="241"/>
      <c r="K630" s="241"/>
      <c r="L630" s="241"/>
      <c r="M630" s="241"/>
      <c r="N630" s="241"/>
      <c r="O630" s="241"/>
      <c r="P630" s="241" t="s">
        <v>2063</v>
      </c>
      <c r="Q630" s="241"/>
      <c r="R630" s="241"/>
      <c r="S630" s="241"/>
      <c r="T630" s="241"/>
      <c r="U630" s="241"/>
      <c r="V630" s="241"/>
      <c r="W630" s="241"/>
      <c r="AI630" s="241"/>
      <c r="AJ630" s="241"/>
      <c r="AK630" s="241"/>
      <c r="AL630" s="241"/>
      <c r="AM630" s="241"/>
      <c r="AN630" s="241"/>
      <c r="AO630" s="241"/>
      <c r="AP630" s="241"/>
    </row>
    <row r="631" spans="2:42" ht="15" customHeight="1">
      <c r="B631" s="241"/>
      <c r="C631" s="241"/>
      <c r="H631" s="241" t="s">
        <v>865</v>
      </c>
      <c r="I631" s="241"/>
      <c r="J631" s="241"/>
      <c r="K631" s="241"/>
      <c r="L631" s="241"/>
      <c r="M631" s="241"/>
      <c r="N631" s="241"/>
      <c r="O631" s="241"/>
      <c r="P631" s="241" t="s">
        <v>2056</v>
      </c>
      <c r="Q631" s="241"/>
      <c r="R631" s="241"/>
      <c r="S631" s="241"/>
      <c r="T631" s="241"/>
      <c r="U631" s="241"/>
      <c r="V631" s="241"/>
      <c r="W631" s="241"/>
      <c r="AI631" s="241"/>
      <c r="AJ631" s="241"/>
      <c r="AK631" s="241"/>
      <c r="AL631" s="241"/>
      <c r="AM631" s="241"/>
      <c r="AN631" s="241"/>
      <c r="AO631" s="241"/>
      <c r="AP631" s="241"/>
    </row>
    <row r="632" spans="2:42" ht="15" customHeight="1">
      <c r="B632" s="241"/>
      <c r="C632" s="241"/>
      <c r="H632" s="241" t="s">
        <v>866</v>
      </c>
      <c r="I632" s="241"/>
      <c r="J632" s="241"/>
      <c r="K632" s="241"/>
      <c r="L632" s="241"/>
      <c r="M632" s="241"/>
      <c r="N632" s="241"/>
      <c r="O632" s="241"/>
      <c r="P632" s="241" t="s">
        <v>2056</v>
      </c>
      <c r="Q632" s="241"/>
      <c r="R632" s="241"/>
      <c r="S632" s="241"/>
      <c r="T632" s="241"/>
      <c r="U632" s="241"/>
      <c r="V632" s="241"/>
      <c r="W632" s="241"/>
      <c r="AI632" s="241"/>
      <c r="AJ632" s="241"/>
      <c r="AK632" s="241"/>
      <c r="AL632" s="241"/>
      <c r="AM632" s="241"/>
      <c r="AN632" s="241"/>
      <c r="AO632" s="241"/>
      <c r="AP632" s="241"/>
    </row>
    <row r="633" spans="2:42" ht="15" customHeight="1">
      <c r="B633" s="241"/>
      <c r="C633" s="241"/>
      <c r="H633" s="241" t="s">
        <v>867</v>
      </c>
      <c r="I633" s="241"/>
      <c r="J633" s="241"/>
      <c r="K633" s="241"/>
      <c r="L633" s="241"/>
      <c r="M633" s="241"/>
      <c r="N633" s="241"/>
      <c r="O633" s="241"/>
      <c r="P633" s="241" t="s">
        <v>2058</v>
      </c>
      <c r="Q633" s="241"/>
      <c r="R633" s="241"/>
      <c r="S633" s="241"/>
      <c r="T633" s="241"/>
      <c r="U633" s="241"/>
      <c r="V633" s="241"/>
      <c r="W633" s="241"/>
      <c r="AI633" s="241"/>
      <c r="AJ633" s="241"/>
      <c r="AK633" s="241"/>
      <c r="AL633" s="241"/>
      <c r="AM633" s="241"/>
      <c r="AN633" s="241"/>
      <c r="AO633" s="241"/>
      <c r="AP633" s="241"/>
    </row>
    <row r="634" spans="2:42" ht="15" customHeight="1">
      <c r="B634" s="241"/>
      <c r="C634" s="241"/>
      <c r="H634" s="241" t="s">
        <v>868</v>
      </c>
      <c r="I634" s="241"/>
      <c r="J634" s="241"/>
      <c r="K634" s="241"/>
      <c r="L634" s="241"/>
      <c r="M634" s="241"/>
      <c r="N634" s="241"/>
      <c r="O634" s="241"/>
      <c r="P634" s="241" t="s">
        <v>2058</v>
      </c>
      <c r="Q634" s="241"/>
      <c r="R634" s="241"/>
      <c r="S634" s="241"/>
      <c r="T634" s="241"/>
      <c r="U634" s="241"/>
      <c r="V634" s="241"/>
      <c r="W634" s="241"/>
      <c r="AI634" s="241"/>
      <c r="AJ634" s="241"/>
      <c r="AK634" s="241"/>
      <c r="AL634" s="241"/>
      <c r="AM634" s="241"/>
      <c r="AN634" s="241"/>
      <c r="AO634" s="241"/>
      <c r="AP634" s="241"/>
    </row>
    <row r="635" spans="2:42" ht="15" customHeight="1">
      <c r="B635" s="241"/>
      <c r="C635" s="241"/>
      <c r="H635" s="241" t="s">
        <v>869</v>
      </c>
      <c r="I635" s="241"/>
      <c r="J635" s="241"/>
      <c r="K635" s="241"/>
      <c r="L635" s="241"/>
      <c r="M635" s="241"/>
      <c r="N635" s="241"/>
      <c r="O635" s="241"/>
      <c r="P635" s="241" t="s">
        <v>2059</v>
      </c>
      <c r="Q635" s="241"/>
      <c r="R635" s="241"/>
      <c r="S635" s="241"/>
      <c r="T635" s="241"/>
      <c r="U635" s="241"/>
      <c r="V635" s="241"/>
      <c r="W635" s="241"/>
      <c r="AI635" s="241"/>
      <c r="AJ635" s="241"/>
      <c r="AK635" s="241"/>
      <c r="AL635" s="241"/>
      <c r="AM635" s="241"/>
      <c r="AN635" s="241"/>
      <c r="AO635" s="241"/>
      <c r="AP635" s="241"/>
    </row>
    <row r="636" spans="2:42" ht="15" customHeight="1">
      <c r="B636" s="241"/>
      <c r="C636" s="241"/>
      <c r="H636" s="241" t="s">
        <v>870</v>
      </c>
      <c r="I636" s="241"/>
      <c r="J636" s="241"/>
      <c r="K636" s="241"/>
      <c r="L636" s="241"/>
      <c r="M636" s="241"/>
      <c r="N636" s="241"/>
      <c r="O636" s="241"/>
      <c r="P636" s="241" t="s">
        <v>2059</v>
      </c>
      <c r="Q636" s="241"/>
      <c r="R636" s="241"/>
      <c r="S636" s="241"/>
      <c r="T636" s="241"/>
      <c r="U636" s="241"/>
      <c r="V636" s="241"/>
      <c r="W636" s="241"/>
      <c r="AI636" s="241"/>
      <c r="AJ636" s="241"/>
      <c r="AK636" s="241"/>
      <c r="AL636" s="241"/>
      <c r="AM636" s="241"/>
      <c r="AN636" s="241"/>
      <c r="AO636" s="241"/>
      <c r="AP636" s="241"/>
    </row>
    <row r="637" spans="2:42" ht="15" customHeight="1">
      <c r="B637" s="241"/>
      <c r="C637" s="241"/>
      <c r="H637" s="241" t="s">
        <v>871</v>
      </c>
      <c r="I637" s="241"/>
      <c r="J637" s="241"/>
      <c r="K637" s="241"/>
      <c r="L637" s="241"/>
      <c r="M637" s="241"/>
      <c r="N637" s="241"/>
      <c r="O637" s="241"/>
      <c r="P637" s="241" t="s">
        <v>2059</v>
      </c>
      <c r="Q637" s="241"/>
      <c r="R637" s="241"/>
      <c r="S637" s="241"/>
      <c r="T637" s="241"/>
      <c r="U637" s="241"/>
      <c r="V637" s="241"/>
      <c r="W637" s="241"/>
      <c r="AI637" s="241"/>
      <c r="AJ637" s="241"/>
      <c r="AK637" s="241"/>
      <c r="AL637" s="241"/>
      <c r="AM637" s="241"/>
      <c r="AN637" s="241"/>
      <c r="AO637" s="241"/>
      <c r="AP637" s="241"/>
    </row>
    <row r="638" spans="2:42" ht="15" customHeight="1">
      <c r="B638" s="241"/>
      <c r="C638" s="241"/>
      <c r="H638" s="241" t="s">
        <v>872</v>
      </c>
      <c r="I638" s="241"/>
      <c r="J638" s="241"/>
      <c r="K638" s="241"/>
      <c r="L638" s="241"/>
      <c r="M638" s="241"/>
      <c r="N638" s="241"/>
      <c r="O638" s="241"/>
      <c r="P638" s="241" t="s">
        <v>713</v>
      </c>
      <c r="Q638" s="241"/>
      <c r="R638" s="241"/>
      <c r="S638" s="241"/>
      <c r="T638" s="241"/>
      <c r="U638" s="241"/>
      <c r="V638" s="241"/>
      <c r="W638" s="241"/>
      <c r="AI638" s="241"/>
      <c r="AJ638" s="241"/>
      <c r="AK638" s="241"/>
      <c r="AL638" s="241"/>
      <c r="AM638" s="241"/>
      <c r="AN638" s="241"/>
      <c r="AO638" s="241"/>
      <c r="AP638" s="241"/>
    </row>
    <row r="639" spans="2:42" ht="15" customHeight="1">
      <c r="B639" s="241"/>
      <c r="C639" s="241"/>
      <c r="H639" s="241" t="s">
        <v>873</v>
      </c>
      <c r="I639" s="241"/>
      <c r="J639" s="241"/>
      <c r="K639" s="241"/>
      <c r="L639" s="241"/>
      <c r="M639" s="241"/>
      <c r="N639" s="241"/>
      <c r="O639" s="241"/>
      <c r="P639" s="241" t="s">
        <v>2058</v>
      </c>
      <c r="Q639" s="241"/>
      <c r="R639" s="241"/>
      <c r="S639" s="241"/>
      <c r="T639" s="241"/>
      <c r="U639" s="241"/>
      <c r="V639" s="241"/>
      <c r="W639" s="241"/>
      <c r="AI639" s="241"/>
      <c r="AJ639" s="241"/>
      <c r="AK639" s="241"/>
      <c r="AL639" s="241"/>
      <c r="AM639" s="241"/>
      <c r="AN639" s="241"/>
      <c r="AO639" s="241"/>
      <c r="AP639" s="241"/>
    </row>
    <row r="640" spans="2:42" ht="15" customHeight="1">
      <c r="B640" s="241"/>
      <c r="C640" s="241"/>
      <c r="H640" s="241" t="s">
        <v>874</v>
      </c>
      <c r="I640" s="241"/>
      <c r="J640" s="241"/>
      <c r="K640" s="241"/>
      <c r="L640" s="241"/>
      <c r="M640" s="241"/>
      <c r="N640" s="241"/>
      <c r="O640" s="241"/>
      <c r="P640" s="241" t="s">
        <v>2058</v>
      </c>
      <c r="Q640" s="241"/>
      <c r="R640" s="241"/>
      <c r="S640" s="241"/>
      <c r="T640" s="241"/>
      <c r="U640" s="241"/>
      <c r="V640" s="241"/>
      <c r="W640" s="241"/>
      <c r="AI640" s="241"/>
      <c r="AJ640" s="241"/>
      <c r="AK640" s="241"/>
      <c r="AL640" s="241"/>
      <c r="AM640" s="241"/>
      <c r="AN640" s="241"/>
      <c r="AO640" s="241"/>
      <c r="AP640" s="241"/>
    </row>
    <row r="641" spans="2:42" ht="15" customHeight="1">
      <c r="B641" s="241"/>
      <c r="C641" s="241"/>
      <c r="H641" s="241" t="s">
        <v>875</v>
      </c>
      <c r="I641" s="241"/>
      <c r="J641" s="241"/>
      <c r="K641" s="241"/>
      <c r="L641" s="241"/>
      <c r="M641" s="241"/>
      <c r="N641" s="241"/>
      <c r="O641" s="241"/>
      <c r="P641" s="241" t="s">
        <v>2057</v>
      </c>
      <c r="Q641" s="241"/>
      <c r="R641" s="241"/>
      <c r="S641" s="241"/>
      <c r="T641" s="241"/>
      <c r="U641" s="241"/>
      <c r="V641" s="241"/>
      <c r="W641" s="241"/>
      <c r="AI641" s="241"/>
      <c r="AJ641" s="241"/>
      <c r="AK641" s="241"/>
      <c r="AL641" s="241"/>
      <c r="AM641" s="241"/>
      <c r="AN641" s="241"/>
      <c r="AO641" s="241"/>
      <c r="AP641" s="241"/>
    </row>
    <row r="642" spans="2:42" ht="15" customHeight="1">
      <c r="B642" s="241"/>
      <c r="C642" s="241"/>
      <c r="H642" s="241" t="s">
        <v>876</v>
      </c>
      <c r="I642" s="241"/>
      <c r="J642" s="241"/>
      <c r="K642" s="241"/>
      <c r="L642" s="241"/>
      <c r="M642" s="241"/>
      <c r="N642" s="241"/>
      <c r="O642" s="241"/>
      <c r="P642" s="241" t="s">
        <v>2058</v>
      </c>
      <c r="Q642" s="241"/>
      <c r="R642" s="241"/>
      <c r="S642" s="241"/>
      <c r="T642" s="241"/>
      <c r="U642" s="241"/>
      <c r="V642" s="241"/>
      <c r="W642" s="241"/>
      <c r="AI642" s="241"/>
      <c r="AJ642" s="241"/>
      <c r="AK642" s="241"/>
      <c r="AL642" s="241"/>
      <c r="AM642" s="241"/>
      <c r="AN642" s="241"/>
      <c r="AO642" s="241"/>
      <c r="AP642" s="241"/>
    </row>
    <row r="643" spans="2:42" ht="15" customHeight="1">
      <c r="B643" s="241"/>
      <c r="C643" s="241"/>
      <c r="H643" s="241" t="s">
        <v>877</v>
      </c>
      <c r="I643" s="241"/>
      <c r="J643" s="241"/>
      <c r="K643" s="241"/>
      <c r="L643" s="241"/>
      <c r="M643" s="241"/>
      <c r="N643" s="241"/>
      <c r="O643" s="241"/>
      <c r="P643" s="241" t="s">
        <v>2060</v>
      </c>
      <c r="Q643" s="241"/>
      <c r="R643" s="241"/>
      <c r="S643" s="241"/>
      <c r="T643" s="241"/>
      <c r="U643" s="241"/>
      <c r="V643" s="241"/>
      <c r="W643" s="241"/>
      <c r="AI643" s="241"/>
      <c r="AJ643" s="241"/>
      <c r="AK643" s="241"/>
      <c r="AL643" s="241"/>
      <c r="AM643" s="241"/>
      <c r="AN643" s="241"/>
      <c r="AO643" s="241"/>
      <c r="AP643" s="241"/>
    </row>
    <row r="644" spans="2:42" ht="15" customHeight="1">
      <c r="B644" s="241"/>
      <c r="C644" s="241"/>
      <c r="H644" s="241" t="s">
        <v>878</v>
      </c>
      <c r="I644" s="241"/>
      <c r="J644" s="241"/>
      <c r="K644" s="241"/>
      <c r="L644" s="241"/>
      <c r="M644" s="241"/>
      <c r="N644" s="241"/>
      <c r="O644" s="241"/>
      <c r="P644" s="241" t="s">
        <v>2063</v>
      </c>
      <c r="Q644" s="241"/>
      <c r="R644" s="241"/>
      <c r="S644" s="241"/>
      <c r="T644" s="241"/>
      <c r="U644" s="241"/>
      <c r="V644" s="241"/>
      <c r="W644" s="241"/>
      <c r="AI644" s="241"/>
      <c r="AJ644" s="241"/>
      <c r="AK644" s="241"/>
      <c r="AL644" s="241"/>
      <c r="AM644" s="241"/>
      <c r="AN644" s="241"/>
      <c r="AO644" s="241"/>
      <c r="AP644" s="241"/>
    </row>
    <row r="645" spans="2:42" ht="15" customHeight="1">
      <c r="B645" s="241"/>
      <c r="C645" s="241"/>
      <c r="H645" s="241" t="s">
        <v>879</v>
      </c>
      <c r="I645" s="241"/>
      <c r="J645" s="241"/>
      <c r="K645" s="241"/>
      <c r="L645" s="241"/>
      <c r="M645" s="241"/>
      <c r="N645" s="241"/>
      <c r="O645" s="241"/>
      <c r="P645" s="241" t="s">
        <v>2056</v>
      </c>
      <c r="Q645" s="241"/>
      <c r="R645" s="241"/>
      <c r="S645" s="241"/>
      <c r="T645" s="241"/>
      <c r="U645" s="241"/>
      <c r="V645" s="241"/>
      <c r="W645" s="241"/>
      <c r="AI645" s="241"/>
      <c r="AJ645" s="241"/>
      <c r="AK645" s="241"/>
      <c r="AL645" s="241"/>
      <c r="AM645" s="241"/>
      <c r="AN645" s="241"/>
      <c r="AO645" s="241"/>
      <c r="AP645" s="241"/>
    </row>
    <row r="646" spans="2:42" ht="15" customHeight="1">
      <c r="B646" s="241"/>
      <c r="C646" s="241"/>
      <c r="H646" s="241" t="s">
        <v>279</v>
      </c>
      <c r="I646" s="241"/>
      <c r="J646" s="241"/>
      <c r="K646" s="241"/>
      <c r="L646" s="241"/>
      <c r="M646" s="241"/>
      <c r="N646" s="241"/>
      <c r="O646" s="241"/>
      <c r="P646" s="241" t="s">
        <v>2061</v>
      </c>
      <c r="Q646" s="241"/>
      <c r="R646" s="241"/>
      <c r="S646" s="241"/>
      <c r="T646" s="241"/>
      <c r="U646" s="241"/>
      <c r="V646" s="241"/>
      <c r="W646" s="241"/>
      <c r="AI646" s="241"/>
      <c r="AJ646" s="241"/>
      <c r="AK646" s="241"/>
      <c r="AL646" s="241"/>
      <c r="AM646" s="241"/>
      <c r="AN646" s="241"/>
      <c r="AO646" s="241"/>
      <c r="AP646" s="241"/>
    </row>
    <row r="647" spans="2:42" ht="15" customHeight="1">
      <c r="B647" s="241"/>
      <c r="C647" s="241"/>
      <c r="H647" s="241" t="s">
        <v>880</v>
      </c>
      <c r="I647" s="241"/>
      <c r="J647" s="241"/>
      <c r="K647" s="241"/>
      <c r="L647" s="241"/>
      <c r="M647" s="241"/>
      <c r="N647" s="241"/>
      <c r="O647" s="241"/>
      <c r="P647" s="241" t="s">
        <v>2058</v>
      </c>
      <c r="Q647" s="241"/>
      <c r="R647" s="241"/>
      <c r="S647" s="241"/>
      <c r="T647" s="241"/>
      <c r="U647" s="241"/>
      <c r="V647" s="241"/>
      <c r="W647" s="241"/>
      <c r="AI647" s="241"/>
      <c r="AJ647" s="241"/>
      <c r="AK647" s="241"/>
      <c r="AL647" s="241"/>
      <c r="AM647" s="241"/>
      <c r="AN647" s="241"/>
      <c r="AO647" s="241"/>
      <c r="AP647" s="241"/>
    </row>
    <row r="648" spans="2:42" ht="15" customHeight="1">
      <c r="B648" s="241"/>
      <c r="C648" s="241"/>
      <c r="H648" s="241" t="s">
        <v>881</v>
      </c>
      <c r="I648" s="241"/>
      <c r="J648" s="241"/>
      <c r="K648" s="241"/>
      <c r="L648" s="241"/>
      <c r="M648" s="241"/>
      <c r="N648" s="241"/>
      <c r="O648" s="241"/>
      <c r="P648" s="241" t="s">
        <v>2058</v>
      </c>
      <c r="Q648" s="241"/>
      <c r="R648" s="241"/>
      <c r="S648" s="241"/>
      <c r="T648" s="241"/>
      <c r="U648" s="241"/>
      <c r="V648" s="241"/>
      <c r="W648" s="241"/>
      <c r="AI648" s="241"/>
      <c r="AJ648" s="241"/>
      <c r="AK648" s="241"/>
      <c r="AL648" s="241"/>
      <c r="AM648" s="241"/>
      <c r="AN648" s="241"/>
      <c r="AO648" s="241"/>
      <c r="AP648" s="241"/>
    </row>
    <row r="649" spans="2:42" ht="15" customHeight="1">
      <c r="B649" s="241"/>
      <c r="C649" s="241"/>
      <c r="H649" s="241" t="s">
        <v>882</v>
      </c>
      <c r="I649" s="241"/>
      <c r="J649" s="241"/>
      <c r="K649" s="241"/>
      <c r="L649" s="241"/>
      <c r="M649" s="241"/>
      <c r="N649" s="241"/>
      <c r="O649" s="241"/>
      <c r="P649" s="241" t="s">
        <v>2057</v>
      </c>
      <c r="Q649" s="241"/>
      <c r="R649" s="241"/>
      <c r="S649" s="241"/>
      <c r="T649" s="241"/>
      <c r="U649" s="241"/>
      <c r="V649" s="241"/>
      <c r="W649" s="241"/>
      <c r="AI649" s="241"/>
      <c r="AJ649" s="241"/>
      <c r="AK649" s="241"/>
      <c r="AL649" s="241"/>
      <c r="AM649" s="241"/>
      <c r="AN649" s="241"/>
      <c r="AO649" s="241"/>
      <c r="AP649" s="241"/>
    </row>
    <row r="650" spans="2:42" ht="15" customHeight="1">
      <c r="B650" s="241"/>
      <c r="C650" s="241"/>
      <c r="H650" s="241" t="s">
        <v>883</v>
      </c>
      <c r="I650" s="241"/>
      <c r="J650" s="241"/>
      <c r="K650" s="241"/>
      <c r="L650" s="241"/>
      <c r="M650" s="241"/>
      <c r="N650" s="241"/>
      <c r="O650" s="241"/>
      <c r="P650" s="241" t="s">
        <v>2057</v>
      </c>
      <c r="Q650" s="241"/>
      <c r="R650" s="241"/>
      <c r="S650" s="241"/>
      <c r="T650" s="241"/>
      <c r="U650" s="241"/>
      <c r="V650" s="241"/>
      <c r="W650" s="241"/>
      <c r="AI650" s="241"/>
      <c r="AJ650" s="241"/>
      <c r="AK650" s="241"/>
      <c r="AL650" s="241"/>
      <c r="AM650" s="241"/>
      <c r="AN650" s="241"/>
      <c r="AO650" s="241"/>
      <c r="AP650" s="241"/>
    </row>
    <row r="651" spans="2:42" ht="15" customHeight="1">
      <c r="B651" s="241"/>
      <c r="C651" s="241"/>
      <c r="H651" s="241" t="s">
        <v>884</v>
      </c>
      <c r="I651" s="241"/>
      <c r="J651" s="241"/>
      <c r="K651" s="241"/>
      <c r="L651" s="241"/>
      <c r="M651" s="241"/>
      <c r="N651" s="241"/>
      <c r="O651" s="241"/>
      <c r="P651" s="241" t="s">
        <v>2056</v>
      </c>
      <c r="Q651" s="241"/>
      <c r="R651" s="241"/>
      <c r="S651" s="241"/>
      <c r="T651" s="241"/>
      <c r="U651" s="241"/>
      <c r="V651" s="241"/>
      <c r="W651" s="241"/>
      <c r="AI651" s="241"/>
      <c r="AJ651" s="241"/>
      <c r="AK651" s="241"/>
      <c r="AL651" s="241"/>
      <c r="AM651" s="241"/>
      <c r="AN651" s="241"/>
      <c r="AO651" s="241"/>
      <c r="AP651" s="241"/>
    </row>
    <row r="652" spans="2:42" ht="15" customHeight="1">
      <c r="B652" s="241"/>
      <c r="C652" s="241"/>
      <c r="H652" s="241" t="s">
        <v>885</v>
      </c>
      <c r="I652" s="241"/>
      <c r="J652" s="241"/>
      <c r="K652" s="241"/>
      <c r="L652" s="241"/>
      <c r="M652" s="241"/>
      <c r="N652" s="241"/>
      <c r="O652" s="241"/>
      <c r="P652" s="241" t="s">
        <v>2060</v>
      </c>
      <c r="Q652" s="241"/>
      <c r="R652" s="241"/>
      <c r="S652" s="241"/>
      <c r="T652" s="241"/>
      <c r="U652" s="241"/>
      <c r="V652" s="241"/>
      <c r="W652" s="241"/>
      <c r="AI652" s="241"/>
      <c r="AJ652" s="241"/>
      <c r="AK652" s="241"/>
      <c r="AL652" s="241"/>
      <c r="AM652" s="241"/>
      <c r="AN652" s="241"/>
      <c r="AO652" s="241"/>
      <c r="AP652" s="241"/>
    </row>
    <row r="653" spans="2:42" ht="15" customHeight="1">
      <c r="B653" s="241"/>
      <c r="C653" s="241"/>
      <c r="H653" s="241" t="s">
        <v>886</v>
      </c>
      <c r="I653" s="241"/>
      <c r="J653" s="241"/>
      <c r="K653" s="241"/>
      <c r="L653" s="241"/>
      <c r="M653" s="241"/>
      <c r="N653" s="241"/>
      <c r="O653" s="241"/>
      <c r="P653" s="241" t="s">
        <v>2059</v>
      </c>
      <c r="Q653" s="241"/>
      <c r="R653" s="241"/>
      <c r="S653" s="241"/>
      <c r="T653" s="241"/>
      <c r="U653" s="241"/>
      <c r="V653" s="241"/>
      <c r="W653" s="241"/>
      <c r="AI653" s="241"/>
      <c r="AJ653" s="241"/>
      <c r="AK653" s="241"/>
      <c r="AL653" s="241"/>
      <c r="AM653" s="241"/>
      <c r="AN653" s="241"/>
      <c r="AO653" s="241"/>
      <c r="AP653" s="241"/>
    </row>
    <row r="654" spans="2:42" ht="15" customHeight="1">
      <c r="B654" s="241"/>
      <c r="C654" s="241"/>
      <c r="H654" s="241" t="s">
        <v>887</v>
      </c>
      <c r="I654" s="241"/>
      <c r="J654" s="241"/>
      <c r="K654" s="241"/>
      <c r="L654" s="241"/>
      <c r="M654" s="241"/>
      <c r="N654" s="241"/>
      <c r="O654" s="241"/>
      <c r="P654" s="241" t="s">
        <v>2059</v>
      </c>
      <c r="Q654" s="241"/>
      <c r="R654" s="241"/>
      <c r="S654" s="241"/>
      <c r="T654" s="241"/>
      <c r="U654" s="241"/>
      <c r="V654" s="241"/>
      <c r="W654" s="241"/>
      <c r="AI654" s="241"/>
      <c r="AJ654" s="241"/>
      <c r="AK654" s="241"/>
      <c r="AL654" s="241"/>
      <c r="AM654" s="241"/>
      <c r="AN654" s="241"/>
      <c r="AO654" s="241"/>
      <c r="AP654" s="241"/>
    </row>
    <row r="655" spans="2:42" ht="15" customHeight="1">
      <c r="B655" s="241"/>
      <c r="C655" s="241"/>
      <c r="H655" s="241" t="s">
        <v>888</v>
      </c>
      <c r="I655" s="241"/>
      <c r="J655" s="241"/>
      <c r="K655" s="241"/>
      <c r="L655" s="241"/>
      <c r="M655" s="241"/>
      <c r="N655" s="241"/>
      <c r="O655" s="241"/>
      <c r="P655" s="241" t="s">
        <v>2058</v>
      </c>
      <c r="Q655" s="241"/>
      <c r="R655" s="241"/>
      <c r="S655" s="241"/>
      <c r="T655" s="241"/>
      <c r="U655" s="241"/>
      <c r="V655" s="241"/>
      <c r="W655" s="241"/>
      <c r="AI655" s="241"/>
      <c r="AJ655" s="241"/>
      <c r="AK655" s="241"/>
      <c r="AL655" s="241"/>
      <c r="AM655" s="241"/>
      <c r="AN655" s="241"/>
      <c r="AO655" s="241"/>
      <c r="AP655" s="241"/>
    </row>
    <row r="656" spans="2:42" ht="15" customHeight="1">
      <c r="B656" s="241"/>
      <c r="C656" s="241"/>
      <c r="H656" s="241" t="s">
        <v>889</v>
      </c>
      <c r="I656" s="241"/>
      <c r="J656" s="241"/>
      <c r="K656" s="241"/>
      <c r="L656" s="241"/>
      <c r="M656" s="241"/>
      <c r="N656" s="241"/>
      <c r="O656" s="241"/>
      <c r="P656" s="241" t="s">
        <v>2059</v>
      </c>
      <c r="Q656" s="241"/>
      <c r="R656" s="241"/>
      <c r="S656" s="241"/>
      <c r="T656" s="241"/>
      <c r="U656" s="241"/>
      <c r="V656" s="241"/>
      <c r="W656" s="241"/>
      <c r="AI656" s="241"/>
      <c r="AJ656" s="241"/>
      <c r="AK656" s="241"/>
      <c r="AL656" s="241"/>
      <c r="AM656" s="241"/>
      <c r="AN656" s="241"/>
      <c r="AO656" s="241"/>
      <c r="AP656" s="241"/>
    </row>
    <row r="657" spans="2:42" ht="15" customHeight="1">
      <c r="B657" s="241"/>
      <c r="C657" s="241"/>
      <c r="H657" s="241" t="s">
        <v>890</v>
      </c>
      <c r="I657" s="241"/>
      <c r="J657" s="241"/>
      <c r="K657" s="241"/>
      <c r="L657" s="241"/>
      <c r="M657" s="241"/>
      <c r="N657" s="241"/>
      <c r="O657" s="241"/>
      <c r="P657" s="241" t="s">
        <v>2058</v>
      </c>
      <c r="Q657" s="241"/>
      <c r="R657" s="241"/>
      <c r="S657" s="241"/>
      <c r="T657" s="241"/>
      <c r="U657" s="241"/>
      <c r="V657" s="241"/>
      <c r="W657" s="241"/>
      <c r="AI657" s="241"/>
      <c r="AJ657" s="241"/>
      <c r="AK657" s="241"/>
      <c r="AL657" s="241"/>
      <c r="AM657" s="241"/>
      <c r="AN657" s="241"/>
      <c r="AO657" s="241"/>
      <c r="AP657" s="241"/>
    </row>
    <row r="658" spans="2:42" ht="15" customHeight="1">
      <c r="B658" s="241"/>
      <c r="C658" s="241"/>
      <c r="H658" s="241" t="s">
        <v>891</v>
      </c>
      <c r="I658" s="241"/>
      <c r="J658" s="241"/>
      <c r="K658" s="241"/>
      <c r="L658" s="241"/>
      <c r="M658" s="241"/>
      <c r="N658" s="241"/>
      <c r="O658" s="241"/>
      <c r="P658" s="241" t="s">
        <v>2060</v>
      </c>
      <c r="Q658" s="241"/>
      <c r="R658" s="241"/>
      <c r="S658" s="241"/>
      <c r="T658" s="241"/>
      <c r="U658" s="241"/>
      <c r="V658" s="241"/>
      <c r="W658" s="241"/>
      <c r="AI658" s="241"/>
      <c r="AJ658" s="241"/>
      <c r="AK658" s="241"/>
      <c r="AL658" s="241"/>
      <c r="AM658" s="241"/>
      <c r="AN658" s="241"/>
      <c r="AO658" s="241"/>
      <c r="AP658" s="241"/>
    </row>
    <row r="659" spans="2:42" ht="15" customHeight="1">
      <c r="B659" s="241"/>
      <c r="C659" s="241"/>
      <c r="H659" s="241" t="s">
        <v>892</v>
      </c>
      <c r="I659" s="241"/>
      <c r="J659" s="241"/>
      <c r="K659" s="241"/>
      <c r="L659" s="241"/>
      <c r="M659" s="241"/>
      <c r="N659" s="241"/>
      <c r="O659" s="241"/>
      <c r="P659" s="241" t="s">
        <v>2061</v>
      </c>
      <c r="Q659" s="241"/>
      <c r="R659" s="241"/>
      <c r="S659" s="241"/>
      <c r="T659" s="241"/>
      <c r="U659" s="241"/>
      <c r="V659" s="241"/>
      <c r="W659" s="241"/>
      <c r="AI659" s="241"/>
      <c r="AJ659" s="241"/>
      <c r="AK659" s="241"/>
      <c r="AL659" s="241"/>
      <c r="AM659" s="241"/>
      <c r="AN659" s="241"/>
      <c r="AO659" s="241"/>
      <c r="AP659" s="241"/>
    </row>
    <row r="660" spans="2:42" ht="15" customHeight="1">
      <c r="B660" s="241"/>
      <c r="C660" s="241"/>
      <c r="H660" s="241" t="s">
        <v>893</v>
      </c>
      <c r="I660" s="241"/>
      <c r="J660" s="241"/>
      <c r="K660" s="241"/>
      <c r="L660" s="241"/>
      <c r="M660" s="241"/>
      <c r="N660" s="241"/>
      <c r="O660" s="241"/>
      <c r="P660" s="241" t="s">
        <v>2057</v>
      </c>
      <c r="Q660" s="241"/>
      <c r="R660" s="241"/>
      <c r="S660" s="241"/>
      <c r="T660" s="241"/>
      <c r="U660" s="241"/>
      <c r="V660" s="241"/>
      <c r="W660" s="241"/>
      <c r="AI660" s="241"/>
      <c r="AJ660" s="241"/>
      <c r="AK660" s="241"/>
      <c r="AL660" s="241"/>
      <c r="AM660" s="241"/>
      <c r="AN660" s="241"/>
      <c r="AO660" s="241"/>
      <c r="AP660" s="241"/>
    </row>
    <row r="661" spans="2:42" ht="15" customHeight="1">
      <c r="B661" s="241"/>
      <c r="C661" s="241"/>
      <c r="H661" s="241" t="s">
        <v>894</v>
      </c>
      <c r="I661" s="241"/>
      <c r="J661" s="241"/>
      <c r="K661" s="241"/>
      <c r="L661" s="241"/>
      <c r="M661" s="241"/>
      <c r="N661" s="241"/>
      <c r="O661" s="241"/>
      <c r="P661" s="241" t="s">
        <v>2059</v>
      </c>
      <c r="Q661" s="241"/>
      <c r="R661" s="241"/>
      <c r="S661" s="241"/>
      <c r="T661" s="241"/>
      <c r="U661" s="241"/>
      <c r="V661" s="241"/>
      <c r="W661" s="241"/>
      <c r="AI661" s="241"/>
      <c r="AJ661" s="241"/>
      <c r="AK661" s="241"/>
      <c r="AL661" s="241"/>
      <c r="AM661" s="241"/>
      <c r="AN661" s="241"/>
      <c r="AO661" s="241"/>
      <c r="AP661" s="241"/>
    </row>
    <row r="662" spans="2:42" ht="15" customHeight="1">
      <c r="B662" s="241"/>
      <c r="C662" s="241"/>
      <c r="H662" s="241" t="s">
        <v>895</v>
      </c>
      <c r="I662" s="241"/>
      <c r="J662" s="241"/>
      <c r="K662" s="241"/>
      <c r="L662" s="241"/>
      <c r="M662" s="241"/>
      <c r="N662" s="241"/>
      <c r="O662" s="241"/>
      <c r="P662" s="241" t="s">
        <v>2063</v>
      </c>
      <c r="Q662" s="241"/>
      <c r="R662" s="241"/>
      <c r="S662" s="241"/>
      <c r="T662" s="241"/>
      <c r="U662" s="241"/>
      <c r="V662" s="241"/>
      <c r="W662" s="241"/>
      <c r="AI662" s="241"/>
      <c r="AJ662" s="241"/>
      <c r="AK662" s="241"/>
      <c r="AL662" s="241"/>
      <c r="AM662" s="241"/>
      <c r="AN662" s="241"/>
      <c r="AO662" s="241"/>
      <c r="AP662" s="241"/>
    </row>
    <row r="663" spans="2:42" ht="15" customHeight="1">
      <c r="B663" s="241"/>
      <c r="C663" s="241"/>
      <c r="H663" s="241" t="s">
        <v>896</v>
      </c>
      <c r="I663" s="241"/>
      <c r="J663" s="241"/>
      <c r="K663" s="241"/>
      <c r="L663" s="241"/>
      <c r="M663" s="241"/>
      <c r="N663" s="241"/>
      <c r="O663" s="241"/>
      <c r="P663" s="241" t="s">
        <v>2057</v>
      </c>
      <c r="Q663" s="241"/>
      <c r="R663" s="241"/>
      <c r="S663" s="241"/>
      <c r="T663" s="241"/>
      <c r="U663" s="241"/>
      <c r="V663" s="241"/>
      <c r="W663" s="241"/>
      <c r="AI663" s="241"/>
      <c r="AJ663" s="241"/>
      <c r="AK663" s="241"/>
      <c r="AL663" s="241"/>
      <c r="AM663" s="241"/>
      <c r="AN663" s="241"/>
      <c r="AO663" s="241"/>
      <c r="AP663" s="241"/>
    </row>
    <row r="664" spans="2:42" ht="15" customHeight="1">
      <c r="B664" s="241"/>
      <c r="C664" s="241"/>
      <c r="H664" s="241" t="s">
        <v>897</v>
      </c>
      <c r="I664" s="241"/>
      <c r="J664" s="241"/>
      <c r="K664" s="241"/>
      <c r="L664" s="241"/>
      <c r="M664" s="241"/>
      <c r="N664" s="241"/>
      <c r="O664" s="241"/>
      <c r="P664" s="241" t="s">
        <v>2056</v>
      </c>
      <c r="Q664" s="241"/>
      <c r="R664" s="241"/>
      <c r="S664" s="241"/>
      <c r="T664" s="241"/>
      <c r="U664" s="241"/>
      <c r="V664" s="241"/>
      <c r="W664" s="241"/>
      <c r="AI664" s="241"/>
      <c r="AJ664" s="241"/>
      <c r="AK664" s="241"/>
      <c r="AL664" s="241"/>
      <c r="AM664" s="241"/>
      <c r="AN664" s="241"/>
      <c r="AO664" s="241"/>
      <c r="AP664" s="241"/>
    </row>
    <row r="665" spans="2:42" ht="15" customHeight="1">
      <c r="B665" s="241"/>
      <c r="C665" s="241"/>
      <c r="H665" s="241" t="s">
        <v>898</v>
      </c>
      <c r="I665" s="241"/>
      <c r="J665" s="241"/>
      <c r="K665" s="241"/>
      <c r="L665" s="241"/>
      <c r="M665" s="241"/>
      <c r="N665" s="241"/>
      <c r="O665" s="241"/>
      <c r="P665" s="241" t="s">
        <v>2058</v>
      </c>
      <c r="Q665" s="241"/>
      <c r="R665" s="241"/>
      <c r="S665" s="241"/>
      <c r="T665" s="241"/>
      <c r="U665" s="241"/>
      <c r="V665" s="241"/>
      <c r="W665" s="241"/>
      <c r="AI665" s="241"/>
      <c r="AJ665" s="241"/>
      <c r="AK665" s="241"/>
      <c r="AL665" s="241"/>
      <c r="AM665" s="241"/>
      <c r="AN665" s="241"/>
      <c r="AO665" s="241"/>
      <c r="AP665" s="241"/>
    </row>
    <row r="666" spans="2:42" ht="15" customHeight="1">
      <c r="B666" s="241"/>
      <c r="C666" s="241"/>
      <c r="H666" s="241" t="s">
        <v>899</v>
      </c>
      <c r="I666" s="241"/>
      <c r="J666" s="241"/>
      <c r="K666" s="241"/>
      <c r="L666" s="241"/>
      <c r="M666" s="241"/>
      <c r="N666" s="241"/>
      <c r="O666" s="241"/>
      <c r="P666" s="241" t="s">
        <v>2060</v>
      </c>
      <c r="Q666" s="241"/>
      <c r="R666" s="241"/>
      <c r="S666" s="241"/>
      <c r="T666" s="241"/>
      <c r="U666" s="241"/>
      <c r="V666" s="241"/>
      <c r="W666" s="241"/>
      <c r="AI666" s="241"/>
      <c r="AJ666" s="241"/>
      <c r="AK666" s="241"/>
      <c r="AL666" s="241"/>
      <c r="AM666" s="241"/>
      <c r="AN666" s="241"/>
      <c r="AO666" s="241"/>
      <c r="AP666" s="241"/>
    </row>
    <row r="667" spans="2:42" ht="15" customHeight="1">
      <c r="B667" s="241"/>
      <c r="C667" s="241"/>
      <c r="H667" s="241" t="s">
        <v>900</v>
      </c>
      <c r="I667" s="241"/>
      <c r="J667" s="241"/>
      <c r="K667" s="241"/>
      <c r="L667" s="241"/>
      <c r="M667" s="241"/>
      <c r="N667" s="241"/>
      <c r="O667" s="241"/>
      <c r="P667" s="241" t="s">
        <v>2060</v>
      </c>
      <c r="Q667" s="241"/>
      <c r="R667" s="241"/>
      <c r="S667" s="241"/>
      <c r="T667" s="241"/>
      <c r="U667" s="241"/>
      <c r="V667" s="241"/>
      <c r="W667" s="241"/>
      <c r="AI667" s="241"/>
      <c r="AJ667" s="241"/>
      <c r="AK667" s="241"/>
      <c r="AL667" s="241"/>
      <c r="AM667" s="241"/>
      <c r="AN667" s="241"/>
      <c r="AO667" s="241"/>
      <c r="AP667" s="241"/>
    </row>
    <row r="668" spans="2:42" ht="15" customHeight="1">
      <c r="B668" s="241"/>
      <c r="C668" s="241"/>
      <c r="H668" s="241" t="s">
        <v>901</v>
      </c>
      <c r="I668" s="241"/>
      <c r="J668" s="241"/>
      <c r="K668" s="241"/>
      <c r="L668" s="241"/>
      <c r="M668" s="241"/>
      <c r="N668" s="241"/>
      <c r="O668" s="241"/>
      <c r="P668" s="241" t="s">
        <v>2058</v>
      </c>
      <c r="Q668" s="241"/>
      <c r="R668" s="241"/>
      <c r="S668" s="241"/>
      <c r="T668" s="241"/>
      <c r="U668" s="241"/>
      <c r="V668" s="241"/>
      <c r="W668" s="241"/>
      <c r="AI668" s="241"/>
      <c r="AJ668" s="241"/>
      <c r="AK668" s="241"/>
      <c r="AL668" s="241"/>
      <c r="AM668" s="241"/>
      <c r="AN668" s="241"/>
      <c r="AO668" s="241"/>
      <c r="AP668" s="241"/>
    </row>
    <row r="669" spans="2:42" ht="15" customHeight="1">
      <c r="B669" s="241"/>
      <c r="C669" s="241"/>
      <c r="H669" s="241" t="s">
        <v>902</v>
      </c>
      <c r="I669" s="241"/>
      <c r="J669" s="241"/>
      <c r="K669" s="241"/>
      <c r="L669" s="241"/>
      <c r="M669" s="241"/>
      <c r="N669" s="241"/>
      <c r="O669" s="241"/>
      <c r="P669" s="241" t="s">
        <v>2063</v>
      </c>
      <c r="Q669" s="241"/>
      <c r="R669" s="241"/>
      <c r="S669" s="241"/>
      <c r="T669" s="241"/>
      <c r="U669" s="241"/>
      <c r="V669" s="241"/>
      <c r="W669" s="241"/>
      <c r="AI669" s="241"/>
      <c r="AJ669" s="241"/>
      <c r="AK669" s="241"/>
      <c r="AL669" s="241"/>
      <c r="AM669" s="241"/>
      <c r="AN669" s="241"/>
      <c r="AO669" s="241"/>
      <c r="AP669" s="241"/>
    </row>
    <row r="670" spans="2:42" ht="15" customHeight="1">
      <c r="B670" s="241"/>
      <c r="C670" s="241"/>
      <c r="H670" s="241" t="s">
        <v>903</v>
      </c>
      <c r="I670" s="241"/>
      <c r="J670" s="241"/>
      <c r="K670" s="241"/>
      <c r="L670" s="241"/>
      <c r="M670" s="241"/>
      <c r="N670" s="241"/>
      <c r="O670" s="241"/>
      <c r="P670" s="241" t="s">
        <v>2058</v>
      </c>
      <c r="Q670" s="241"/>
      <c r="R670" s="241"/>
      <c r="S670" s="241"/>
      <c r="T670" s="241"/>
      <c r="U670" s="241"/>
      <c r="V670" s="241"/>
      <c r="W670" s="241"/>
      <c r="AI670" s="241"/>
      <c r="AJ670" s="241"/>
      <c r="AK670" s="241"/>
      <c r="AL670" s="241"/>
      <c r="AM670" s="241"/>
      <c r="AN670" s="241"/>
      <c r="AO670" s="241"/>
      <c r="AP670" s="241"/>
    </row>
    <row r="671" spans="2:42" ht="15" customHeight="1">
      <c r="B671" s="241"/>
      <c r="C671" s="241"/>
      <c r="H671" s="241" t="s">
        <v>904</v>
      </c>
      <c r="I671" s="241"/>
      <c r="J671" s="241"/>
      <c r="K671" s="241"/>
      <c r="L671" s="241"/>
      <c r="M671" s="241"/>
      <c r="N671" s="241"/>
      <c r="O671" s="241"/>
      <c r="P671" s="241" t="s">
        <v>2057</v>
      </c>
      <c r="Q671" s="241"/>
      <c r="R671" s="241"/>
      <c r="S671" s="241"/>
      <c r="T671" s="241"/>
      <c r="U671" s="241"/>
      <c r="V671" s="241"/>
      <c r="W671" s="241"/>
      <c r="AI671" s="241"/>
      <c r="AJ671" s="241"/>
      <c r="AK671" s="241"/>
      <c r="AL671" s="241"/>
      <c r="AM671" s="241"/>
      <c r="AN671" s="241"/>
      <c r="AO671" s="241"/>
      <c r="AP671" s="241"/>
    </row>
    <row r="672" spans="2:42" ht="15" customHeight="1">
      <c r="B672" s="241"/>
      <c r="C672" s="241"/>
      <c r="H672" s="241" t="s">
        <v>905</v>
      </c>
      <c r="I672" s="241"/>
      <c r="J672" s="241"/>
      <c r="K672" s="241"/>
      <c r="L672" s="241"/>
      <c r="M672" s="241"/>
      <c r="N672" s="241"/>
      <c r="O672" s="241"/>
      <c r="P672" s="241" t="s">
        <v>2057</v>
      </c>
      <c r="Q672" s="241"/>
      <c r="R672" s="241"/>
      <c r="S672" s="241"/>
      <c r="T672" s="241"/>
      <c r="U672" s="241"/>
      <c r="V672" s="241"/>
      <c r="W672" s="241"/>
      <c r="AI672" s="241"/>
      <c r="AJ672" s="241"/>
      <c r="AK672" s="241"/>
      <c r="AL672" s="241"/>
      <c r="AM672" s="241"/>
      <c r="AN672" s="241"/>
      <c r="AO672" s="241"/>
      <c r="AP672" s="241"/>
    </row>
    <row r="673" spans="2:42" ht="15" customHeight="1">
      <c r="B673" s="241"/>
      <c r="C673" s="241"/>
      <c r="H673" s="241" t="s">
        <v>906</v>
      </c>
      <c r="I673" s="241"/>
      <c r="J673" s="241"/>
      <c r="K673" s="241"/>
      <c r="L673" s="241"/>
      <c r="M673" s="241"/>
      <c r="N673" s="241"/>
      <c r="O673" s="241"/>
      <c r="P673" s="241" t="s">
        <v>2056</v>
      </c>
      <c r="Q673" s="241"/>
      <c r="R673" s="241"/>
      <c r="S673" s="241"/>
      <c r="T673" s="241"/>
      <c r="U673" s="241"/>
      <c r="V673" s="241"/>
      <c r="W673" s="241"/>
      <c r="AI673" s="241"/>
      <c r="AJ673" s="241"/>
      <c r="AK673" s="241"/>
      <c r="AL673" s="241"/>
      <c r="AM673" s="241"/>
      <c r="AN673" s="241"/>
      <c r="AO673" s="241"/>
      <c r="AP673" s="241"/>
    </row>
    <row r="674" spans="2:42" ht="15" customHeight="1">
      <c r="B674" s="241"/>
      <c r="C674" s="241"/>
      <c r="H674" s="241" t="s">
        <v>907</v>
      </c>
      <c r="I674" s="241"/>
      <c r="J674" s="241"/>
      <c r="K674" s="241"/>
      <c r="L674" s="241"/>
      <c r="M674" s="241"/>
      <c r="N674" s="241"/>
      <c r="O674" s="241"/>
      <c r="P674" s="241" t="s">
        <v>2060</v>
      </c>
      <c r="Q674" s="241"/>
      <c r="R674" s="241"/>
      <c r="S674" s="241"/>
      <c r="T674" s="241"/>
      <c r="U674" s="241"/>
      <c r="V674" s="241"/>
      <c r="W674" s="241"/>
      <c r="AI674" s="241"/>
      <c r="AJ674" s="241"/>
      <c r="AK674" s="241"/>
      <c r="AL674" s="241"/>
      <c r="AM674" s="241"/>
      <c r="AN674" s="241"/>
      <c r="AO674" s="241"/>
      <c r="AP674" s="241"/>
    </row>
    <row r="675" spans="2:42" ht="15" customHeight="1">
      <c r="B675" s="241"/>
      <c r="C675" s="241"/>
      <c r="H675" s="241" t="s">
        <v>908</v>
      </c>
      <c r="I675" s="241"/>
      <c r="J675" s="241"/>
      <c r="K675" s="241"/>
      <c r="L675" s="241"/>
      <c r="M675" s="241"/>
      <c r="N675" s="241"/>
      <c r="O675" s="241"/>
      <c r="P675" s="241" t="s">
        <v>2060</v>
      </c>
      <c r="Q675" s="241"/>
      <c r="R675" s="241"/>
      <c r="S675" s="241"/>
      <c r="T675" s="241"/>
      <c r="U675" s="241"/>
      <c r="V675" s="241"/>
      <c r="W675" s="241"/>
      <c r="AI675" s="241"/>
      <c r="AJ675" s="241"/>
      <c r="AK675" s="241"/>
      <c r="AL675" s="241"/>
      <c r="AM675" s="241"/>
      <c r="AN675" s="241"/>
      <c r="AO675" s="241"/>
      <c r="AP675" s="241"/>
    </row>
    <row r="676" spans="2:42" ht="15" customHeight="1">
      <c r="B676" s="241"/>
      <c r="C676" s="241"/>
      <c r="H676" s="241" t="s">
        <v>909</v>
      </c>
      <c r="I676" s="241"/>
      <c r="J676" s="241"/>
      <c r="K676" s="241"/>
      <c r="L676" s="241"/>
      <c r="M676" s="241"/>
      <c r="N676" s="241"/>
      <c r="O676" s="241"/>
      <c r="P676" s="241" t="s">
        <v>2059</v>
      </c>
      <c r="Q676" s="241"/>
      <c r="R676" s="241"/>
      <c r="S676" s="241"/>
      <c r="T676" s="241"/>
      <c r="U676" s="241"/>
      <c r="V676" s="241"/>
      <c r="W676" s="241"/>
      <c r="AI676" s="241"/>
      <c r="AJ676" s="241"/>
      <c r="AK676" s="241"/>
      <c r="AL676" s="241"/>
      <c r="AM676" s="241"/>
      <c r="AN676" s="241"/>
      <c r="AO676" s="241"/>
      <c r="AP676" s="241"/>
    </row>
    <row r="677" spans="2:42" ht="15" customHeight="1">
      <c r="B677" s="241"/>
      <c r="C677" s="241"/>
      <c r="H677" s="241" t="s">
        <v>910</v>
      </c>
      <c r="I677" s="241"/>
      <c r="J677" s="241"/>
      <c r="K677" s="241"/>
      <c r="L677" s="241"/>
      <c r="M677" s="241"/>
      <c r="N677" s="241"/>
      <c r="O677" s="241"/>
      <c r="P677" s="241" t="s">
        <v>2057</v>
      </c>
      <c r="Q677" s="241"/>
      <c r="R677" s="241"/>
      <c r="S677" s="241"/>
      <c r="T677" s="241"/>
      <c r="U677" s="241"/>
      <c r="V677" s="241"/>
      <c r="W677" s="241"/>
      <c r="AI677" s="241"/>
      <c r="AJ677" s="241"/>
      <c r="AK677" s="241"/>
      <c r="AL677" s="241"/>
      <c r="AM677" s="241"/>
      <c r="AN677" s="241"/>
      <c r="AO677" s="241"/>
      <c r="AP677" s="241"/>
    </row>
    <row r="678" spans="2:42" ht="15" customHeight="1">
      <c r="B678" s="241"/>
      <c r="C678" s="241"/>
      <c r="H678" s="241" t="s">
        <v>911</v>
      </c>
      <c r="I678" s="241"/>
      <c r="J678" s="241"/>
      <c r="K678" s="241"/>
      <c r="L678" s="241"/>
      <c r="M678" s="241"/>
      <c r="N678" s="241"/>
      <c r="O678" s="241"/>
      <c r="P678" s="241" t="s">
        <v>2058</v>
      </c>
      <c r="Q678" s="241"/>
      <c r="R678" s="241"/>
      <c r="S678" s="241"/>
      <c r="T678" s="241"/>
      <c r="U678" s="241"/>
      <c r="V678" s="241"/>
      <c r="W678" s="241"/>
      <c r="AI678" s="241"/>
      <c r="AJ678" s="241"/>
      <c r="AK678" s="241"/>
      <c r="AL678" s="241"/>
      <c r="AM678" s="241"/>
      <c r="AN678" s="241"/>
      <c r="AO678" s="241"/>
      <c r="AP678" s="241"/>
    </row>
    <row r="679" spans="2:42" ht="15" customHeight="1">
      <c r="B679" s="241"/>
      <c r="C679" s="241"/>
      <c r="H679" s="241" t="s">
        <v>912</v>
      </c>
      <c r="I679" s="241"/>
      <c r="J679" s="241"/>
      <c r="K679" s="241"/>
      <c r="L679" s="241"/>
      <c r="M679" s="241"/>
      <c r="N679" s="241"/>
      <c r="O679" s="241"/>
      <c r="P679" s="241" t="s">
        <v>2063</v>
      </c>
      <c r="Q679" s="241"/>
      <c r="R679" s="241"/>
      <c r="S679" s="241"/>
      <c r="T679" s="241"/>
      <c r="U679" s="241"/>
      <c r="V679" s="241"/>
      <c r="W679" s="241"/>
      <c r="AI679" s="241"/>
      <c r="AJ679" s="241"/>
      <c r="AK679" s="241"/>
      <c r="AL679" s="241"/>
      <c r="AM679" s="241"/>
      <c r="AN679" s="241"/>
      <c r="AO679" s="241"/>
      <c r="AP679" s="241"/>
    </row>
    <row r="680" spans="2:42" ht="15" customHeight="1">
      <c r="B680" s="241"/>
      <c r="C680" s="241"/>
      <c r="H680" s="241" t="s">
        <v>913</v>
      </c>
      <c r="I680" s="241"/>
      <c r="J680" s="241"/>
      <c r="K680" s="241"/>
      <c r="L680" s="241"/>
      <c r="M680" s="241"/>
      <c r="N680" s="241"/>
      <c r="O680" s="241"/>
      <c r="P680" s="241" t="s">
        <v>713</v>
      </c>
      <c r="Q680" s="241"/>
      <c r="R680" s="241"/>
      <c r="S680" s="241"/>
      <c r="T680" s="241"/>
      <c r="U680" s="241"/>
      <c r="V680" s="241"/>
      <c r="W680" s="241"/>
      <c r="AI680" s="241"/>
      <c r="AJ680" s="241"/>
      <c r="AK680" s="241"/>
      <c r="AL680" s="241"/>
      <c r="AM680" s="241"/>
      <c r="AN680" s="241"/>
      <c r="AO680" s="241"/>
      <c r="AP680" s="241"/>
    </row>
    <row r="681" spans="2:42" ht="15" customHeight="1">
      <c r="B681" s="241"/>
      <c r="C681" s="241"/>
      <c r="H681" s="241" t="s">
        <v>914</v>
      </c>
      <c r="I681" s="241"/>
      <c r="J681" s="241"/>
      <c r="K681" s="241"/>
      <c r="L681" s="241"/>
      <c r="M681" s="241"/>
      <c r="N681" s="241"/>
      <c r="O681" s="241"/>
      <c r="P681" s="241" t="s">
        <v>2063</v>
      </c>
      <c r="Q681" s="241"/>
      <c r="R681" s="241"/>
      <c r="S681" s="241"/>
      <c r="T681" s="241"/>
      <c r="U681" s="241"/>
      <c r="V681" s="241"/>
      <c r="W681" s="241"/>
      <c r="AI681" s="241"/>
      <c r="AJ681" s="241"/>
      <c r="AK681" s="241"/>
      <c r="AL681" s="241"/>
      <c r="AM681" s="241"/>
      <c r="AN681" s="241"/>
      <c r="AO681" s="241"/>
      <c r="AP681" s="241"/>
    </row>
    <row r="682" spans="2:42" ht="15" customHeight="1">
      <c r="B682" s="241"/>
      <c r="C682" s="241"/>
      <c r="H682" s="241" t="s">
        <v>915</v>
      </c>
      <c r="I682" s="241"/>
      <c r="J682" s="241"/>
      <c r="K682" s="241"/>
      <c r="L682" s="241"/>
      <c r="M682" s="241"/>
      <c r="N682" s="241"/>
      <c r="O682" s="241"/>
      <c r="P682" s="241" t="s">
        <v>2058</v>
      </c>
      <c r="Q682" s="241"/>
      <c r="R682" s="241"/>
      <c r="S682" s="241"/>
      <c r="T682" s="241"/>
      <c r="U682" s="241"/>
      <c r="V682" s="241"/>
      <c r="W682" s="241"/>
      <c r="AI682" s="241"/>
      <c r="AJ682" s="241"/>
      <c r="AK682" s="241"/>
      <c r="AL682" s="241"/>
      <c r="AM682" s="241"/>
      <c r="AN682" s="241"/>
      <c r="AO682" s="241"/>
      <c r="AP682" s="241"/>
    </row>
    <row r="683" spans="2:42" ht="15" customHeight="1">
      <c r="B683" s="241"/>
      <c r="C683" s="241"/>
      <c r="H683" s="241" t="s">
        <v>916</v>
      </c>
      <c r="I683" s="241"/>
      <c r="J683" s="241"/>
      <c r="K683" s="241"/>
      <c r="L683" s="241"/>
      <c r="M683" s="241"/>
      <c r="N683" s="241"/>
      <c r="O683" s="241"/>
      <c r="P683" s="241" t="s">
        <v>2059</v>
      </c>
      <c r="Q683" s="241"/>
      <c r="R683" s="241"/>
      <c r="S683" s="241"/>
      <c r="T683" s="241"/>
      <c r="U683" s="241"/>
      <c r="V683" s="241"/>
      <c r="W683" s="241"/>
      <c r="AI683" s="241"/>
      <c r="AJ683" s="241"/>
      <c r="AK683" s="241"/>
      <c r="AL683" s="241"/>
      <c r="AM683" s="241"/>
      <c r="AN683" s="241"/>
      <c r="AO683" s="241"/>
      <c r="AP683" s="241"/>
    </row>
    <row r="684" spans="2:42" ht="15" customHeight="1">
      <c r="B684" s="241"/>
      <c r="C684" s="241"/>
      <c r="H684" s="241" t="s">
        <v>917</v>
      </c>
      <c r="I684" s="241"/>
      <c r="J684" s="241"/>
      <c r="K684" s="241"/>
      <c r="L684" s="241"/>
      <c r="M684" s="241"/>
      <c r="N684" s="241"/>
      <c r="O684" s="241"/>
      <c r="P684" s="241" t="s">
        <v>2060</v>
      </c>
      <c r="Q684" s="241"/>
      <c r="R684" s="241"/>
      <c r="S684" s="241"/>
      <c r="T684" s="241"/>
      <c r="U684" s="241"/>
      <c r="V684" s="241"/>
      <c r="W684" s="241"/>
      <c r="AI684" s="241"/>
      <c r="AJ684" s="241"/>
      <c r="AK684" s="241"/>
      <c r="AL684" s="241"/>
      <c r="AM684" s="241"/>
      <c r="AN684" s="241"/>
      <c r="AO684" s="241"/>
      <c r="AP684" s="241"/>
    </row>
    <row r="685" spans="2:42" ht="15" customHeight="1">
      <c r="B685" s="241"/>
      <c r="C685" s="241"/>
      <c r="H685" s="241" t="s">
        <v>918</v>
      </c>
      <c r="I685" s="241"/>
      <c r="J685" s="241"/>
      <c r="K685" s="241"/>
      <c r="L685" s="241"/>
      <c r="M685" s="241"/>
      <c r="N685" s="241"/>
      <c r="O685" s="241"/>
      <c r="P685" s="241" t="s">
        <v>2060</v>
      </c>
      <c r="Q685" s="241"/>
      <c r="R685" s="241"/>
      <c r="S685" s="241"/>
      <c r="T685" s="241"/>
      <c r="U685" s="241"/>
      <c r="V685" s="241"/>
      <c r="W685" s="241"/>
      <c r="AI685" s="241"/>
      <c r="AJ685" s="241"/>
      <c r="AK685" s="241"/>
      <c r="AL685" s="241"/>
      <c r="AM685" s="241"/>
      <c r="AN685" s="241"/>
      <c r="AO685" s="241"/>
      <c r="AP685" s="241"/>
    </row>
    <row r="686" spans="2:42" ht="15" customHeight="1">
      <c r="B686" s="241"/>
      <c r="C686" s="241"/>
      <c r="H686" s="241" t="s">
        <v>919</v>
      </c>
      <c r="I686" s="241"/>
      <c r="J686" s="241"/>
      <c r="K686" s="241"/>
      <c r="L686" s="241"/>
      <c r="M686" s="241"/>
      <c r="N686" s="241"/>
      <c r="O686" s="241"/>
      <c r="P686" s="241" t="s">
        <v>2060</v>
      </c>
      <c r="Q686" s="241"/>
      <c r="R686" s="241"/>
      <c r="S686" s="241"/>
      <c r="T686" s="241"/>
      <c r="U686" s="241"/>
      <c r="V686" s="241"/>
      <c r="W686" s="241"/>
      <c r="AI686" s="241"/>
      <c r="AJ686" s="241"/>
      <c r="AK686" s="241"/>
      <c r="AL686" s="241"/>
      <c r="AM686" s="241"/>
      <c r="AN686" s="241"/>
      <c r="AO686" s="241"/>
      <c r="AP686" s="241"/>
    </row>
    <row r="687" spans="2:42" ht="15" customHeight="1">
      <c r="B687" s="241"/>
      <c r="C687" s="241"/>
      <c r="H687" s="241" t="s">
        <v>920</v>
      </c>
      <c r="I687" s="241"/>
      <c r="J687" s="241"/>
      <c r="K687" s="241"/>
      <c r="L687" s="241"/>
      <c r="M687" s="241"/>
      <c r="N687" s="241"/>
      <c r="O687" s="241"/>
      <c r="P687" s="241" t="s">
        <v>2056</v>
      </c>
      <c r="Q687" s="241"/>
      <c r="R687" s="241"/>
      <c r="S687" s="241"/>
      <c r="T687" s="241"/>
      <c r="U687" s="241"/>
      <c r="V687" s="241"/>
      <c r="W687" s="241"/>
      <c r="AI687" s="241"/>
      <c r="AJ687" s="241"/>
      <c r="AK687" s="241"/>
      <c r="AL687" s="241"/>
      <c r="AM687" s="241"/>
      <c r="AN687" s="241"/>
      <c r="AO687" s="241"/>
      <c r="AP687" s="241"/>
    </row>
    <row r="688" spans="2:42" ht="15" customHeight="1">
      <c r="B688" s="241"/>
      <c r="C688" s="241"/>
      <c r="H688" s="241" t="s">
        <v>921</v>
      </c>
      <c r="I688" s="241"/>
      <c r="J688" s="241"/>
      <c r="K688" s="241"/>
      <c r="L688" s="241"/>
      <c r="M688" s="241"/>
      <c r="N688" s="241"/>
      <c r="O688" s="241"/>
      <c r="P688" s="241" t="s">
        <v>2060</v>
      </c>
      <c r="Q688" s="241"/>
      <c r="R688" s="241"/>
      <c r="S688" s="241"/>
      <c r="T688" s="241"/>
      <c r="U688" s="241"/>
      <c r="V688" s="241"/>
      <c r="W688" s="241"/>
      <c r="AI688" s="241"/>
      <c r="AJ688" s="241"/>
      <c r="AK688" s="241"/>
      <c r="AL688" s="241"/>
      <c r="AM688" s="241"/>
      <c r="AN688" s="241"/>
      <c r="AO688" s="241"/>
      <c r="AP688" s="241"/>
    </row>
    <row r="689" spans="2:42" ht="15" customHeight="1">
      <c r="B689" s="241"/>
      <c r="C689" s="241"/>
      <c r="H689" s="241" t="s">
        <v>922</v>
      </c>
      <c r="I689" s="241"/>
      <c r="J689" s="241"/>
      <c r="K689" s="241"/>
      <c r="L689" s="241"/>
      <c r="M689" s="241"/>
      <c r="N689" s="241"/>
      <c r="O689" s="241"/>
      <c r="P689" s="241" t="s">
        <v>2056</v>
      </c>
      <c r="Q689" s="241"/>
      <c r="R689" s="241"/>
      <c r="S689" s="241"/>
      <c r="T689" s="241"/>
      <c r="U689" s="241"/>
      <c r="V689" s="241"/>
      <c r="W689" s="241"/>
      <c r="AI689" s="241"/>
      <c r="AJ689" s="241"/>
      <c r="AK689" s="241"/>
      <c r="AL689" s="241"/>
      <c r="AM689" s="241"/>
      <c r="AN689" s="241"/>
      <c r="AO689" s="241"/>
      <c r="AP689" s="241"/>
    </row>
    <row r="690" spans="2:42" ht="15" customHeight="1">
      <c r="B690" s="241"/>
      <c r="C690" s="241"/>
      <c r="H690" s="241" t="s">
        <v>923</v>
      </c>
      <c r="I690" s="241"/>
      <c r="J690" s="241"/>
      <c r="K690" s="241"/>
      <c r="L690" s="241"/>
      <c r="M690" s="241"/>
      <c r="N690" s="241"/>
      <c r="O690" s="241"/>
      <c r="P690" s="241" t="s">
        <v>2058</v>
      </c>
      <c r="Q690" s="241"/>
      <c r="R690" s="241"/>
      <c r="S690" s="241"/>
      <c r="T690" s="241"/>
      <c r="U690" s="241"/>
      <c r="V690" s="241"/>
      <c r="W690" s="241"/>
      <c r="AI690" s="241"/>
      <c r="AJ690" s="241"/>
      <c r="AK690" s="241"/>
      <c r="AL690" s="241"/>
      <c r="AM690" s="241"/>
      <c r="AN690" s="241"/>
      <c r="AO690" s="241"/>
      <c r="AP690" s="241"/>
    </row>
    <row r="691" spans="2:42" ht="15" customHeight="1">
      <c r="B691" s="241"/>
      <c r="C691" s="241"/>
      <c r="H691" s="241" t="s">
        <v>924</v>
      </c>
      <c r="I691" s="241"/>
      <c r="J691" s="241"/>
      <c r="K691" s="241"/>
      <c r="L691" s="241"/>
      <c r="M691" s="241"/>
      <c r="N691" s="241"/>
      <c r="O691" s="241"/>
      <c r="P691" s="241" t="s">
        <v>2061</v>
      </c>
      <c r="Q691" s="241"/>
      <c r="R691" s="241"/>
      <c r="S691" s="241"/>
      <c r="T691" s="241"/>
      <c r="U691" s="241"/>
      <c r="V691" s="241"/>
      <c r="W691" s="241"/>
      <c r="AI691" s="241"/>
      <c r="AJ691" s="241"/>
      <c r="AK691" s="241"/>
      <c r="AL691" s="241"/>
      <c r="AM691" s="241"/>
      <c r="AN691" s="241"/>
      <c r="AO691" s="241"/>
      <c r="AP691" s="241"/>
    </row>
    <row r="692" spans="2:42" ht="15" customHeight="1">
      <c r="B692" s="241"/>
      <c r="C692" s="241"/>
      <c r="H692" s="241" t="s">
        <v>925</v>
      </c>
      <c r="I692" s="241"/>
      <c r="J692" s="241"/>
      <c r="K692" s="241"/>
      <c r="L692" s="241"/>
      <c r="M692" s="241"/>
      <c r="N692" s="241"/>
      <c r="O692" s="241"/>
      <c r="P692" s="241" t="s">
        <v>713</v>
      </c>
      <c r="Q692" s="241"/>
      <c r="R692" s="241"/>
      <c r="S692" s="241"/>
      <c r="T692" s="241"/>
      <c r="U692" s="241"/>
      <c r="V692" s="241"/>
      <c r="W692" s="241"/>
      <c r="AI692" s="241"/>
      <c r="AJ692" s="241"/>
      <c r="AK692" s="241"/>
      <c r="AL692" s="241"/>
      <c r="AM692" s="241"/>
      <c r="AN692" s="241"/>
      <c r="AO692" s="241"/>
      <c r="AP692" s="241"/>
    </row>
    <row r="693" spans="2:42" ht="15" customHeight="1">
      <c r="B693" s="241"/>
      <c r="C693" s="241"/>
      <c r="H693" s="241" t="s">
        <v>926</v>
      </c>
      <c r="I693" s="241"/>
      <c r="J693" s="241"/>
      <c r="K693" s="241"/>
      <c r="L693" s="241"/>
      <c r="M693" s="241"/>
      <c r="N693" s="241"/>
      <c r="O693" s="241"/>
      <c r="P693" s="241" t="s">
        <v>2056</v>
      </c>
      <c r="Q693" s="241"/>
      <c r="R693" s="241"/>
      <c r="S693" s="241"/>
      <c r="T693" s="241"/>
      <c r="U693" s="241"/>
      <c r="V693" s="241"/>
      <c r="W693" s="241"/>
      <c r="AI693" s="241"/>
      <c r="AJ693" s="241"/>
      <c r="AK693" s="241"/>
      <c r="AL693" s="241"/>
      <c r="AM693" s="241"/>
      <c r="AN693" s="241"/>
      <c r="AO693" s="241"/>
      <c r="AP693" s="241"/>
    </row>
    <row r="694" spans="2:42" ht="15" customHeight="1">
      <c r="B694" s="241"/>
      <c r="C694" s="241"/>
      <c r="H694" s="241" t="s">
        <v>927</v>
      </c>
      <c r="I694" s="241"/>
      <c r="J694" s="241"/>
      <c r="K694" s="241"/>
      <c r="L694" s="241"/>
      <c r="M694" s="241"/>
      <c r="N694" s="241"/>
      <c r="O694" s="241"/>
      <c r="P694" s="241" t="s">
        <v>2061</v>
      </c>
      <c r="Q694" s="241"/>
      <c r="R694" s="241"/>
      <c r="S694" s="241"/>
      <c r="T694" s="241"/>
      <c r="U694" s="241"/>
      <c r="V694" s="241"/>
      <c r="W694" s="241"/>
      <c r="AI694" s="241"/>
      <c r="AJ694" s="241"/>
      <c r="AK694" s="241"/>
      <c r="AL694" s="241"/>
      <c r="AM694" s="241"/>
      <c r="AN694" s="241"/>
      <c r="AO694" s="241"/>
      <c r="AP694" s="241"/>
    </row>
    <row r="695" spans="2:42" ht="15" customHeight="1">
      <c r="B695" s="241"/>
      <c r="C695" s="241"/>
      <c r="H695" s="241" t="s">
        <v>928</v>
      </c>
      <c r="I695" s="241"/>
      <c r="J695" s="241"/>
      <c r="K695" s="241"/>
      <c r="L695" s="241"/>
      <c r="M695" s="241"/>
      <c r="N695" s="241"/>
      <c r="O695" s="241"/>
      <c r="P695" s="241" t="s">
        <v>2057</v>
      </c>
      <c r="Q695" s="241"/>
      <c r="R695" s="241"/>
      <c r="S695" s="241"/>
      <c r="T695" s="241"/>
      <c r="U695" s="241"/>
      <c r="V695" s="241"/>
      <c r="W695" s="241"/>
      <c r="AI695" s="241"/>
      <c r="AJ695" s="241"/>
      <c r="AK695" s="241"/>
      <c r="AL695" s="241"/>
      <c r="AM695" s="241"/>
      <c r="AN695" s="241"/>
      <c r="AO695" s="241"/>
      <c r="AP695" s="241"/>
    </row>
    <row r="696" spans="2:42" ht="15" customHeight="1">
      <c r="B696" s="241"/>
      <c r="C696" s="241"/>
      <c r="H696" s="241" t="s">
        <v>929</v>
      </c>
      <c r="I696" s="241"/>
      <c r="J696" s="241"/>
      <c r="K696" s="241"/>
      <c r="L696" s="241"/>
      <c r="M696" s="241"/>
      <c r="N696" s="241"/>
      <c r="O696" s="241"/>
      <c r="P696" s="241" t="s">
        <v>2061</v>
      </c>
      <c r="Q696" s="241"/>
      <c r="R696" s="241"/>
      <c r="S696" s="241"/>
      <c r="T696" s="241"/>
      <c r="U696" s="241"/>
      <c r="V696" s="241"/>
      <c r="W696" s="241"/>
      <c r="AI696" s="241"/>
      <c r="AJ696" s="241"/>
      <c r="AK696" s="241"/>
      <c r="AL696" s="241"/>
      <c r="AM696" s="241"/>
      <c r="AN696" s="241"/>
      <c r="AO696" s="241"/>
      <c r="AP696" s="241"/>
    </row>
    <row r="697" spans="2:42" ht="15" customHeight="1">
      <c r="B697" s="241"/>
      <c r="C697" s="241"/>
      <c r="H697" s="241" t="s">
        <v>930</v>
      </c>
      <c r="I697" s="241"/>
      <c r="J697" s="241"/>
      <c r="K697" s="241"/>
      <c r="L697" s="241"/>
      <c r="M697" s="241"/>
      <c r="N697" s="241"/>
      <c r="O697" s="241"/>
      <c r="P697" s="241" t="s">
        <v>2061</v>
      </c>
      <c r="Q697" s="241"/>
      <c r="R697" s="241"/>
      <c r="S697" s="241"/>
      <c r="T697" s="241"/>
      <c r="U697" s="241"/>
      <c r="V697" s="241"/>
      <c r="W697" s="241"/>
      <c r="AI697" s="241"/>
      <c r="AJ697" s="241"/>
      <c r="AK697" s="241"/>
      <c r="AL697" s="241"/>
      <c r="AM697" s="241"/>
      <c r="AN697" s="241"/>
      <c r="AO697" s="241"/>
      <c r="AP697" s="241"/>
    </row>
    <row r="698" spans="2:42" ht="15" customHeight="1">
      <c r="B698" s="241"/>
      <c r="C698" s="241"/>
      <c r="H698" s="241" t="s">
        <v>931</v>
      </c>
      <c r="I698" s="241"/>
      <c r="J698" s="241"/>
      <c r="K698" s="241"/>
      <c r="L698" s="241"/>
      <c r="M698" s="241"/>
      <c r="N698" s="241"/>
      <c r="O698" s="241"/>
      <c r="P698" s="241" t="s">
        <v>2058</v>
      </c>
      <c r="Q698" s="241"/>
      <c r="R698" s="241"/>
      <c r="S698" s="241"/>
      <c r="T698" s="241"/>
      <c r="U698" s="241"/>
      <c r="V698" s="241"/>
      <c r="W698" s="241"/>
      <c r="AI698" s="241"/>
      <c r="AJ698" s="241"/>
      <c r="AK698" s="241"/>
      <c r="AL698" s="241"/>
      <c r="AM698" s="241"/>
      <c r="AN698" s="241"/>
      <c r="AO698" s="241"/>
      <c r="AP698" s="241"/>
    </row>
    <row r="699" spans="2:42" ht="15" customHeight="1">
      <c r="B699" s="241"/>
      <c r="C699" s="241"/>
      <c r="H699" s="241" t="s">
        <v>932</v>
      </c>
      <c r="I699" s="241"/>
      <c r="J699" s="241"/>
      <c r="K699" s="241"/>
      <c r="L699" s="241"/>
      <c r="M699" s="241"/>
      <c r="N699" s="241"/>
      <c r="O699" s="241"/>
      <c r="P699" s="241" t="s">
        <v>2058</v>
      </c>
      <c r="Q699" s="241"/>
      <c r="R699" s="241"/>
      <c r="S699" s="241"/>
      <c r="T699" s="241"/>
      <c r="U699" s="241"/>
      <c r="V699" s="241"/>
      <c r="W699" s="241"/>
      <c r="AI699" s="241"/>
      <c r="AJ699" s="241"/>
      <c r="AK699" s="241"/>
      <c r="AL699" s="241"/>
      <c r="AM699" s="241"/>
      <c r="AN699" s="241"/>
      <c r="AO699" s="241"/>
      <c r="AP699" s="241"/>
    </row>
    <row r="700" spans="2:42" ht="15" customHeight="1">
      <c r="B700" s="241"/>
      <c r="C700" s="241"/>
      <c r="H700" s="241" t="s">
        <v>933</v>
      </c>
      <c r="I700" s="241"/>
      <c r="J700" s="241"/>
      <c r="K700" s="241"/>
      <c r="L700" s="241"/>
      <c r="M700" s="241"/>
      <c r="N700" s="241"/>
      <c r="O700" s="241"/>
      <c r="P700" s="241" t="s">
        <v>2058</v>
      </c>
      <c r="Q700" s="241"/>
      <c r="R700" s="241"/>
      <c r="S700" s="241"/>
      <c r="T700" s="241"/>
      <c r="U700" s="241"/>
      <c r="V700" s="241"/>
      <c r="W700" s="241"/>
      <c r="AI700" s="241"/>
      <c r="AJ700" s="241"/>
      <c r="AK700" s="241"/>
      <c r="AL700" s="241"/>
      <c r="AM700" s="241"/>
      <c r="AN700" s="241"/>
      <c r="AO700" s="241"/>
      <c r="AP700" s="241"/>
    </row>
    <row r="701" spans="2:42" ht="15" customHeight="1">
      <c r="B701" s="241"/>
      <c r="C701" s="241"/>
      <c r="H701" s="241" t="s">
        <v>934</v>
      </c>
      <c r="I701" s="241"/>
      <c r="J701" s="241"/>
      <c r="K701" s="241"/>
      <c r="L701" s="241"/>
      <c r="M701" s="241"/>
      <c r="N701" s="241"/>
      <c r="O701" s="241"/>
      <c r="P701" s="241" t="s">
        <v>2060</v>
      </c>
      <c r="Q701" s="241"/>
      <c r="R701" s="241"/>
      <c r="S701" s="241"/>
      <c r="T701" s="241"/>
      <c r="U701" s="241"/>
      <c r="V701" s="241"/>
      <c r="W701" s="241"/>
      <c r="AI701" s="241"/>
      <c r="AJ701" s="241"/>
      <c r="AK701" s="241"/>
      <c r="AL701" s="241"/>
      <c r="AM701" s="241"/>
      <c r="AN701" s="241"/>
      <c r="AO701" s="241"/>
      <c r="AP701" s="241"/>
    </row>
    <row r="702" spans="2:42" ht="15" customHeight="1">
      <c r="B702" s="241"/>
      <c r="C702" s="241"/>
      <c r="H702" s="241" t="s">
        <v>935</v>
      </c>
      <c r="I702" s="241"/>
      <c r="J702" s="241"/>
      <c r="K702" s="241"/>
      <c r="L702" s="241"/>
      <c r="M702" s="241"/>
      <c r="N702" s="241"/>
      <c r="O702" s="241"/>
      <c r="P702" s="241" t="s">
        <v>2059</v>
      </c>
      <c r="Q702" s="241"/>
      <c r="R702" s="241"/>
      <c r="S702" s="241"/>
      <c r="T702" s="241"/>
      <c r="U702" s="241"/>
      <c r="V702" s="241"/>
      <c r="W702" s="241"/>
      <c r="AI702" s="241"/>
      <c r="AJ702" s="241"/>
      <c r="AK702" s="241"/>
      <c r="AL702" s="241"/>
      <c r="AM702" s="241"/>
      <c r="AN702" s="241"/>
      <c r="AO702" s="241"/>
      <c r="AP702" s="241"/>
    </row>
    <row r="703" spans="2:42" ht="15" customHeight="1">
      <c r="B703" s="241"/>
      <c r="C703" s="241"/>
      <c r="H703" s="241" t="s">
        <v>936</v>
      </c>
      <c r="I703" s="241"/>
      <c r="J703" s="241"/>
      <c r="K703" s="241"/>
      <c r="L703" s="241"/>
      <c r="M703" s="241"/>
      <c r="N703" s="241"/>
      <c r="O703" s="241"/>
      <c r="P703" s="241" t="s">
        <v>2058</v>
      </c>
      <c r="Q703" s="241"/>
      <c r="R703" s="241"/>
      <c r="S703" s="241"/>
      <c r="T703" s="241"/>
      <c r="U703" s="241"/>
      <c r="V703" s="241"/>
      <c r="W703" s="241"/>
      <c r="AI703" s="241"/>
      <c r="AJ703" s="241"/>
      <c r="AK703" s="241"/>
      <c r="AL703" s="241"/>
      <c r="AM703" s="241"/>
      <c r="AN703" s="241"/>
      <c r="AO703" s="241"/>
      <c r="AP703" s="241"/>
    </row>
    <row r="704" spans="2:42" ht="15" customHeight="1">
      <c r="B704" s="241"/>
      <c r="C704" s="241"/>
      <c r="H704" s="241" t="s">
        <v>937</v>
      </c>
      <c r="I704" s="241"/>
      <c r="J704" s="241"/>
      <c r="K704" s="241"/>
      <c r="L704" s="241"/>
      <c r="M704" s="241"/>
      <c r="N704" s="241"/>
      <c r="O704" s="241"/>
      <c r="P704" s="241" t="s">
        <v>2062</v>
      </c>
      <c r="Q704" s="241"/>
      <c r="R704" s="241"/>
      <c r="S704" s="241"/>
      <c r="T704" s="241"/>
      <c r="U704" s="241"/>
      <c r="V704" s="241"/>
      <c r="W704" s="241"/>
      <c r="AI704" s="241"/>
      <c r="AJ704" s="241"/>
      <c r="AK704" s="241"/>
      <c r="AL704" s="241"/>
      <c r="AM704" s="241"/>
      <c r="AN704" s="241"/>
      <c r="AO704" s="241"/>
      <c r="AP704" s="241"/>
    </row>
    <row r="705" spans="2:42" ht="15" customHeight="1">
      <c r="B705" s="241"/>
      <c r="C705" s="241"/>
      <c r="H705" s="241" t="s">
        <v>938</v>
      </c>
      <c r="I705" s="241"/>
      <c r="J705" s="241"/>
      <c r="K705" s="241"/>
      <c r="L705" s="241"/>
      <c r="M705" s="241"/>
      <c r="N705" s="241"/>
      <c r="O705" s="241"/>
      <c r="P705" s="241" t="s">
        <v>2063</v>
      </c>
      <c r="Q705" s="241"/>
      <c r="R705" s="241"/>
      <c r="S705" s="241"/>
      <c r="T705" s="241"/>
      <c r="U705" s="241"/>
      <c r="V705" s="241"/>
      <c r="W705" s="241"/>
      <c r="AI705" s="241"/>
      <c r="AJ705" s="241"/>
      <c r="AK705" s="241"/>
      <c r="AL705" s="241"/>
      <c r="AM705" s="241"/>
      <c r="AN705" s="241"/>
      <c r="AO705" s="241"/>
      <c r="AP705" s="241"/>
    </row>
    <row r="706" spans="2:42" ht="15" customHeight="1">
      <c r="B706" s="241"/>
      <c r="C706" s="241"/>
      <c r="H706" s="241" t="s">
        <v>286</v>
      </c>
      <c r="I706" s="241"/>
      <c r="J706" s="241"/>
      <c r="K706" s="241"/>
      <c r="L706" s="241"/>
      <c r="M706" s="241"/>
      <c r="N706" s="241"/>
      <c r="O706" s="241"/>
      <c r="P706" s="241" t="s">
        <v>2061</v>
      </c>
      <c r="Q706" s="241"/>
      <c r="R706" s="241"/>
      <c r="S706" s="241"/>
      <c r="T706" s="241"/>
      <c r="U706" s="241"/>
      <c r="V706" s="241"/>
      <c r="W706" s="241"/>
      <c r="AI706" s="241"/>
      <c r="AJ706" s="241"/>
      <c r="AK706" s="241"/>
      <c r="AL706" s="241"/>
      <c r="AM706" s="241"/>
      <c r="AN706" s="241"/>
      <c r="AO706" s="241"/>
      <c r="AP706" s="241"/>
    </row>
    <row r="707" spans="2:42" ht="15" customHeight="1">
      <c r="B707" s="241"/>
      <c r="C707" s="241"/>
      <c r="H707" s="241" t="s">
        <v>939</v>
      </c>
      <c r="I707" s="241"/>
      <c r="J707" s="241"/>
      <c r="K707" s="241"/>
      <c r="L707" s="241"/>
      <c r="M707" s="241"/>
      <c r="N707" s="241"/>
      <c r="O707" s="241"/>
      <c r="P707" s="241" t="s">
        <v>2060</v>
      </c>
      <c r="Q707" s="241"/>
      <c r="R707" s="241"/>
      <c r="S707" s="241"/>
      <c r="T707" s="241"/>
      <c r="U707" s="241"/>
      <c r="V707" s="241"/>
      <c r="W707" s="241"/>
      <c r="AI707" s="241"/>
      <c r="AJ707" s="241"/>
      <c r="AK707" s="241"/>
      <c r="AL707" s="241"/>
      <c r="AM707" s="241"/>
      <c r="AN707" s="241"/>
      <c r="AO707" s="241"/>
      <c r="AP707" s="241"/>
    </row>
    <row r="708" spans="2:42" ht="15" customHeight="1">
      <c r="B708" s="241"/>
      <c r="C708" s="241"/>
      <c r="H708" s="241" t="s">
        <v>940</v>
      </c>
      <c r="I708" s="241"/>
      <c r="J708" s="241"/>
      <c r="K708" s="241"/>
      <c r="L708" s="241"/>
      <c r="M708" s="241"/>
      <c r="N708" s="241"/>
      <c r="O708" s="241"/>
      <c r="P708" s="241" t="s">
        <v>2061</v>
      </c>
      <c r="Q708" s="241"/>
      <c r="R708" s="241"/>
      <c r="S708" s="241"/>
      <c r="T708" s="241"/>
      <c r="U708" s="241"/>
      <c r="V708" s="241"/>
      <c r="W708" s="241"/>
      <c r="AI708" s="241"/>
      <c r="AJ708" s="241"/>
      <c r="AK708" s="241"/>
      <c r="AL708" s="241"/>
      <c r="AM708" s="241"/>
      <c r="AN708" s="241"/>
      <c r="AO708" s="241"/>
      <c r="AP708" s="241"/>
    </row>
    <row r="709" spans="2:42" ht="15" customHeight="1">
      <c r="B709" s="241"/>
      <c r="C709" s="241"/>
      <c r="H709" s="241" t="s">
        <v>941</v>
      </c>
      <c r="I709" s="241"/>
      <c r="J709" s="241"/>
      <c r="K709" s="241"/>
      <c r="L709" s="241"/>
      <c r="M709" s="241"/>
      <c r="N709" s="241"/>
      <c r="O709" s="241"/>
      <c r="P709" s="241" t="s">
        <v>2058</v>
      </c>
      <c r="Q709" s="241"/>
      <c r="R709" s="241"/>
      <c r="S709" s="241"/>
      <c r="T709" s="241"/>
      <c r="U709" s="241"/>
      <c r="V709" s="241"/>
      <c r="W709" s="241"/>
      <c r="AI709" s="241"/>
      <c r="AJ709" s="241"/>
      <c r="AK709" s="241"/>
      <c r="AL709" s="241"/>
      <c r="AM709" s="241"/>
      <c r="AN709" s="241"/>
      <c r="AO709" s="241"/>
      <c r="AP709" s="241"/>
    </row>
    <row r="710" spans="2:42" ht="15" customHeight="1">
      <c r="B710" s="241"/>
      <c r="C710" s="241"/>
      <c r="H710" s="241" t="s">
        <v>942</v>
      </c>
      <c r="I710" s="241"/>
      <c r="J710" s="241"/>
      <c r="K710" s="241"/>
      <c r="L710" s="241"/>
      <c r="M710" s="241"/>
      <c r="N710" s="241"/>
      <c r="O710" s="241"/>
      <c r="P710" s="241" t="s">
        <v>713</v>
      </c>
      <c r="Q710" s="241"/>
      <c r="R710" s="241"/>
      <c r="S710" s="241"/>
      <c r="T710" s="241"/>
      <c r="U710" s="241"/>
      <c r="V710" s="241"/>
      <c r="W710" s="241"/>
      <c r="AI710" s="241"/>
      <c r="AJ710" s="241"/>
      <c r="AK710" s="241"/>
      <c r="AL710" s="241"/>
      <c r="AM710" s="241"/>
      <c r="AN710" s="241"/>
      <c r="AO710" s="241"/>
      <c r="AP710" s="241"/>
    </row>
    <row r="711" spans="2:42" ht="15" customHeight="1">
      <c r="B711" s="241"/>
      <c r="C711" s="241"/>
      <c r="H711" s="241" t="s">
        <v>943</v>
      </c>
      <c r="I711" s="241"/>
      <c r="J711" s="241"/>
      <c r="K711" s="241"/>
      <c r="L711" s="241"/>
      <c r="M711" s="241"/>
      <c r="N711" s="241"/>
      <c r="O711" s="241"/>
      <c r="P711" s="241" t="s">
        <v>2058</v>
      </c>
      <c r="Q711" s="241"/>
      <c r="R711" s="241"/>
      <c r="S711" s="241"/>
      <c r="T711" s="241"/>
      <c r="U711" s="241"/>
      <c r="V711" s="241"/>
      <c r="W711" s="241"/>
      <c r="AI711" s="241"/>
      <c r="AJ711" s="241"/>
      <c r="AK711" s="241"/>
      <c r="AL711" s="241"/>
      <c r="AM711" s="241"/>
      <c r="AN711" s="241"/>
      <c r="AO711" s="241"/>
      <c r="AP711" s="241"/>
    </row>
    <row r="712" spans="2:42" ht="15" customHeight="1">
      <c r="B712" s="241"/>
      <c r="C712" s="241"/>
      <c r="H712" s="241" t="s">
        <v>944</v>
      </c>
      <c r="I712" s="241"/>
      <c r="J712" s="241"/>
      <c r="K712" s="241"/>
      <c r="L712" s="241"/>
      <c r="M712" s="241"/>
      <c r="N712" s="241"/>
      <c r="O712" s="241"/>
      <c r="P712" s="241" t="s">
        <v>2058</v>
      </c>
      <c r="Q712" s="241"/>
      <c r="R712" s="241"/>
      <c r="S712" s="241"/>
      <c r="T712" s="241"/>
      <c r="U712" s="241"/>
      <c r="V712" s="241"/>
      <c r="W712" s="241"/>
      <c r="AI712" s="241"/>
      <c r="AJ712" s="241"/>
      <c r="AK712" s="241"/>
      <c r="AL712" s="241"/>
      <c r="AM712" s="241"/>
      <c r="AN712" s="241"/>
      <c r="AO712" s="241"/>
      <c r="AP712" s="241"/>
    </row>
    <row r="713" spans="2:42" ht="15" customHeight="1">
      <c r="B713" s="241"/>
      <c r="C713" s="241"/>
      <c r="H713" s="241" t="s">
        <v>945</v>
      </c>
      <c r="I713" s="241"/>
      <c r="J713" s="241"/>
      <c r="K713" s="241"/>
      <c r="L713" s="241"/>
      <c r="M713" s="241"/>
      <c r="N713" s="241"/>
      <c r="O713" s="241"/>
      <c r="P713" s="241" t="s">
        <v>2061</v>
      </c>
      <c r="Q713" s="241"/>
      <c r="R713" s="241"/>
      <c r="S713" s="241"/>
      <c r="T713" s="241"/>
      <c r="U713" s="241"/>
      <c r="V713" s="241"/>
      <c r="W713" s="241"/>
      <c r="AI713" s="241"/>
      <c r="AJ713" s="241"/>
      <c r="AK713" s="241"/>
      <c r="AL713" s="241"/>
      <c r="AM713" s="241"/>
      <c r="AN713" s="241"/>
      <c r="AO713" s="241"/>
      <c r="AP713" s="241"/>
    </row>
    <row r="714" spans="2:42" ht="15" customHeight="1">
      <c r="B714" s="241"/>
      <c r="C714" s="241"/>
      <c r="H714" s="241" t="s">
        <v>946</v>
      </c>
      <c r="I714" s="241"/>
      <c r="J714" s="241"/>
      <c r="K714" s="241"/>
      <c r="L714" s="241"/>
      <c r="M714" s="241"/>
      <c r="N714" s="241"/>
      <c r="O714" s="241"/>
      <c r="P714" s="241" t="s">
        <v>2058</v>
      </c>
      <c r="Q714" s="241"/>
      <c r="R714" s="241"/>
      <c r="S714" s="241"/>
      <c r="T714" s="241"/>
      <c r="U714" s="241"/>
      <c r="V714" s="241"/>
      <c r="W714" s="241"/>
      <c r="AI714" s="241"/>
      <c r="AJ714" s="241"/>
      <c r="AK714" s="241"/>
      <c r="AL714" s="241"/>
      <c r="AM714" s="241"/>
      <c r="AN714" s="241"/>
      <c r="AO714" s="241"/>
      <c r="AP714" s="241"/>
    </row>
    <row r="715" spans="2:42" ht="15" customHeight="1">
      <c r="B715" s="241"/>
      <c r="C715" s="241"/>
      <c r="H715" s="241" t="s">
        <v>947</v>
      </c>
      <c r="I715" s="241"/>
      <c r="J715" s="241"/>
      <c r="K715" s="241"/>
      <c r="L715" s="241"/>
      <c r="M715" s="241"/>
      <c r="N715" s="241"/>
      <c r="O715" s="241"/>
      <c r="P715" s="241" t="s">
        <v>2056</v>
      </c>
      <c r="Q715" s="241"/>
      <c r="R715" s="241"/>
      <c r="S715" s="241"/>
      <c r="T715" s="241"/>
      <c r="U715" s="241"/>
      <c r="V715" s="241"/>
      <c r="W715" s="241"/>
      <c r="AI715" s="241"/>
      <c r="AJ715" s="241"/>
      <c r="AK715" s="241"/>
      <c r="AL715" s="241"/>
      <c r="AM715" s="241"/>
      <c r="AN715" s="241"/>
      <c r="AO715" s="241"/>
      <c r="AP715" s="241"/>
    </row>
    <row r="716" spans="2:42" ht="15" customHeight="1">
      <c r="B716" s="241"/>
      <c r="C716" s="241"/>
      <c r="H716" s="241" t="s">
        <v>948</v>
      </c>
      <c r="I716" s="241"/>
      <c r="J716" s="241"/>
      <c r="K716" s="241"/>
      <c r="L716" s="241"/>
      <c r="M716" s="241"/>
      <c r="N716" s="241"/>
      <c r="O716" s="241"/>
      <c r="P716" s="241" t="s">
        <v>2063</v>
      </c>
      <c r="Q716" s="241"/>
      <c r="R716" s="241"/>
      <c r="S716" s="241"/>
      <c r="T716" s="241"/>
      <c r="U716" s="241"/>
      <c r="V716" s="241"/>
      <c r="W716" s="241"/>
      <c r="AI716" s="241"/>
      <c r="AJ716" s="241"/>
      <c r="AK716" s="241"/>
      <c r="AL716" s="241"/>
      <c r="AM716" s="241"/>
      <c r="AN716" s="241"/>
      <c r="AO716" s="241"/>
      <c r="AP716" s="241"/>
    </row>
    <row r="717" spans="2:42" ht="15" customHeight="1">
      <c r="B717" s="241"/>
      <c r="C717" s="241"/>
      <c r="H717" s="241" t="s">
        <v>949</v>
      </c>
      <c r="I717" s="241"/>
      <c r="J717" s="241"/>
      <c r="K717" s="241"/>
      <c r="L717" s="241"/>
      <c r="M717" s="241"/>
      <c r="N717" s="241"/>
      <c r="O717" s="241"/>
      <c r="P717" s="241" t="s">
        <v>2059</v>
      </c>
      <c r="Q717" s="241"/>
      <c r="R717" s="241"/>
      <c r="S717" s="241"/>
      <c r="T717" s="241"/>
      <c r="U717" s="241"/>
      <c r="V717" s="241"/>
      <c r="W717" s="241"/>
      <c r="AI717" s="241"/>
      <c r="AJ717" s="241"/>
      <c r="AK717" s="241"/>
      <c r="AL717" s="241"/>
      <c r="AM717" s="241"/>
      <c r="AN717" s="241"/>
      <c r="AO717" s="241"/>
      <c r="AP717" s="241"/>
    </row>
    <row r="718" spans="2:42" ht="15" customHeight="1">
      <c r="B718" s="241"/>
      <c r="C718" s="241"/>
      <c r="H718" s="241" t="s">
        <v>950</v>
      </c>
      <c r="I718" s="241"/>
      <c r="J718" s="241"/>
      <c r="K718" s="241"/>
      <c r="L718" s="241"/>
      <c r="M718" s="241"/>
      <c r="N718" s="241"/>
      <c r="O718" s="241"/>
      <c r="P718" s="241" t="s">
        <v>2058</v>
      </c>
      <c r="Q718" s="241"/>
      <c r="R718" s="241"/>
      <c r="S718" s="241"/>
      <c r="T718" s="241"/>
      <c r="U718" s="241"/>
      <c r="V718" s="241"/>
      <c r="W718" s="241"/>
      <c r="AI718" s="241"/>
      <c r="AJ718" s="241"/>
      <c r="AK718" s="241"/>
      <c r="AL718" s="241"/>
      <c r="AM718" s="241"/>
      <c r="AN718" s="241"/>
      <c r="AO718" s="241"/>
      <c r="AP718" s="241"/>
    </row>
    <row r="719" spans="2:42" ht="15" customHeight="1">
      <c r="B719" s="241"/>
      <c r="C719" s="241"/>
      <c r="H719" s="241" t="s">
        <v>951</v>
      </c>
      <c r="I719" s="241"/>
      <c r="J719" s="241"/>
      <c r="K719" s="241"/>
      <c r="L719" s="241"/>
      <c r="M719" s="241"/>
      <c r="N719" s="241"/>
      <c r="O719" s="241"/>
      <c r="P719" s="241" t="s">
        <v>2058</v>
      </c>
      <c r="Q719" s="241"/>
      <c r="R719" s="241"/>
      <c r="S719" s="241"/>
      <c r="T719" s="241"/>
      <c r="U719" s="241"/>
      <c r="V719" s="241"/>
      <c r="W719" s="241"/>
      <c r="AI719" s="241"/>
      <c r="AJ719" s="241"/>
      <c r="AK719" s="241"/>
      <c r="AL719" s="241"/>
      <c r="AM719" s="241"/>
      <c r="AN719" s="241"/>
      <c r="AO719" s="241"/>
      <c r="AP719" s="241"/>
    </row>
    <row r="720" spans="2:42" ht="15" customHeight="1">
      <c r="B720" s="241"/>
      <c r="C720" s="241"/>
      <c r="H720" s="241" t="s">
        <v>952</v>
      </c>
      <c r="I720" s="241"/>
      <c r="J720" s="241"/>
      <c r="K720" s="241"/>
      <c r="L720" s="241"/>
      <c r="M720" s="241"/>
      <c r="N720" s="241"/>
      <c r="O720" s="241"/>
      <c r="P720" s="241" t="s">
        <v>713</v>
      </c>
      <c r="Q720" s="241"/>
      <c r="R720" s="241"/>
      <c r="S720" s="241"/>
      <c r="T720" s="241"/>
      <c r="U720" s="241"/>
      <c r="V720" s="241"/>
      <c r="W720" s="241"/>
      <c r="AI720" s="241"/>
      <c r="AJ720" s="241"/>
      <c r="AK720" s="241"/>
      <c r="AL720" s="241"/>
      <c r="AM720" s="241"/>
      <c r="AN720" s="241"/>
      <c r="AO720" s="241"/>
      <c r="AP720" s="241"/>
    </row>
    <row r="721" spans="2:42" ht="15" customHeight="1">
      <c r="B721" s="241"/>
      <c r="C721" s="241"/>
      <c r="H721" s="241" t="s">
        <v>953</v>
      </c>
      <c r="I721" s="241"/>
      <c r="J721" s="241"/>
      <c r="K721" s="241"/>
      <c r="L721" s="241"/>
      <c r="M721" s="241"/>
      <c r="N721" s="241"/>
      <c r="O721" s="241"/>
      <c r="P721" s="241" t="s">
        <v>2060</v>
      </c>
      <c r="Q721" s="241"/>
      <c r="R721" s="241"/>
      <c r="S721" s="241"/>
      <c r="T721" s="241"/>
      <c r="U721" s="241"/>
      <c r="V721" s="241"/>
      <c r="W721" s="241"/>
      <c r="AI721" s="241"/>
      <c r="AJ721" s="241"/>
      <c r="AK721" s="241"/>
      <c r="AL721" s="241"/>
      <c r="AM721" s="241"/>
      <c r="AN721" s="241"/>
      <c r="AO721" s="241"/>
      <c r="AP721" s="241"/>
    </row>
    <row r="722" spans="2:42" ht="15" customHeight="1">
      <c r="B722" s="241"/>
      <c r="C722" s="241"/>
      <c r="H722" s="241" t="s">
        <v>954</v>
      </c>
      <c r="I722" s="241"/>
      <c r="J722" s="241"/>
      <c r="K722" s="241"/>
      <c r="L722" s="241"/>
      <c r="M722" s="241"/>
      <c r="N722" s="241"/>
      <c r="O722" s="241"/>
      <c r="P722" s="241" t="s">
        <v>2058</v>
      </c>
      <c r="Q722" s="241"/>
      <c r="R722" s="241"/>
      <c r="S722" s="241"/>
      <c r="T722" s="241"/>
      <c r="U722" s="241"/>
      <c r="V722" s="241"/>
      <c r="W722" s="241"/>
      <c r="AI722" s="241"/>
      <c r="AJ722" s="241"/>
      <c r="AK722" s="241"/>
      <c r="AL722" s="241"/>
      <c r="AM722" s="241"/>
      <c r="AN722" s="241"/>
      <c r="AO722" s="241"/>
      <c r="AP722" s="241"/>
    </row>
    <row r="723" spans="2:42" ht="15" customHeight="1">
      <c r="B723" s="241"/>
      <c r="C723" s="241"/>
      <c r="H723" s="241" t="s">
        <v>955</v>
      </c>
      <c r="I723" s="241"/>
      <c r="J723" s="241"/>
      <c r="K723" s="241"/>
      <c r="L723" s="241"/>
      <c r="M723" s="241"/>
      <c r="N723" s="241"/>
      <c r="O723" s="241"/>
      <c r="P723" s="241" t="s">
        <v>2058</v>
      </c>
      <c r="Q723" s="241"/>
      <c r="R723" s="241"/>
      <c r="S723" s="241"/>
      <c r="T723" s="241"/>
      <c r="U723" s="241"/>
      <c r="V723" s="241"/>
      <c r="W723" s="241"/>
      <c r="AI723" s="241"/>
      <c r="AJ723" s="241"/>
      <c r="AK723" s="241"/>
      <c r="AL723" s="241"/>
      <c r="AM723" s="241"/>
      <c r="AN723" s="241"/>
      <c r="AO723" s="241"/>
      <c r="AP723" s="241"/>
    </row>
    <row r="724" spans="2:42" ht="15" customHeight="1">
      <c r="B724" s="241"/>
      <c r="C724" s="241"/>
      <c r="H724" s="241" t="s">
        <v>956</v>
      </c>
      <c r="I724" s="241"/>
      <c r="J724" s="241"/>
      <c r="K724" s="241"/>
      <c r="L724" s="241"/>
      <c r="M724" s="241"/>
      <c r="N724" s="241"/>
      <c r="O724" s="241"/>
      <c r="P724" s="241" t="s">
        <v>2056</v>
      </c>
      <c r="Q724" s="241"/>
      <c r="R724" s="241"/>
      <c r="S724" s="241"/>
      <c r="T724" s="241"/>
      <c r="U724" s="241"/>
      <c r="V724" s="241"/>
      <c r="W724" s="241"/>
      <c r="AI724" s="241"/>
      <c r="AJ724" s="241"/>
      <c r="AK724" s="241"/>
      <c r="AL724" s="241"/>
      <c r="AM724" s="241"/>
      <c r="AN724" s="241"/>
      <c r="AO724" s="241"/>
      <c r="AP724" s="241"/>
    </row>
    <row r="725" spans="2:42" ht="15" customHeight="1">
      <c r="B725" s="241"/>
      <c r="C725" s="241"/>
      <c r="H725" s="241" t="s">
        <v>957</v>
      </c>
      <c r="I725" s="241"/>
      <c r="J725" s="241"/>
      <c r="K725" s="241"/>
      <c r="L725" s="241"/>
      <c r="M725" s="241"/>
      <c r="N725" s="241"/>
      <c r="O725" s="241"/>
      <c r="P725" s="241" t="s">
        <v>2058</v>
      </c>
      <c r="Q725" s="241"/>
      <c r="R725" s="241"/>
      <c r="S725" s="241"/>
      <c r="T725" s="241"/>
      <c r="U725" s="241"/>
      <c r="V725" s="241"/>
      <c r="W725" s="241"/>
      <c r="AI725" s="241"/>
      <c r="AJ725" s="241"/>
      <c r="AK725" s="241"/>
      <c r="AL725" s="241"/>
      <c r="AM725" s="241"/>
      <c r="AN725" s="241"/>
      <c r="AO725" s="241"/>
      <c r="AP725" s="241"/>
    </row>
    <row r="726" spans="2:42" ht="15" customHeight="1">
      <c r="B726" s="241"/>
      <c r="C726" s="241"/>
      <c r="H726" s="241" t="s">
        <v>958</v>
      </c>
      <c r="I726" s="241"/>
      <c r="J726" s="241"/>
      <c r="K726" s="241"/>
      <c r="L726" s="241"/>
      <c r="M726" s="241"/>
      <c r="N726" s="241"/>
      <c r="O726" s="241"/>
      <c r="P726" s="241" t="s">
        <v>2063</v>
      </c>
      <c r="Q726" s="241"/>
      <c r="R726" s="241"/>
      <c r="S726" s="241"/>
      <c r="T726" s="241"/>
      <c r="U726" s="241"/>
      <c r="V726" s="241"/>
      <c r="W726" s="241"/>
      <c r="AI726" s="241"/>
      <c r="AJ726" s="241"/>
      <c r="AK726" s="241"/>
      <c r="AL726" s="241"/>
      <c r="AM726" s="241"/>
      <c r="AN726" s="241"/>
      <c r="AO726" s="241"/>
      <c r="AP726" s="241"/>
    </row>
    <row r="727" spans="2:42" ht="15" customHeight="1">
      <c r="B727" s="241"/>
      <c r="C727" s="241"/>
      <c r="H727" s="241" t="s">
        <v>959</v>
      </c>
      <c r="I727" s="241"/>
      <c r="J727" s="241"/>
      <c r="K727" s="241"/>
      <c r="L727" s="241"/>
      <c r="M727" s="241"/>
      <c r="N727" s="241"/>
      <c r="O727" s="241"/>
      <c r="P727" s="241" t="s">
        <v>713</v>
      </c>
      <c r="Q727" s="241"/>
      <c r="R727" s="241"/>
      <c r="S727" s="241"/>
      <c r="T727" s="241"/>
      <c r="U727" s="241"/>
      <c r="V727" s="241"/>
      <c r="W727" s="241"/>
      <c r="AI727" s="241"/>
      <c r="AJ727" s="241"/>
      <c r="AK727" s="241"/>
      <c r="AL727" s="241"/>
      <c r="AM727" s="241"/>
      <c r="AN727" s="241"/>
      <c r="AO727" s="241"/>
      <c r="AP727" s="241"/>
    </row>
    <row r="728" spans="2:42" ht="15" customHeight="1">
      <c r="B728" s="241"/>
      <c r="C728" s="241"/>
      <c r="H728" s="241" t="s">
        <v>287</v>
      </c>
      <c r="I728" s="241"/>
      <c r="J728" s="241"/>
      <c r="K728" s="241"/>
      <c r="L728" s="241"/>
      <c r="M728" s="241"/>
      <c r="N728" s="241"/>
      <c r="O728" s="241"/>
      <c r="P728" s="241" t="s">
        <v>2061</v>
      </c>
      <c r="Q728" s="241"/>
      <c r="R728" s="241"/>
      <c r="S728" s="241"/>
      <c r="T728" s="241"/>
      <c r="U728" s="241"/>
      <c r="V728" s="241"/>
      <c r="W728" s="241"/>
      <c r="AI728" s="241"/>
      <c r="AJ728" s="241"/>
      <c r="AK728" s="241"/>
      <c r="AL728" s="241"/>
      <c r="AM728" s="241"/>
      <c r="AN728" s="241"/>
      <c r="AO728" s="241"/>
      <c r="AP728" s="241"/>
    </row>
    <row r="729" spans="2:42" ht="15" customHeight="1">
      <c r="B729" s="241"/>
      <c r="C729" s="241"/>
      <c r="H729" s="241" t="s">
        <v>960</v>
      </c>
      <c r="I729" s="241"/>
      <c r="J729" s="241"/>
      <c r="K729" s="241"/>
      <c r="L729" s="241"/>
      <c r="M729" s="241"/>
      <c r="N729" s="241"/>
      <c r="O729" s="241"/>
      <c r="P729" s="241" t="s">
        <v>2059</v>
      </c>
      <c r="Q729" s="241"/>
      <c r="R729" s="241"/>
      <c r="S729" s="241"/>
      <c r="T729" s="241"/>
      <c r="U729" s="241"/>
      <c r="V729" s="241"/>
      <c r="W729" s="241"/>
      <c r="AI729" s="241"/>
      <c r="AJ729" s="241"/>
      <c r="AK729" s="241"/>
      <c r="AL729" s="241"/>
      <c r="AM729" s="241"/>
      <c r="AN729" s="241"/>
      <c r="AO729" s="241"/>
      <c r="AP729" s="241"/>
    </row>
    <row r="730" spans="2:42" ht="15" customHeight="1">
      <c r="B730" s="241"/>
      <c r="C730" s="241"/>
      <c r="H730" s="241" t="s">
        <v>961</v>
      </c>
      <c r="I730" s="241"/>
      <c r="J730" s="241"/>
      <c r="K730" s="241"/>
      <c r="L730" s="241"/>
      <c r="M730" s="241"/>
      <c r="N730" s="241"/>
      <c r="O730" s="241"/>
      <c r="P730" s="241" t="s">
        <v>2056</v>
      </c>
      <c r="Q730" s="241"/>
      <c r="R730" s="241"/>
      <c r="S730" s="241"/>
      <c r="T730" s="241"/>
      <c r="U730" s="241"/>
      <c r="V730" s="241"/>
      <c r="W730" s="241"/>
      <c r="AI730" s="241"/>
      <c r="AJ730" s="241"/>
      <c r="AK730" s="241"/>
      <c r="AL730" s="241"/>
      <c r="AM730" s="241"/>
      <c r="AN730" s="241"/>
      <c r="AO730" s="241"/>
      <c r="AP730" s="241"/>
    </row>
    <row r="731" spans="2:42" ht="15" customHeight="1">
      <c r="B731" s="241"/>
      <c r="C731" s="241"/>
      <c r="H731" s="241" t="s">
        <v>962</v>
      </c>
      <c r="I731" s="241"/>
      <c r="J731" s="241"/>
      <c r="K731" s="241"/>
      <c r="L731" s="241"/>
      <c r="M731" s="241"/>
      <c r="N731" s="241"/>
      <c r="O731" s="241"/>
      <c r="P731" s="241" t="s">
        <v>2063</v>
      </c>
      <c r="Q731" s="241"/>
      <c r="R731" s="241"/>
      <c r="S731" s="241"/>
      <c r="T731" s="241"/>
      <c r="U731" s="241"/>
      <c r="V731" s="241"/>
      <c r="W731" s="241"/>
      <c r="AI731" s="241"/>
      <c r="AJ731" s="241"/>
      <c r="AK731" s="241"/>
      <c r="AL731" s="241"/>
      <c r="AM731" s="241"/>
      <c r="AN731" s="241"/>
      <c r="AO731" s="241"/>
      <c r="AP731" s="241"/>
    </row>
    <row r="732" spans="2:42" ht="15" customHeight="1">
      <c r="B732" s="241"/>
      <c r="C732" s="241"/>
      <c r="H732" s="241" t="s">
        <v>963</v>
      </c>
      <c r="I732" s="241"/>
      <c r="J732" s="241"/>
      <c r="K732" s="241"/>
      <c r="L732" s="241"/>
      <c r="M732" s="241"/>
      <c r="N732" s="241"/>
      <c r="O732" s="241"/>
      <c r="P732" s="241" t="s">
        <v>713</v>
      </c>
      <c r="Q732" s="241"/>
      <c r="R732" s="241"/>
      <c r="S732" s="241"/>
      <c r="T732" s="241"/>
      <c r="U732" s="241"/>
      <c r="V732" s="241"/>
      <c r="W732" s="241"/>
      <c r="AI732" s="241"/>
      <c r="AJ732" s="241"/>
      <c r="AK732" s="241"/>
      <c r="AL732" s="241"/>
      <c r="AM732" s="241"/>
      <c r="AN732" s="241"/>
      <c r="AO732" s="241"/>
      <c r="AP732" s="241"/>
    </row>
    <row r="733" spans="2:42" ht="15" customHeight="1">
      <c r="B733" s="241"/>
      <c r="C733" s="241"/>
      <c r="H733" s="241" t="s">
        <v>964</v>
      </c>
      <c r="I733" s="241"/>
      <c r="J733" s="241"/>
      <c r="K733" s="241"/>
      <c r="L733" s="241"/>
      <c r="M733" s="241"/>
      <c r="N733" s="241"/>
      <c r="O733" s="241"/>
      <c r="P733" s="241" t="s">
        <v>2059</v>
      </c>
      <c r="Q733" s="241"/>
      <c r="R733" s="241"/>
      <c r="S733" s="241"/>
      <c r="T733" s="241"/>
      <c r="U733" s="241"/>
      <c r="V733" s="241"/>
      <c r="W733" s="241"/>
      <c r="AI733" s="241"/>
      <c r="AJ733" s="241"/>
      <c r="AK733" s="241"/>
      <c r="AL733" s="241"/>
      <c r="AM733" s="241"/>
      <c r="AN733" s="241"/>
      <c r="AO733" s="241"/>
      <c r="AP733" s="241"/>
    </row>
    <row r="734" spans="2:42" ht="15" customHeight="1">
      <c r="B734" s="241"/>
      <c r="C734" s="241"/>
      <c r="H734" s="241" t="s">
        <v>965</v>
      </c>
      <c r="I734" s="241"/>
      <c r="J734" s="241"/>
      <c r="K734" s="241"/>
      <c r="L734" s="241"/>
      <c r="M734" s="241"/>
      <c r="N734" s="241"/>
      <c r="O734" s="241"/>
      <c r="P734" s="241" t="s">
        <v>2059</v>
      </c>
      <c r="Q734" s="241"/>
      <c r="R734" s="241"/>
      <c r="S734" s="241"/>
      <c r="T734" s="241"/>
      <c r="U734" s="241"/>
      <c r="V734" s="241"/>
      <c r="W734" s="241"/>
      <c r="AI734" s="241"/>
      <c r="AJ734" s="241"/>
      <c r="AK734" s="241"/>
      <c r="AL734" s="241"/>
      <c r="AM734" s="241"/>
      <c r="AN734" s="241"/>
      <c r="AO734" s="241"/>
      <c r="AP734" s="241"/>
    </row>
    <row r="735" spans="2:42" ht="15" customHeight="1">
      <c r="B735" s="241"/>
      <c r="C735" s="241"/>
      <c r="H735" s="241" t="s">
        <v>966</v>
      </c>
      <c r="I735" s="241"/>
      <c r="J735" s="241"/>
      <c r="K735" s="241"/>
      <c r="L735" s="241"/>
      <c r="M735" s="241"/>
      <c r="N735" s="241"/>
      <c r="O735" s="241"/>
      <c r="P735" s="241" t="s">
        <v>2058</v>
      </c>
      <c r="Q735" s="241"/>
      <c r="R735" s="241"/>
      <c r="S735" s="241"/>
      <c r="T735" s="241"/>
      <c r="U735" s="241"/>
      <c r="V735" s="241"/>
      <c r="W735" s="241"/>
      <c r="AI735" s="241"/>
      <c r="AJ735" s="241"/>
      <c r="AK735" s="241"/>
      <c r="AL735" s="241"/>
      <c r="AM735" s="241"/>
      <c r="AN735" s="241"/>
      <c r="AO735" s="241"/>
      <c r="AP735" s="241"/>
    </row>
    <row r="736" spans="2:42" ht="15" customHeight="1">
      <c r="B736" s="241"/>
      <c r="C736" s="241"/>
      <c r="H736" s="241" t="s">
        <v>967</v>
      </c>
      <c r="I736" s="241"/>
      <c r="J736" s="241"/>
      <c r="K736" s="241"/>
      <c r="L736" s="241"/>
      <c r="M736" s="241"/>
      <c r="N736" s="241"/>
      <c r="O736" s="241"/>
      <c r="P736" s="241" t="s">
        <v>2058</v>
      </c>
      <c r="Q736" s="241"/>
      <c r="R736" s="241"/>
      <c r="S736" s="241"/>
      <c r="T736" s="241"/>
      <c r="U736" s="241"/>
      <c r="V736" s="241"/>
      <c r="W736" s="241"/>
      <c r="AI736" s="241"/>
      <c r="AJ736" s="241"/>
      <c r="AK736" s="241"/>
      <c r="AL736" s="241"/>
      <c r="AM736" s="241"/>
      <c r="AN736" s="241"/>
      <c r="AO736" s="241"/>
      <c r="AP736" s="241"/>
    </row>
    <row r="737" spans="2:42" ht="15" customHeight="1">
      <c r="B737" s="241"/>
      <c r="C737" s="241"/>
      <c r="H737" s="241" t="s">
        <v>968</v>
      </c>
      <c r="I737" s="241"/>
      <c r="J737" s="241"/>
      <c r="K737" s="241"/>
      <c r="L737" s="241"/>
      <c r="M737" s="241"/>
      <c r="N737" s="241"/>
      <c r="O737" s="241"/>
      <c r="P737" s="241" t="s">
        <v>2060</v>
      </c>
      <c r="Q737" s="241"/>
      <c r="R737" s="241"/>
      <c r="S737" s="241"/>
      <c r="T737" s="241"/>
      <c r="U737" s="241"/>
      <c r="V737" s="241"/>
      <c r="W737" s="241"/>
      <c r="AI737" s="241"/>
      <c r="AJ737" s="241"/>
      <c r="AK737" s="241"/>
      <c r="AL737" s="241"/>
      <c r="AM737" s="241"/>
      <c r="AN737" s="241"/>
      <c r="AO737" s="241"/>
      <c r="AP737" s="241"/>
    </row>
    <row r="738" spans="2:42" ht="15" customHeight="1">
      <c r="B738" s="241"/>
      <c r="C738" s="241"/>
      <c r="H738" s="241" t="s">
        <v>969</v>
      </c>
      <c r="I738" s="241"/>
      <c r="J738" s="241"/>
      <c r="K738" s="241"/>
      <c r="L738" s="241"/>
      <c r="M738" s="241"/>
      <c r="N738" s="241"/>
      <c r="O738" s="241"/>
      <c r="P738" s="241" t="s">
        <v>713</v>
      </c>
      <c r="Q738" s="241"/>
      <c r="R738" s="241"/>
      <c r="S738" s="241"/>
      <c r="T738" s="241"/>
      <c r="U738" s="241"/>
      <c r="V738" s="241"/>
      <c r="W738" s="241"/>
      <c r="AI738" s="241"/>
      <c r="AJ738" s="241"/>
      <c r="AK738" s="241"/>
      <c r="AL738" s="241"/>
      <c r="AM738" s="241"/>
      <c r="AN738" s="241"/>
      <c r="AO738" s="241"/>
      <c r="AP738" s="241"/>
    </row>
    <row r="739" spans="2:42" ht="15" customHeight="1">
      <c r="B739" s="241"/>
      <c r="C739" s="241"/>
      <c r="H739" s="241" t="s">
        <v>970</v>
      </c>
      <c r="I739" s="241"/>
      <c r="J739" s="241"/>
      <c r="K739" s="241"/>
      <c r="L739" s="241"/>
      <c r="M739" s="241"/>
      <c r="N739" s="241"/>
      <c r="O739" s="241"/>
      <c r="P739" s="241" t="s">
        <v>2058</v>
      </c>
      <c r="Q739" s="241"/>
      <c r="R739" s="241"/>
      <c r="S739" s="241"/>
      <c r="T739" s="241"/>
      <c r="U739" s="241"/>
      <c r="V739" s="241"/>
      <c r="W739" s="241"/>
      <c r="AI739" s="241"/>
      <c r="AJ739" s="241"/>
      <c r="AK739" s="241"/>
      <c r="AL739" s="241"/>
      <c r="AM739" s="241"/>
      <c r="AN739" s="241"/>
      <c r="AO739" s="241"/>
      <c r="AP739" s="241"/>
    </row>
    <row r="740" spans="2:42" ht="15" customHeight="1">
      <c r="B740" s="241"/>
      <c r="C740" s="241"/>
      <c r="H740" s="241" t="s">
        <v>971</v>
      </c>
      <c r="I740" s="241"/>
      <c r="J740" s="241"/>
      <c r="K740" s="241"/>
      <c r="L740" s="241"/>
      <c r="M740" s="241"/>
      <c r="N740" s="241"/>
      <c r="O740" s="241"/>
      <c r="P740" s="241" t="s">
        <v>2059</v>
      </c>
      <c r="Q740" s="241"/>
      <c r="R740" s="241"/>
      <c r="S740" s="241"/>
      <c r="T740" s="241"/>
      <c r="U740" s="241"/>
      <c r="V740" s="241"/>
      <c r="W740" s="241"/>
      <c r="AI740" s="241"/>
      <c r="AJ740" s="241"/>
      <c r="AK740" s="241"/>
      <c r="AL740" s="241"/>
      <c r="AM740" s="241"/>
      <c r="AN740" s="241"/>
      <c r="AO740" s="241"/>
      <c r="AP740" s="241"/>
    </row>
    <row r="741" spans="2:42" ht="15" customHeight="1">
      <c r="B741" s="241"/>
      <c r="C741" s="241"/>
      <c r="H741" s="241" t="s">
        <v>972</v>
      </c>
      <c r="I741" s="241"/>
      <c r="J741" s="241"/>
      <c r="K741" s="241"/>
      <c r="L741" s="241"/>
      <c r="M741" s="241"/>
      <c r="N741" s="241"/>
      <c r="O741" s="241"/>
      <c r="P741" s="241" t="s">
        <v>2063</v>
      </c>
      <c r="Q741" s="241"/>
      <c r="R741" s="241"/>
      <c r="S741" s="241"/>
      <c r="T741" s="241"/>
      <c r="U741" s="241"/>
      <c r="V741" s="241"/>
      <c r="W741" s="241"/>
      <c r="AI741" s="241"/>
      <c r="AJ741" s="241"/>
      <c r="AK741" s="241"/>
      <c r="AL741" s="241"/>
      <c r="AM741" s="241"/>
      <c r="AN741" s="241"/>
      <c r="AO741" s="241"/>
      <c r="AP741" s="241"/>
    </row>
    <row r="742" spans="2:42" ht="15" customHeight="1">
      <c r="B742" s="241"/>
      <c r="C742" s="241"/>
      <c r="H742" s="241" t="s">
        <v>973</v>
      </c>
      <c r="I742" s="241"/>
      <c r="J742" s="241"/>
      <c r="K742" s="241"/>
      <c r="L742" s="241"/>
      <c r="M742" s="241"/>
      <c r="N742" s="241"/>
      <c r="O742" s="241"/>
      <c r="P742" s="241" t="s">
        <v>2059</v>
      </c>
      <c r="Q742" s="241"/>
      <c r="R742" s="241"/>
      <c r="S742" s="241"/>
      <c r="T742" s="241"/>
      <c r="U742" s="241"/>
      <c r="V742" s="241"/>
      <c r="W742" s="241"/>
      <c r="AI742" s="241"/>
      <c r="AJ742" s="241"/>
      <c r="AK742" s="241"/>
      <c r="AL742" s="241"/>
      <c r="AM742" s="241"/>
      <c r="AN742" s="241"/>
      <c r="AO742" s="241"/>
      <c r="AP742" s="241"/>
    </row>
    <row r="743" spans="2:42" ht="15" customHeight="1">
      <c r="B743" s="241"/>
      <c r="C743" s="241"/>
      <c r="H743" s="241" t="s">
        <v>974</v>
      </c>
      <c r="I743" s="241"/>
      <c r="J743" s="241"/>
      <c r="K743" s="241"/>
      <c r="L743" s="241"/>
      <c r="M743" s="241"/>
      <c r="N743" s="241"/>
      <c r="O743" s="241"/>
      <c r="P743" s="241" t="s">
        <v>2056</v>
      </c>
      <c r="Q743" s="241"/>
      <c r="R743" s="241"/>
      <c r="S743" s="241"/>
      <c r="T743" s="241"/>
      <c r="U743" s="241"/>
      <c r="V743" s="241"/>
      <c r="W743" s="241"/>
      <c r="AI743" s="241"/>
      <c r="AJ743" s="241"/>
      <c r="AK743" s="241"/>
      <c r="AL743" s="241"/>
      <c r="AM743" s="241"/>
      <c r="AN743" s="241"/>
      <c r="AO743" s="241"/>
      <c r="AP743" s="241"/>
    </row>
    <row r="744" spans="2:42" ht="15" customHeight="1">
      <c r="B744" s="241"/>
      <c r="C744" s="241"/>
      <c r="H744" s="241" t="s">
        <v>288</v>
      </c>
      <c r="I744" s="241"/>
      <c r="J744" s="241"/>
      <c r="K744" s="241"/>
      <c r="L744" s="241"/>
      <c r="M744" s="241"/>
      <c r="N744" s="241"/>
      <c r="O744" s="241"/>
      <c r="P744" s="241" t="s">
        <v>2061</v>
      </c>
      <c r="Q744" s="241"/>
      <c r="R744" s="241"/>
      <c r="S744" s="241"/>
      <c r="T744" s="241"/>
      <c r="U744" s="241"/>
      <c r="V744" s="241"/>
      <c r="W744" s="241"/>
      <c r="AI744" s="241"/>
      <c r="AJ744" s="241"/>
      <c r="AK744" s="241"/>
      <c r="AL744" s="241"/>
      <c r="AM744" s="241"/>
      <c r="AN744" s="241"/>
      <c r="AO744" s="241"/>
      <c r="AP744" s="241"/>
    </row>
    <row r="745" spans="2:42" ht="15" customHeight="1">
      <c r="B745" s="241"/>
      <c r="C745" s="241"/>
      <c r="H745" s="241" t="s">
        <v>975</v>
      </c>
      <c r="I745" s="241"/>
      <c r="J745" s="241"/>
      <c r="K745" s="241"/>
      <c r="L745" s="241"/>
      <c r="M745" s="241"/>
      <c r="N745" s="241"/>
      <c r="O745" s="241"/>
      <c r="P745" s="241" t="s">
        <v>2058</v>
      </c>
      <c r="Q745" s="241"/>
      <c r="R745" s="241"/>
      <c r="S745" s="241"/>
      <c r="T745" s="241"/>
      <c r="U745" s="241"/>
      <c r="V745" s="241"/>
      <c r="W745" s="241"/>
      <c r="AI745" s="241"/>
      <c r="AJ745" s="241"/>
      <c r="AK745" s="241"/>
      <c r="AL745" s="241"/>
      <c r="AM745" s="241"/>
      <c r="AN745" s="241"/>
      <c r="AO745" s="241"/>
      <c r="AP745" s="241"/>
    </row>
    <row r="746" spans="2:42" ht="15" customHeight="1">
      <c r="B746" s="241"/>
      <c r="C746" s="241"/>
      <c r="H746" s="241" t="s">
        <v>976</v>
      </c>
      <c r="I746" s="241"/>
      <c r="J746" s="241"/>
      <c r="K746" s="241"/>
      <c r="L746" s="241"/>
      <c r="M746" s="241"/>
      <c r="N746" s="241"/>
      <c r="O746" s="241"/>
      <c r="P746" s="241" t="s">
        <v>2059</v>
      </c>
      <c r="Q746" s="241"/>
      <c r="R746" s="241"/>
      <c r="S746" s="241"/>
      <c r="T746" s="241"/>
      <c r="U746" s="241"/>
      <c r="V746" s="241"/>
      <c r="W746" s="241"/>
      <c r="AI746" s="241"/>
      <c r="AJ746" s="241"/>
      <c r="AK746" s="241"/>
      <c r="AL746" s="241"/>
      <c r="AM746" s="241"/>
      <c r="AN746" s="241"/>
      <c r="AO746" s="241"/>
      <c r="AP746" s="241"/>
    </row>
    <row r="747" spans="2:42" ht="15" customHeight="1">
      <c r="B747" s="241"/>
      <c r="C747" s="241"/>
      <c r="H747" s="241" t="s">
        <v>977</v>
      </c>
      <c r="I747" s="241"/>
      <c r="J747" s="241"/>
      <c r="K747" s="241"/>
      <c r="L747" s="241"/>
      <c r="M747" s="241"/>
      <c r="N747" s="241"/>
      <c r="O747" s="241"/>
      <c r="P747" s="241" t="s">
        <v>713</v>
      </c>
      <c r="Q747" s="241"/>
      <c r="R747" s="241"/>
      <c r="S747" s="241"/>
      <c r="T747" s="241"/>
      <c r="U747" s="241"/>
      <c r="V747" s="241"/>
      <c r="W747" s="241"/>
      <c r="AI747" s="241"/>
      <c r="AJ747" s="241"/>
      <c r="AK747" s="241"/>
      <c r="AL747" s="241"/>
      <c r="AM747" s="241"/>
      <c r="AN747" s="241"/>
      <c r="AO747" s="241"/>
      <c r="AP747" s="241"/>
    </row>
    <row r="748" spans="2:42" ht="15" customHeight="1">
      <c r="B748" s="241"/>
      <c r="C748" s="241"/>
      <c r="H748" s="241" t="s">
        <v>978</v>
      </c>
      <c r="I748" s="241"/>
      <c r="J748" s="241"/>
      <c r="K748" s="241"/>
      <c r="L748" s="241"/>
      <c r="M748" s="241"/>
      <c r="N748" s="241"/>
      <c r="O748" s="241"/>
      <c r="P748" s="241" t="s">
        <v>2059</v>
      </c>
      <c r="Q748" s="241"/>
      <c r="R748" s="241"/>
      <c r="S748" s="241"/>
      <c r="T748" s="241"/>
      <c r="U748" s="241"/>
      <c r="V748" s="241"/>
      <c r="W748" s="241"/>
      <c r="AI748" s="241"/>
      <c r="AJ748" s="241"/>
      <c r="AK748" s="241"/>
      <c r="AL748" s="241"/>
      <c r="AM748" s="241"/>
      <c r="AN748" s="241"/>
      <c r="AO748" s="241"/>
      <c r="AP748" s="241"/>
    </row>
    <row r="749" spans="2:42" ht="15" customHeight="1">
      <c r="B749" s="241"/>
      <c r="C749" s="241"/>
      <c r="H749" s="241" t="s">
        <v>979</v>
      </c>
      <c r="I749" s="241"/>
      <c r="J749" s="241"/>
      <c r="K749" s="241"/>
      <c r="L749" s="241"/>
      <c r="M749" s="241"/>
      <c r="N749" s="241"/>
      <c r="O749" s="241"/>
      <c r="P749" s="241" t="s">
        <v>2060</v>
      </c>
      <c r="Q749" s="241"/>
      <c r="R749" s="241"/>
      <c r="S749" s="241"/>
      <c r="T749" s="241"/>
      <c r="U749" s="241"/>
      <c r="V749" s="241"/>
      <c r="W749" s="241"/>
      <c r="AI749" s="241"/>
      <c r="AJ749" s="241"/>
      <c r="AK749" s="241"/>
      <c r="AL749" s="241"/>
      <c r="AM749" s="241"/>
      <c r="AN749" s="241"/>
      <c r="AO749" s="241"/>
      <c r="AP749" s="241"/>
    </row>
    <row r="750" spans="2:42" ht="15" customHeight="1">
      <c r="B750" s="241"/>
      <c r="C750" s="241"/>
      <c r="H750" s="241" t="s">
        <v>980</v>
      </c>
      <c r="I750" s="241"/>
      <c r="J750" s="241"/>
      <c r="K750" s="241"/>
      <c r="L750" s="241"/>
      <c r="M750" s="241"/>
      <c r="N750" s="241"/>
      <c r="O750" s="241"/>
      <c r="P750" s="241" t="s">
        <v>2059</v>
      </c>
      <c r="Q750" s="241"/>
      <c r="R750" s="241"/>
      <c r="S750" s="241"/>
      <c r="T750" s="241"/>
      <c r="U750" s="241"/>
      <c r="V750" s="241"/>
      <c r="W750" s="241"/>
      <c r="AI750" s="241"/>
      <c r="AJ750" s="241"/>
      <c r="AK750" s="241"/>
      <c r="AL750" s="241"/>
      <c r="AM750" s="241"/>
      <c r="AN750" s="241"/>
      <c r="AO750" s="241"/>
      <c r="AP750" s="241"/>
    </row>
    <row r="751" spans="2:42" ht="15" customHeight="1">
      <c r="B751" s="241"/>
      <c r="C751" s="241"/>
      <c r="H751" s="241" t="s">
        <v>981</v>
      </c>
      <c r="I751" s="241"/>
      <c r="J751" s="241"/>
      <c r="K751" s="241"/>
      <c r="L751" s="241"/>
      <c r="M751" s="241"/>
      <c r="N751" s="241"/>
      <c r="O751" s="241"/>
      <c r="P751" s="241" t="s">
        <v>2058</v>
      </c>
      <c r="Q751" s="241"/>
      <c r="R751" s="241"/>
      <c r="S751" s="241"/>
      <c r="T751" s="241"/>
      <c r="U751" s="241"/>
      <c r="V751" s="241"/>
      <c r="W751" s="241"/>
      <c r="AI751" s="241"/>
      <c r="AJ751" s="241"/>
      <c r="AK751" s="241"/>
      <c r="AL751" s="241"/>
      <c r="AM751" s="241"/>
      <c r="AN751" s="241"/>
      <c r="AO751" s="241"/>
      <c r="AP751" s="241"/>
    </row>
    <row r="752" spans="2:42" ht="15" customHeight="1">
      <c r="B752" s="241"/>
      <c r="C752" s="241"/>
      <c r="H752" s="241" t="s">
        <v>982</v>
      </c>
      <c r="I752" s="241"/>
      <c r="J752" s="241"/>
      <c r="K752" s="241"/>
      <c r="L752" s="241"/>
      <c r="M752" s="241"/>
      <c r="N752" s="241"/>
      <c r="O752" s="241"/>
      <c r="P752" s="241" t="s">
        <v>2059</v>
      </c>
      <c r="Q752" s="241"/>
      <c r="R752" s="241"/>
      <c r="S752" s="241"/>
      <c r="T752" s="241"/>
      <c r="U752" s="241"/>
      <c r="V752" s="241"/>
      <c r="W752" s="241"/>
      <c r="AI752" s="241"/>
      <c r="AJ752" s="241"/>
      <c r="AK752" s="241"/>
      <c r="AL752" s="241"/>
      <c r="AM752" s="241"/>
      <c r="AN752" s="241"/>
      <c r="AO752" s="241"/>
      <c r="AP752" s="241"/>
    </row>
    <row r="753" spans="2:42" ht="15" customHeight="1">
      <c r="B753" s="241"/>
      <c r="C753" s="241"/>
      <c r="H753" s="241" t="s">
        <v>983</v>
      </c>
      <c r="I753" s="241"/>
      <c r="J753" s="241"/>
      <c r="K753" s="241"/>
      <c r="L753" s="241"/>
      <c r="M753" s="241"/>
      <c r="N753" s="241"/>
      <c r="O753" s="241"/>
      <c r="P753" s="241" t="s">
        <v>2058</v>
      </c>
      <c r="Q753" s="241"/>
      <c r="R753" s="241"/>
      <c r="S753" s="241"/>
      <c r="T753" s="241"/>
      <c r="U753" s="241"/>
      <c r="V753" s="241"/>
      <c r="W753" s="241"/>
      <c r="AI753" s="241"/>
      <c r="AJ753" s="241"/>
      <c r="AK753" s="241"/>
      <c r="AL753" s="241"/>
      <c r="AM753" s="241"/>
      <c r="AN753" s="241"/>
      <c r="AO753" s="241"/>
      <c r="AP753" s="241"/>
    </row>
    <row r="754" spans="2:42" ht="15" customHeight="1">
      <c r="B754" s="241"/>
      <c r="C754" s="241"/>
      <c r="H754" s="241" t="s">
        <v>984</v>
      </c>
      <c r="I754" s="241"/>
      <c r="J754" s="241"/>
      <c r="K754" s="241"/>
      <c r="L754" s="241"/>
      <c r="M754" s="241"/>
      <c r="N754" s="241"/>
      <c r="O754" s="241"/>
      <c r="P754" s="241" t="s">
        <v>2060</v>
      </c>
      <c r="Q754" s="241"/>
      <c r="R754" s="241"/>
      <c r="S754" s="241"/>
      <c r="T754" s="241"/>
      <c r="U754" s="241"/>
      <c r="V754" s="241"/>
      <c r="W754" s="241"/>
      <c r="AI754" s="241"/>
      <c r="AJ754" s="241"/>
      <c r="AK754" s="241"/>
      <c r="AL754" s="241"/>
      <c r="AM754" s="241"/>
      <c r="AN754" s="241"/>
      <c r="AO754" s="241"/>
      <c r="AP754" s="241"/>
    </row>
    <row r="755" spans="2:42" ht="15" customHeight="1">
      <c r="B755" s="241"/>
      <c r="C755" s="241"/>
      <c r="H755" s="241" t="s">
        <v>985</v>
      </c>
      <c r="I755" s="241"/>
      <c r="J755" s="241"/>
      <c r="K755" s="241"/>
      <c r="L755" s="241"/>
      <c r="M755" s="241"/>
      <c r="N755" s="241"/>
      <c r="O755" s="241"/>
      <c r="P755" s="241" t="s">
        <v>2056</v>
      </c>
      <c r="Q755" s="241"/>
      <c r="R755" s="241"/>
      <c r="S755" s="241"/>
      <c r="T755" s="241"/>
      <c r="U755" s="241"/>
      <c r="V755" s="241"/>
      <c r="W755" s="241"/>
      <c r="AI755" s="241"/>
      <c r="AJ755" s="241"/>
      <c r="AK755" s="241"/>
      <c r="AL755" s="241"/>
      <c r="AM755" s="241"/>
      <c r="AN755" s="241"/>
      <c r="AO755" s="241"/>
      <c r="AP755" s="241"/>
    </row>
    <row r="756" spans="2:42" ht="15" customHeight="1">
      <c r="B756" s="241"/>
      <c r="C756" s="241"/>
      <c r="H756" s="241" t="s">
        <v>986</v>
      </c>
      <c r="I756" s="241"/>
      <c r="J756" s="241"/>
      <c r="K756" s="241"/>
      <c r="L756" s="241"/>
      <c r="M756" s="241"/>
      <c r="N756" s="241"/>
      <c r="O756" s="241"/>
      <c r="P756" s="241" t="s">
        <v>2056</v>
      </c>
      <c r="Q756" s="241"/>
      <c r="R756" s="241"/>
      <c r="S756" s="241"/>
      <c r="T756" s="241"/>
      <c r="U756" s="241"/>
      <c r="V756" s="241"/>
      <c r="W756" s="241"/>
      <c r="AI756" s="241"/>
      <c r="AJ756" s="241"/>
      <c r="AK756" s="241"/>
      <c r="AL756" s="241"/>
      <c r="AM756" s="241"/>
      <c r="AN756" s="241"/>
      <c r="AO756" s="241"/>
      <c r="AP756" s="241"/>
    </row>
    <row r="757" spans="2:42" ht="15" customHeight="1">
      <c r="B757" s="241"/>
      <c r="C757" s="241"/>
      <c r="H757" s="241" t="s">
        <v>987</v>
      </c>
      <c r="I757" s="241"/>
      <c r="J757" s="241"/>
      <c r="K757" s="241"/>
      <c r="L757" s="241"/>
      <c r="M757" s="241"/>
      <c r="N757" s="241"/>
      <c r="O757" s="241"/>
      <c r="P757" s="241" t="s">
        <v>2060</v>
      </c>
      <c r="Q757" s="241"/>
      <c r="R757" s="241"/>
      <c r="S757" s="241"/>
      <c r="T757" s="241"/>
      <c r="U757" s="241"/>
      <c r="V757" s="241"/>
      <c r="W757" s="241"/>
      <c r="AI757" s="241"/>
      <c r="AJ757" s="241"/>
      <c r="AK757" s="241"/>
      <c r="AL757" s="241"/>
      <c r="AM757" s="241"/>
      <c r="AN757" s="241"/>
      <c r="AO757" s="241"/>
      <c r="AP757" s="241"/>
    </row>
    <row r="758" spans="2:42" ht="15" customHeight="1">
      <c r="B758" s="241"/>
      <c r="C758" s="241"/>
      <c r="H758" s="241" t="s">
        <v>988</v>
      </c>
      <c r="I758" s="241"/>
      <c r="J758" s="241"/>
      <c r="K758" s="241"/>
      <c r="L758" s="241"/>
      <c r="M758" s="241"/>
      <c r="N758" s="241"/>
      <c r="O758" s="241"/>
      <c r="P758" s="241" t="s">
        <v>2058</v>
      </c>
      <c r="Q758" s="241"/>
      <c r="R758" s="241"/>
      <c r="S758" s="241"/>
      <c r="T758" s="241"/>
      <c r="U758" s="241"/>
      <c r="V758" s="241"/>
      <c r="W758" s="241"/>
      <c r="AI758" s="241"/>
      <c r="AJ758" s="241"/>
      <c r="AK758" s="241"/>
      <c r="AL758" s="241"/>
      <c r="AM758" s="241"/>
      <c r="AN758" s="241"/>
      <c r="AO758" s="241"/>
      <c r="AP758" s="241"/>
    </row>
    <row r="759" spans="2:42" ht="15" customHeight="1">
      <c r="B759" s="241"/>
      <c r="C759" s="241"/>
      <c r="H759" s="241" t="s">
        <v>989</v>
      </c>
      <c r="I759" s="241"/>
      <c r="J759" s="241"/>
      <c r="K759" s="241"/>
      <c r="L759" s="241"/>
      <c r="M759" s="241"/>
      <c r="N759" s="241"/>
      <c r="O759" s="241"/>
      <c r="P759" s="241" t="s">
        <v>2061</v>
      </c>
      <c r="Q759" s="241"/>
      <c r="R759" s="241"/>
      <c r="S759" s="241"/>
      <c r="T759" s="241"/>
      <c r="U759" s="241"/>
      <c r="V759" s="241"/>
      <c r="W759" s="241"/>
      <c r="AI759" s="241"/>
      <c r="AJ759" s="241"/>
      <c r="AK759" s="241"/>
      <c r="AL759" s="241"/>
      <c r="AM759" s="241"/>
      <c r="AN759" s="241"/>
      <c r="AO759" s="241"/>
      <c r="AP759" s="241"/>
    </row>
    <row r="760" spans="2:42" ht="15" customHeight="1">
      <c r="B760" s="241"/>
      <c r="C760" s="241"/>
      <c r="H760" s="241" t="s">
        <v>990</v>
      </c>
      <c r="I760" s="241"/>
      <c r="J760" s="241"/>
      <c r="K760" s="241"/>
      <c r="L760" s="241"/>
      <c r="M760" s="241"/>
      <c r="N760" s="241"/>
      <c r="O760" s="241"/>
      <c r="P760" s="241" t="s">
        <v>2058</v>
      </c>
      <c r="Q760" s="241"/>
      <c r="R760" s="241"/>
      <c r="S760" s="241"/>
      <c r="T760" s="241"/>
      <c r="U760" s="241"/>
      <c r="V760" s="241"/>
      <c r="W760" s="241"/>
      <c r="AI760" s="241"/>
      <c r="AJ760" s="241"/>
      <c r="AK760" s="241"/>
      <c r="AL760" s="241"/>
      <c r="AM760" s="241"/>
      <c r="AN760" s="241"/>
      <c r="AO760" s="241"/>
      <c r="AP760" s="241"/>
    </row>
    <row r="761" spans="2:42" ht="15" customHeight="1">
      <c r="B761" s="241"/>
      <c r="C761" s="241"/>
      <c r="H761" s="241" t="s">
        <v>991</v>
      </c>
      <c r="I761" s="241"/>
      <c r="J761" s="241"/>
      <c r="K761" s="241"/>
      <c r="L761" s="241"/>
      <c r="M761" s="241"/>
      <c r="N761" s="241"/>
      <c r="O761" s="241"/>
      <c r="P761" s="241" t="s">
        <v>2060</v>
      </c>
      <c r="Q761" s="241"/>
      <c r="R761" s="241"/>
      <c r="S761" s="241"/>
      <c r="T761" s="241"/>
      <c r="U761" s="241"/>
      <c r="V761" s="241"/>
      <c r="W761" s="241"/>
      <c r="AI761" s="241"/>
      <c r="AJ761" s="241"/>
      <c r="AK761" s="241"/>
      <c r="AL761" s="241"/>
      <c r="AM761" s="241"/>
      <c r="AN761" s="241"/>
      <c r="AO761" s="241"/>
      <c r="AP761" s="241"/>
    </row>
    <row r="762" spans="2:42" ht="15" customHeight="1">
      <c r="B762" s="241"/>
      <c r="C762" s="241"/>
      <c r="H762" s="241" t="s">
        <v>992</v>
      </c>
      <c r="I762" s="241"/>
      <c r="J762" s="241"/>
      <c r="K762" s="241"/>
      <c r="L762" s="241"/>
      <c r="M762" s="241"/>
      <c r="N762" s="241"/>
      <c r="O762" s="241"/>
      <c r="P762" s="241" t="s">
        <v>2060</v>
      </c>
      <c r="Q762" s="241"/>
      <c r="R762" s="241"/>
      <c r="S762" s="241"/>
      <c r="T762" s="241"/>
      <c r="U762" s="241"/>
      <c r="V762" s="241"/>
      <c r="W762" s="241"/>
      <c r="AI762" s="241"/>
      <c r="AJ762" s="241"/>
      <c r="AK762" s="241"/>
      <c r="AL762" s="241"/>
      <c r="AM762" s="241"/>
      <c r="AN762" s="241"/>
      <c r="AO762" s="241"/>
      <c r="AP762" s="241"/>
    </row>
    <row r="763" spans="2:42" ht="15" customHeight="1">
      <c r="B763" s="241"/>
      <c r="C763" s="241"/>
      <c r="H763" s="241" t="s">
        <v>993</v>
      </c>
      <c r="I763" s="241"/>
      <c r="J763" s="241"/>
      <c r="K763" s="241"/>
      <c r="L763" s="241"/>
      <c r="M763" s="241"/>
      <c r="N763" s="241"/>
      <c r="O763" s="241"/>
      <c r="P763" s="241" t="s">
        <v>2058</v>
      </c>
      <c r="Q763" s="241"/>
      <c r="R763" s="241"/>
      <c r="S763" s="241"/>
      <c r="T763" s="241"/>
      <c r="U763" s="241"/>
      <c r="V763" s="241"/>
      <c r="W763" s="241"/>
      <c r="AI763" s="241"/>
      <c r="AJ763" s="241"/>
      <c r="AK763" s="241"/>
      <c r="AL763" s="241"/>
      <c r="AM763" s="241"/>
      <c r="AN763" s="241"/>
      <c r="AO763" s="241"/>
      <c r="AP763" s="241"/>
    </row>
    <row r="764" spans="2:42" ht="15" customHeight="1">
      <c r="B764" s="241"/>
      <c r="C764" s="241"/>
      <c r="H764" s="241" t="s">
        <v>994</v>
      </c>
      <c r="I764" s="241"/>
      <c r="J764" s="241"/>
      <c r="K764" s="241"/>
      <c r="L764" s="241"/>
      <c r="M764" s="241"/>
      <c r="N764" s="241"/>
      <c r="O764" s="241"/>
      <c r="P764" s="241" t="s">
        <v>2059</v>
      </c>
      <c r="Q764" s="241"/>
      <c r="R764" s="241"/>
      <c r="S764" s="241"/>
      <c r="T764" s="241"/>
      <c r="U764" s="241"/>
      <c r="V764" s="241"/>
      <c r="W764" s="241"/>
      <c r="AI764" s="241"/>
      <c r="AJ764" s="241"/>
      <c r="AK764" s="241"/>
      <c r="AL764" s="241"/>
      <c r="AM764" s="241"/>
      <c r="AN764" s="241"/>
      <c r="AO764" s="241"/>
      <c r="AP764" s="241"/>
    </row>
    <row r="765" spans="2:42" ht="15" customHeight="1">
      <c r="B765" s="241"/>
      <c r="C765" s="241"/>
      <c r="H765" s="241" t="s">
        <v>284</v>
      </c>
      <c r="I765" s="241"/>
      <c r="J765" s="241"/>
      <c r="K765" s="241"/>
      <c r="L765" s="241"/>
      <c r="M765" s="241"/>
      <c r="N765" s="241"/>
      <c r="O765" s="241"/>
      <c r="P765" s="241" t="s">
        <v>2061</v>
      </c>
      <c r="Q765" s="241"/>
      <c r="R765" s="241"/>
      <c r="S765" s="241"/>
      <c r="T765" s="241"/>
      <c r="U765" s="241"/>
      <c r="V765" s="241"/>
      <c r="W765" s="241"/>
      <c r="AI765" s="241"/>
      <c r="AJ765" s="241"/>
      <c r="AK765" s="241"/>
      <c r="AL765" s="241"/>
      <c r="AM765" s="241"/>
      <c r="AN765" s="241"/>
      <c r="AO765" s="241"/>
      <c r="AP765" s="241"/>
    </row>
    <row r="766" spans="2:42" ht="15" customHeight="1">
      <c r="B766" s="241"/>
      <c r="C766" s="241"/>
      <c r="H766" s="241" t="s">
        <v>995</v>
      </c>
      <c r="I766" s="241"/>
      <c r="J766" s="241"/>
      <c r="K766" s="241"/>
      <c r="L766" s="241"/>
      <c r="M766" s="241"/>
      <c r="N766" s="241"/>
      <c r="O766" s="241"/>
      <c r="P766" s="241" t="s">
        <v>2061</v>
      </c>
      <c r="Q766" s="241"/>
      <c r="R766" s="241"/>
      <c r="S766" s="241"/>
      <c r="T766" s="241"/>
      <c r="U766" s="241"/>
      <c r="V766" s="241"/>
      <c r="W766" s="241"/>
      <c r="AI766" s="241"/>
      <c r="AJ766" s="241"/>
      <c r="AK766" s="241"/>
      <c r="AL766" s="241"/>
      <c r="AM766" s="241"/>
      <c r="AN766" s="241"/>
      <c r="AO766" s="241"/>
      <c r="AP766" s="241"/>
    </row>
    <row r="767" spans="2:42" ht="15" customHeight="1">
      <c r="B767" s="241"/>
      <c r="C767" s="241"/>
      <c r="H767" s="241" t="s">
        <v>996</v>
      </c>
      <c r="I767" s="241"/>
      <c r="J767" s="241"/>
      <c r="K767" s="241"/>
      <c r="L767" s="241"/>
      <c r="M767" s="241"/>
      <c r="N767" s="241"/>
      <c r="O767" s="241"/>
      <c r="P767" s="241" t="s">
        <v>2060</v>
      </c>
      <c r="Q767" s="241"/>
      <c r="R767" s="241"/>
      <c r="S767" s="241"/>
      <c r="T767" s="241"/>
      <c r="U767" s="241"/>
      <c r="V767" s="241"/>
      <c r="W767" s="241"/>
      <c r="AI767" s="241"/>
      <c r="AJ767" s="241"/>
      <c r="AK767" s="241"/>
      <c r="AL767" s="241"/>
      <c r="AM767" s="241"/>
      <c r="AN767" s="241"/>
      <c r="AO767" s="241"/>
      <c r="AP767" s="241"/>
    </row>
    <row r="768" spans="2:42" ht="15" customHeight="1">
      <c r="B768" s="241"/>
      <c r="C768" s="241"/>
      <c r="H768" s="241" t="s">
        <v>997</v>
      </c>
      <c r="I768" s="241"/>
      <c r="J768" s="241"/>
      <c r="K768" s="241"/>
      <c r="L768" s="241"/>
      <c r="M768" s="241"/>
      <c r="N768" s="241"/>
      <c r="O768" s="241"/>
      <c r="P768" s="241" t="s">
        <v>2058</v>
      </c>
      <c r="Q768" s="241"/>
      <c r="R768" s="241"/>
      <c r="S768" s="241"/>
      <c r="T768" s="241"/>
      <c r="U768" s="241"/>
      <c r="V768" s="241"/>
      <c r="W768" s="241"/>
      <c r="AI768" s="241"/>
      <c r="AJ768" s="241"/>
      <c r="AK768" s="241"/>
      <c r="AL768" s="241"/>
      <c r="AM768" s="241"/>
      <c r="AN768" s="241"/>
      <c r="AO768" s="241"/>
      <c r="AP768" s="241"/>
    </row>
    <row r="769" spans="2:42" ht="15" customHeight="1">
      <c r="B769" s="241"/>
      <c r="C769" s="241"/>
      <c r="H769" s="241" t="s">
        <v>998</v>
      </c>
      <c r="I769" s="241"/>
      <c r="J769" s="241"/>
      <c r="K769" s="241"/>
      <c r="L769" s="241"/>
      <c r="M769" s="241"/>
      <c r="N769" s="241"/>
      <c r="O769" s="241"/>
      <c r="P769" s="241" t="s">
        <v>2058</v>
      </c>
      <c r="Q769" s="241"/>
      <c r="R769" s="241"/>
      <c r="S769" s="241"/>
      <c r="T769" s="241"/>
      <c r="U769" s="241"/>
      <c r="V769" s="241"/>
      <c r="W769" s="241"/>
      <c r="AI769" s="241"/>
      <c r="AJ769" s="241"/>
      <c r="AK769" s="241"/>
      <c r="AL769" s="241"/>
      <c r="AM769" s="241"/>
      <c r="AN769" s="241"/>
      <c r="AO769" s="241"/>
      <c r="AP769" s="241"/>
    </row>
    <row r="770" spans="2:42" ht="15" customHeight="1">
      <c r="B770" s="241"/>
      <c r="C770" s="241"/>
      <c r="H770" s="241" t="s">
        <v>999</v>
      </c>
      <c r="I770" s="241"/>
      <c r="J770" s="241"/>
      <c r="K770" s="241"/>
      <c r="L770" s="241"/>
      <c r="M770" s="241"/>
      <c r="N770" s="241"/>
      <c r="O770" s="241"/>
      <c r="P770" s="241" t="s">
        <v>713</v>
      </c>
      <c r="Q770" s="241"/>
      <c r="R770" s="241"/>
      <c r="S770" s="241"/>
      <c r="T770" s="241"/>
      <c r="U770" s="241"/>
      <c r="V770" s="241"/>
      <c r="W770" s="241"/>
      <c r="AI770" s="241"/>
      <c r="AJ770" s="241"/>
      <c r="AK770" s="241"/>
      <c r="AL770" s="241"/>
      <c r="AM770" s="241"/>
      <c r="AN770" s="241"/>
      <c r="AO770" s="241"/>
      <c r="AP770" s="241"/>
    </row>
    <row r="771" spans="2:42" ht="15" customHeight="1">
      <c r="B771" s="241"/>
      <c r="C771" s="241"/>
      <c r="H771" s="241" t="s">
        <v>1000</v>
      </c>
      <c r="I771" s="241"/>
      <c r="J771" s="241"/>
      <c r="K771" s="241"/>
      <c r="L771" s="241"/>
      <c r="M771" s="241"/>
      <c r="N771" s="241"/>
      <c r="O771" s="241"/>
      <c r="P771" s="241" t="s">
        <v>713</v>
      </c>
      <c r="Q771" s="241"/>
      <c r="R771" s="241"/>
      <c r="S771" s="241"/>
      <c r="T771" s="241"/>
      <c r="U771" s="241"/>
      <c r="V771" s="241"/>
      <c r="W771" s="241"/>
      <c r="AI771" s="241"/>
      <c r="AJ771" s="241"/>
      <c r="AK771" s="241"/>
      <c r="AL771" s="241"/>
      <c r="AM771" s="241"/>
      <c r="AN771" s="241"/>
      <c r="AO771" s="241"/>
      <c r="AP771" s="241"/>
    </row>
    <row r="772" spans="2:42" ht="15" customHeight="1">
      <c r="B772" s="241"/>
      <c r="C772" s="241"/>
      <c r="H772" s="241" t="s">
        <v>1001</v>
      </c>
      <c r="I772" s="241"/>
      <c r="J772" s="241"/>
      <c r="K772" s="241"/>
      <c r="L772" s="241"/>
      <c r="M772" s="241"/>
      <c r="N772" s="241"/>
      <c r="O772" s="241"/>
      <c r="P772" s="241" t="s">
        <v>2057</v>
      </c>
      <c r="Q772" s="241"/>
      <c r="R772" s="241"/>
      <c r="S772" s="241"/>
      <c r="T772" s="241"/>
      <c r="U772" s="241"/>
      <c r="V772" s="241"/>
      <c r="W772" s="241"/>
      <c r="AI772" s="241"/>
      <c r="AJ772" s="241"/>
      <c r="AK772" s="241"/>
      <c r="AL772" s="241"/>
      <c r="AM772" s="241"/>
      <c r="AN772" s="241"/>
      <c r="AO772" s="241"/>
      <c r="AP772" s="241"/>
    </row>
    <row r="773" spans="2:42" ht="15" customHeight="1">
      <c r="B773" s="241"/>
      <c r="C773" s="241"/>
      <c r="H773" s="241" t="s">
        <v>1002</v>
      </c>
      <c r="I773" s="241"/>
      <c r="J773" s="241"/>
      <c r="K773" s="241"/>
      <c r="L773" s="241"/>
      <c r="M773" s="241"/>
      <c r="N773" s="241"/>
      <c r="O773" s="241"/>
      <c r="P773" s="241" t="s">
        <v>2063</v>
      </c>
      <c r="Q773" s="241"/>
      <c r="R773" s="241"/>
      <c r="S773" s="241"/>
      <c r="T773" s="241"/>
      <c r="U773" s="241"/>
      <c r="V773" s="241"/>
      <c r="W773" s="241"/>
      <c r="AI773" s="241"/>
      <c r="AJ773" s="241"/>
      <c r="AK773" s="241"/>
      <c r="AL773" s="241"/>
      <c r="AM773" s="241"/>
      <c r="AN773" s="241"/>
      <c r="AO773" s="241"/>
      <c r="AP773" s="241"/>
    </row>
    <row r="774" spans="2:42" ht="15" customHeight="1">
      <c r="B774" s="241"/>
      <c r="C774" s="241"/>
      <c r="H774" s="241" t="s">
        <v>1003</v>
      </c>
      <c r="I774" s="241"/>
      <c r="J774" s="241"/>
      <c r="K774" s="241"/>
      <c r="L774" s="241"/>
      <c r="M774" s="241"/>
      <c r="N774" s="241"/>
      <c r="O774" s="241"/>
      <c r="P774" s="241" t="s">
        <v>2059</v>
      </c>
      <c r="Q774" s="241"/>
      <c r="R774" s="241"/>
      <c r="S774" s="241"/>
      <c r="T774" s="241"/>
      <c r="U774" s="241"/>
      <c r="V774" s="241"/>
      <c r="W774" s="241"/>
      <c r="AI774" s="241"/>
      <c r="AJ774" s="241"/>
      <c r="AK774" s="241"/>
      <c r="AL774" s="241"/>
      <c r="AM774" s="241"/>
      <c r="AN774" s="241"/>
      <c r="AO774" s="241"/>
      <c r="AP774" s="241"/>
    </row>
    <row r="775" spans="2:42" ht="15" customHeight="1">
      <c r="B775" s="241"/>
      <c r="C775" s="241"/>
      <c r="H775" s="241" t="s">
        <v>1004</v>
      </c>
      <c r="I775" s="241"/>
      <c r="J775" s="241"/>
      <c r="K775" s="241"/>
      <c r="L775" s="241"/>
      <c r="M775" s="241"/>
      <c r="N775" s="241"/>
      <c r="O775" s="241"/>
      <c r="P775" s="241" t="s">
        <v>2061</v>
      </c>
      <c r="Q775" s="241"/>
      <c r="R775" s="241"/>
      <c r="S775" s="241"/>
      <c r="T775" s="241"/>
      <c r="U775" s="241"/>
      <c r="V775" s="241"/>
      <c r="W775" s="241"/>
      <c r="AI775" s="241"/>
      <c r="AJ775" s="241"/>
      <c r="AK775" s="241"/>
      <c r="AL775" s="241"/>
      <c r="AM775" s="241"/>
      <c r="AN775" s="241"/>
      <c r="AO775" s="241"/>
      <c r="AP775" s="241"/>
    </row>
    <row r="776" spans="2:42" ht="15" customHeight="1">
      <c r="B776" s="241"/>
      <c r="C776" s="241"/>
      <c r="H776" s="241" t="s">
        <v>1005</v>
      </c>
      <c r="I776" s="241"/>
      <c r="J776" s="241"/>
      <c r="K776" s="241"/>
      <c r="L776" s="241"/>
      <c r="M776" s="241"/>
      <c r="N776" s="241"/>
      <c r="O776" s="241"/>
      <c r="P776" s="241" t="s">
        <v>2058</v>
      </c>
      <c r="Q776" s="241"/>
      <c r="R776" s="241"/>
      <c r="S776" s="241"/>
      <c r="T776" s="241"/>
      <c r="U776" s="241"/>
      <c r="V776" s="241"/>
      <c r="W776" s="241"/>
      <c r="AI776" s="241"/>
      <c r="AJ776" s="241"/>
      <c r="AK776" s="241"/>
      <c r="AL776" s="241"/>
      <c r="AM776" s="241"/>
      <c r="AN776" s="241"/>
      <c r="AO776" s="241"/>
      <c r="AP776" s="241"/>
    </row>
    <row r="777" spans="2:42" ht="15" customHeight="1">
      <c r="B777" s="241"/>
      <c r="C777" s="241"/>
      <c r="H777" s="241" t="s">
        <v>1006</v>
      </c>
      <c r="I777" s="241"/>
      <c r="J777" s="241"/>
      <c r="K777" s="241"/>
      <c r="L777" s="241"/>
      <c r="M777" s="241"/>
      <c r="N777" s="241"/>
      <c r="O777" s="241"/>
      <c r="P777" s="241" t="s">
        <v>2060</v>
      </c>
      <c r="Q777" s="241"/>
      <c r="R777" s="241"/>
      <c r="S777" s="241"/>
      <c r="T777" s="241"/>
      <c r="U777" s="241"/>
      <c r="V777" s="241"/>
      <c r="W777" s="241"/>
      <c r="AI777" s="241"/>
      <c r="AJ777" s="241"/>
      <c r="AK777" s="241"/>
      <c r="AL777" s="241"/>
      <c r="AM777" s="241"/>
      <c r="AN777" s="241"/>
      <c r="AO777" s="241"/>
      <c r="AP777" s="241"/>
    </row>
    <row r="778" spans="2:42" ht="15" customHeight="1">
      <c r="B778" s="241"/>
      <c r="C778" s="241"/>
      <c r="H778" s="241" t="s">
        <v>1007</v>
      </c>
      <c r="I778" s="241"/>
      <c r="J778" s="241"/>
      <c r="K778" s="241"/>
      <c r="L778" s="241"/>
      <c r="M778" s="241"/>
      <c r="N778" s="241"/>
      <c r="O778" s="241"/>
      <c r="P778" s="241" t="s">
        <v>2061</v>
      </c>
      <c r="Q778" s="241"/>
      <c r="R778" s="241"/>
      <c r="S778" s="241"/>
      <c r="T778" s="241"/>
      <c r="U778" s="241"/>
      <c r="V778" s="241"/>
      <c r="W778" s="241"/>
      <c r="AI778" s="241"/>
      <c r="AJ778" s="241"/>
      <c r="AK778" s="241"/>
      <c r="AL778" s="241"/>
      <c r="AM778" s="241"/>
      <c r="AN778" s="241"/>
      <c r="AO778" s="241"/>
      <c r="AP778" s="241"/>
    </row>
    <row r="779" spans="2:42" ht="15" customHeight="1">
      <c r="B779" s="241"/>
      <c r="C779" s="241"/>
      <c r="H779" s="241" t="s">
        <v>1008</v>
      </c>
      <c r="I779" s="241"/>
      <c r="J779" s="241"/>
      <c r="K779" s="241"/>
      <c r="L779" s="241"/>
      <c r="M779" s="241"/>
      <c r="N779" s="241"/>
      <c r="O779" s="241"/>
      <c r="P779" s="241" t="s">
        <v>2059</v>
      </c>
      <c r="Q779" s="241"/>
      <c r="R779" s="241"/>
      <c r="S779" s="241"/>
      <c r="T779" s="241"/>
      <c r="U779" s="241"/>
      <c r="V779" s="241"/>
      <c r="W779" s="241"/>
      <c r="AI779" s="241"/>
      <c r="AJ779" s="241"/>
      <c r="AK779" s="241"/>
      <c r="AL779" s="241"/>
      <c r="AM779" s="241"/>
      <c r="AN779" s="241"/>
      <c r="AO779" s="241"/>
      <c r="AP779" s="241"/>
    </row>
    <row r="780" spans="2:42" ht="15" customHeight="1">
      <c r="B780" s="241"/>
      <c r="C780" s="241"/>
      <c r="H780" s="241" t="s">
        <v>1009</v>
      </c>
      <c r="I780" s="241"/>
      <c r="J780" s="241"/>
      <c r="K780" s="241"/>
      <c r="L780" s="241"/>
      <c r="M780" s="241"/>
      <c r="N780" s="241"/>
      <c r="O780" s="241"/>
      <c r="P780" s="241" t="s">
        <v>2059</v>
      </c>
      <c r="Q780" s="241"/>
      <c r="R780" s="241"/>
      <c r="S780" s="241"/>
      <c r="T780" s="241"/>
      <c r="U780" s="241"/>
      <c r="V780" s="241"/>
      <c r="W780" s="241"/>
      <c r="AI780" s="241"/>
      <c r="AJ780" s="241"/>
      <c r="AK780" s="241"/>
      <c r="AL780" s="241"/>
      <c r="AM780" s="241"/>
      <c r="AN780" s="241"/>
      <c r="AO780" s="241"/>
      <c r="AP780" s="241"/>
    </row>
    <row r="781" spans="2:42" ht="15" customHeight="1">
      <c r="B781" s="241"/>
      <c r="C781" s="241"/>
      <c r="H781" s="241" t="s">
        <v>1010</v>
      </c>
      <c r="I781" s="241"/>
      <c r="J781" s="241"/>
      <c r="K781" s="241"/>
      <c r="L781" s="241"/>
      <c r="M781" s="241"/>
      <c r="N781" s="241"/>
      <c r="O781" s="241"/>
      <c r="P781" s="241" t="s">
        <v>2059</v>
      </c>
      <c r="Q781" s="241"/>
      <c r="R781" s="241"/>
      <c r="S781" s="241"/>
      <c r="T781" s="241"/>
      <c r="U781" s="241"/>
      <c r="V781" s="241"/>
      <c r="W781" s="241"/>
      <c r="AI781" s="241"/>
      <c r="AJ781" s="241"/>
      <c r="AK781" s="241"/>
      <c r="AL781" s="241"/>
      <c r="AM781" s="241"/>
      <c r="AN781" s="241"/>
      <c r="AO781" s="241"/>
      <c r="AP781" s="241"/>
    </row>
    <row r="782" spans="2:42" ht="15" customHeight="1">
      <c r="B782" s="241"/>
      <c r="C782" s="241"/>
      <c r="H782" s="241" t="s">
        <v>1011</v>
      </c>
      <c r="I782" s="241"/>
      <c r="J782" s="241"/>
      <c r="K782" s="241"/>
      <c r="L782" s="241"/>
      <c r="M782" s="241"/>
      <c r="N782" s="241"/>
      <c r="O782" s="241"/>
      <c r="P782" s="241" t="s">
        <v>2063</v>
      </c>
      <c r="Q782" s="241"/>
      <c r="R782" s="241"/>
      <c r="S782" s="241"/>
      <c r="T782" s="241"/>
      <c r="U782" s="241"/>
      <c r="V782" s="241"/>
      <c r="W782" s="241"/>
      <c r="AI782" s="241"/>
      <c r="AJ782" s="241"/>
      <c r="AK782" s="241"/>
      <c r="AL782" s="241"/>
      <c r="AM782" s="241"/>
      <c r="AN782" s="241"/>
      <c r="AO782" s="241"/>
      <c r="AP782" s="241"/>
    </row>
    <row r="783" spans="2:42" ht="15" customHeight="1">
      <c r="B783" s="241"/>
      <c r="C783" s="241"/>
      <c r="H783" s="241" t="s">
        <v>1012</v>
      </c>
      <c r="I783" s="241"/>
      <c r="J783" s="241"/>
      <c r="K783" s="241"/>
      <c r="L783" s="241"/>
      <c r="M783" s="241"/>
      <c r="N783" s="241"/>
      <c r="O783" s="241"/>
      <c r="P783" s="241" t="s">
        <v>2057</v>
      </c>
      <c r="Q783" s="241"/>
      <c r="R783" s="241"/>
      <c r="S783" s="241"/>
      <c r="T783" s="241"/>
      <c r="U783" s="241"/>
      <c r="V783" s="241"/>
      <c r="W783" s="241"/>
      <c r="AI783" s="241"/>
      <c r="AJ783" s="241"/>
      <c r="AK783" s="241"/>
      <c r="AL783" s="241"/>
      <c r="AM783" s="241"/>
      <c r="AN783" s="241"/>
      <c r="AO783" s="241"/>
      <c r="AP783" s="241"/>
    </row>
    <row r="784" spans="2:42" ht="15" customHeight="1">
      <c r="B784" s="241"/>
      <c r="C784" s="241"/>
      <c r="H784" s="241" t="s">
        <v>1013</v>
      </c>
      <c r="I784" s="241"/>
      <c r="J784" s="241"/>
      <c r="K784" s="241"/>
      <c r="L784" s="241"/>
      <c r="M784" s="241"/>
      <c r="N784" s="241"/>
      <c r="O784" s="241"/>
      <c r="P784" s="241" t="s">
        <v>2056</v>
      </c>
      <c r="Q784" s="241"/>
      <c r="R784" s="241"/>
      <c r="S784" s="241"/>
      <c r="T784" s="241"/>
      <c r="U784" s="241"/>
      <c r="V784" s="241"/>
      <c r="W784" s="241"/>
      <c r="AI784" s="241"/>
      <c r="AJ784" s="241"/>
      <c r="AK784" s="241"/>
      <c r="AL784" s="241"/>
      <c r="AM784" s="241"/>
      <c r="AN784" s="241"/>
      <c r="AO784" s="241"/>
      <c r="AP784" s="241"/>
    </row>
    <row r="785" spans="2:42" ht="15" customHeight="1">
      <c r="B785" s="241"/>
      <c r="C785" s="241"/>
      <c r="H785" s="241" t="s">
        <v>1014</v>
      </c>
      <c r="I785" s="241"/>
      <c r="J785" s="241"/>
      <c r="K785" s="241"/>
      <c r="L785" s="241"/>
      <c r="M785" s="241"/>
      <c r="N785" s="241"/>
      <c r="O785" s="241"/>
      <c r="P785" s="241" t="s">
        <v>2058</v>
      </c>
      <c r="Q785" s="241"/>
      <c r="R785" s="241"/>
      <c r="S785" s="241"/>
      <c r="T785" s="241"/>
      <c r="U785" s="241"/>
      <c r="V785" s="241"/>
      <c r="W785" s="241"/>
      <c r="AI785" s="241"/>
      <c r="AJ785" s="241"/>
      <c r="AK785" s="241"/>
      <c r="AL785" s="241"/>
      <c r="AM785" s="241"/>
      <c r="AN785" s="241"/>
      <c r="AO785" s="241"/>
      <c r="AP785" s="241"/>
    </row>
    <row r="786" spans="2:42" ht="15" customHeight="1">
      <c r="B786" s="241"/>
      <c r="C786" s="241"/>
      <c r="H786" s="241" t="s">
        <v>1015</v>
      </c>
      <c r="I786" s="241"/>
      <c r="J786" s="241"/>
      <c r="K786" s="241"/>
      <c r="L786" s="241"/>
      <c r="M786" s="241"/>
      <c r="N786" s="241"/>
      <c r="O786" s="241"/>
      <c r="P786" s="241" t="s">
        <v>2058</v>
      </c>
      <c r="Q786" s="241"/>
      <c r="R786" s="241"/>
      <c r="S786" s="241"/>
      <c r="T786" s="241"/>
      <c r="U786" s="241"/>
      <c r="V786" s="241"/>
      <c r="W786" s="241"/>
      <c r="AI786" s="241"/>
      <c r="AJ786" s="241"/>
      <c r="AK786" s="241"/>
      <c r="AL786" s="241"/>
      <c r="AM786" s="241"/>
      <c r="AN786" s="241"/>
      <c r="AO786" s="241"/>
      <c r="AP786" s="241"/>
    </row>
    <row r="787" spans="2:42" ht="15" customHeight="1">
      <c r="B787" s="241"/>
      <c r="C787" s="241"/>
      <c r="H787" s="241" t="s">
        <v>1016</v>
      </c>
      <c r="I787" s="241"/>
      <c r="J787" s="241"/>
      <c r="K787" s="241"/>
      <c r="L787" s="241"/>
      <c r="M787" s="241"/>
      <c r="N787" s="241"/>
      <c r="O787" s="241"/>
      <c r="P787" s="241" t="s">
        <v>2059</v>
      </c>
      <c r="Q787" s="241"/>
      <c r="R787" s="241"/>
      <c r="S787" s="241"/>
      <c r="T787" s="241"/>
      <c r="U787" s="241"/>
      <c r="V787" s="241"/>
      <c r="W787" s="241"/>
      <c r="AI787" s="241"/>
      <c r="AJ787" s="241"/>
      <c r="AK787" s="241"/>
      <c r="AL787" s="241"/>
      <c r="AM787" s="241"/>
      <c r="AN787" s="241"/>
      <c r="AO787" s="241"/>
      <c r="AP787" s="241"/>
    </row>
    <row r="788" spans="2:42" ht="15" customHeight="1">
      <c r="B788" s="241"/>
      <c r="C788" s="241"/>
      <c r="H788" s="241" t="s">
        <v>1017</v>
      </c>
      <c r="I788" s="241"/>
      <c r="J788" s="241"/>
      <c r="K788" s="241"/>
      <c r="L788" s="241"/>
      <c r="M788" s="241"/>
      <c r="N788" s="241"/>
      <c r="O788" s="241"/>
      <c r="P788" s="241" t="s">
        <v>2059</v>
      </c>
      <c r="Q788" s="241"/>
      <c r="R788" s="241"/>
      <c r="S788" s="241"/>
      <c r="T788" s="241"/>
      <c r="U788" s="241"/>
      <c r="V788" s="241"/>
      <c r="W788" s="241"/>
      <c r="AI788" s="241"/>
      <c r="AJ788" s="241"/>
      <c r="AK788" s="241"/>
      <c r="AL788" s="241"/>
      <c r="AM788" s="241"/>
      <c r="AN788" s="241"/>
      <c r="AO788" s="241"/>
      <c r="AP788" s="241"/>
    </row>
    <row r="789" spans="2:42" ht="15" customHeight="1">
      <c r="B789" s="241"/>
      <c r="C789" s="241"/>
      <c r="H789" s="241" t="s">
        <v>1018</v>
      </c>
      <c r="I789" s="241"/>
      <c r="J789" s="241"/>
      <c r="K789" s="241"/>
      <c r="L789" s="241"/>
      <c r="M789" s="241"/>
      <c r="N789" s="241"/>
      <c r="O789" s="241"/>
      <c r="P789" s="241" t="s">
        <v>2062</v>
      </c>
      <c r="Q789" s="241"/>
      <c r="R789" s="241"/>
      <c r="S789" s="241"/>
      <c r="T789" s="241"/>
      <c r="U789" s="241"/>
      <c r="V789" s="241"/>
      <c r="W789" s="241"/>
      <c r="AI789" s="241"/>
      <c r="AJ789" s="241"/>
      <c r="AK789" s="241"/>
      <c r="AL789" s="241"/>
      <c r="AM789" s="241"/>
      <c r="AN789" s="241"/>
      <c r="AO789" s="241"/>
      <c r="AP789" s="241"/>
    </row>
    <row r="790" spans="2:42" ht="15" customHeight="1">
      <c r="B790" s="241"/>
      <c r="C790" s="241"/>
      <c r="H790" s="241" t="s">
        <v>1019</v>
      </c>
      <c r="I790" s="241"/>
      <c r="J790" s="241"/>
      <c r="K790" s="241"/>
      <c r="L790" s="241"/>
      <c r="M790" s="241"/>
      <c r="N790" s="241"/>
      <c r="O790" s="241"/>
      <c r="P790" s="241" t="s">
        <v>2057</v>
      </c>
      <c r="Q790" s="241"/>
      <c r="R790" s="241"/>
      <c r="S790" s="241"/>
      <c r="T790" s="241"/>
      <c r="U790" s="241"/>
      <c r="V790" s="241"/>
      <c r="W790" s="241"/>
      <c r="AI790" s="241"/>
      <c r="AJ790" s="241"/>
      <c r="AK790" s="241"/>
      <c r="AL790" s="241"/>
      <c r="AM790" s="241"/>
      <c r="AN790" s="241"/>
      <c r="AO790" s="241"/>
      <c r="AP790" s="241"/>
    </row>
    <row r="791" spans="2:42" ht="15" customHeight="1">
      <c r="B791" s="241"/>
      <c r="C791" s="241"/>
      <c r="H791" s="241" t="s">
        <v>1020</v>
      </c>
      <c r="I791" s="241"/>
      <c r="J791" s="241"/>
      <c r="K791" s="241"/>
      <c r="L791" s="241"/>
      <c r="M791" s="241"/>
      <c r="N791" s="241"/>
      <c r="O791" s="241"/>
      <c r="P791" s="241" t="s">
        <v>2059</v>
      </c>
      <c r="Q791" s="241"/>
      <c r="R791" s="241"/>
      <c r="S791" s="241"/>
      <c r="T791" s="241"/>
      <c r="U791" s="241"/>
      <c r="V791" s="241"/>
      <c r="W791" s="241"/>
      <c r="AI791" s="241"/>
      <c r="AJ791" s="241"/>
      <c r="AK791" s="241"/>
      <c r="AL791" s="241"/>
      <c r="AM791" s="241"/>
      <c r="AN791" s="241"/>
      <c r="AO791" s="241"/>
      <c r="AP791" s="241"/>
    </row>
    <row r="792" spans="2:42" ht="15" customHeight="1">
      <c r="B792" s="241"/>
      <c r="C792" s="241"/>
      <c r="H792" s="241" t="s">
        <v>1021</v>
      </c>
      <c r="I792" s="241"/>
      <c r="J792" s="241"/>
      <c r="K792" s="241"/>
      <c r="L792" s="241"/>
      <c r="M792" s="241"/>
      <c r="N792" s="241"/>
      <c r="O792" s="241"/>
      <c r="P792" s="241" t="s">
        <v>713</v>
      </c>
      <c r="Q792" s="241"/>
      <c r="R792" s="241"/>
      <c r="S792" s="241"/>
      <c r="T792" s="241"/>
      <c r="U792" s="241"/>
      <c r="V792" s="241"/>
      <c r="W792" s="241"/>
      <c r="AI792" s="241"/>
      <c r="AJ792" s="241"/>
      <c r="AK792" s="241"/>
      <c r="AL792" s="241"/>
      <c r="AM792" s="241"/>
      <c r="AN792" s="241"/>
      <c r="AO792" s="241"/>
      <c r="AP792" s="241"/>
    </row>
    <row r="793" spans="2:42" ht="15" customHeight="1">
      <c r="B793" s="241"/>
      <c r="C793" s="241"/>
      <c r="H793" s="241" t="s">
        <v>1022</v>
      </c>
      <c r="I793" s="241"/>
      <c r="J793" s="241"/>
      <c r="K793" s="241"/>
      <c r="L793" s="241"/>
      <c r="M793" s="241"/>
      <c r="N793" s="241"/>
      <c r="O793" s="241"/>
      <c r="P793" s="241" t="s">
        <v>2060</v>
      </c>
      <c r="Q793" s="241"/>
      <c r="R793" s="241"/>
      <c r="S793" s="241"/>
      <c r="T793" s="241"/>
      <c r="U793" s="241"/>
      <c r="V793" s="241"/>
      <c r="W793" s="241"/>
      <c r="AI793" s="241"/>
      <c r="AJ793" s="241"/>
      <c r="AK793" s="241"/>
      <c r="AL793" s="241"/>
      <c r="AM793" s="241"/>
      <c r="AN793" s="241"/>
      <c r="AO793" s="241"/>
      <c r="AP793" s="241"/>
    </row>
    <row r="794" spans="2:42" ht="15" customHeight="1">
      <c r="B794" s="241"/>
      <c r="C794" s="241"/>
      <c r="H794" s="241" t="s">
        <v>1023</v>
      </c>
      <c r="I794" s="241"/>
      <c r="J794" s="241"/>
      <c r="K794" s="241"/>
      <c r="L794" s="241"/>
      <c r="M794" s="241"/>
      <c r="N794" s="241"/>
      <c r="O794" s="241"/>
      <c r="P794" s="241" t="s">
        <v>2056</v>
      </c>
      <c r="Q794" s="241"/>
      <c r="R794" s="241"/>
      <c r="S794" s="241"/>
      <c r="T794" s="241"/>
      <c r="U794" s="241"/>
      <c r="V794" s="241"/>
      <c r="W794" s="241"/>
      <c r="AI794" s="241"/>
      <c r="AJ794" s="241"/>
      <c r="AK794" s="241"/>
      <c r="AL794" s="241"/>
      <c r="AM794" s="241"/>
      <c r="AN794" s="241"/>
      <c r="AO794" s="241"/>
      <c r="AP794" s="241"/>
    </row>
    <row r="795" spans="2:42" ht="15" customHeight="1">
      <c r="B795" s="241"/>
      <c r="C795" s="241"/>
      <c r="H795" s="241" t="s">
        <v>1024</v>
      </c>
      <c r="I795" s="241"/>
      <c r="J795" s="241"/>
      <c r="K795" s="241"/>
      <c r="L795" s="241"/>
      <c r="M795" s="241"/>
      <c r="N795" s="241"/>
      <c r="O795" s="241"/>
      <c r="P795" s="241" t="s">
        <v>2060</v>
      </c>
      <c r="Q795" s="241"/>
      <c r="R795" s="241"/>
      <c r="S795" s="241"/>
      <c r="T795" s="241"/>
      <c r="U795" s="241"/>
      <c r="V795" s="241"/>
      <c r="W795" s="241"/>
      <c r="AI795" s="241"/>
      <c r="AJ795" s="241"/>
      <c r="AK795" s="241"/>
      <c r="AL795" s="241"/>
      <c r="AM795" s="241"/>
      <c r="AN795" s="241"/>
      <c r="AO795" s="241"/>
      <c r="AP795" s="241"/>
    </row>
    <row r="796" spans="2:42" ht="15" customHeight="1">
      <c r="B796" s="241"/>
      <c r="C796" s="241"/>
      <c r="H796" s="241" t="s">
        <v>1025</v>
      </c>
      <c r="I796" s="241"/>
      <c r="J796" s="241"/>
      <c r="K796" s="241"/>
      <c r="L796" s="241"/>
      <c r="M796" s="241"/>
      <c r="N796" s="241"/>
      <c r="O796" s="241"/>
      <c r="P796" s="241" t="s">
        <v>2063</v>
      </c>
      <c r="Q796" s="241"/>
      <c r="R796" s="241"/>
      <c r="S796" s="241"/>
      <c r="T796" s="241"/>
      <c r="U796" s="241"/>
      <c r="V796" s="241"/>
      <c r="W796" s="241"/>
      <c r="AI796" s="241"/>
      <c r="AJ796" s="241"/>
      <c r="AK796" s="241"/>
      <c r="AL796" s="241"/>
      <c r="AM796" s="241"/>
      <c r="AN796" s="241"/>
      <c r="AO796" s="241"/>
      <c r="AP796" s="241"/>
    </row>
    <row r="797" spans="2:42" ht="15" customHeight="1">
      <c r="B797" s="241"/>
      <c r="C797" s="241"/>
      <c r="H797" s="241" t="s">
        <v>1026</v>
      </c>
      <c r="I797" s="241"/>
      <c r="J797" s="241"/>
      <c r="K797" s="241"/>
      <c r="L797" s="241"/>
      <c r="M797" s="241"/>
      <c r="N797" s="241"/>
      <c r="O797" s="241"/>
      <c r="P797" s="241" t="s">
        <v>2060</v>
      </c>
      <c r="Q797" s="241"/>
      <c r="R797" s="241"/>
      <c r="S797" s="241"/>
      <c r="T797" s="241"/>
      <c r="U797" s="241"/>
      <c r="V797" s="241"/>
      <c r="W797" s="241"/>
      <c r="AI797" s="241"/>
      <c r="AJ797" s="241"/>
      <c r="AK797" s="241"/>
      <c r="AL797" s="241"/>
      <c r="AM797" s="241"/>
      <c r="AN797" s="241"/>
      <c r="AO797" s="241"/>
      <c r="AP797" s="241"/>
    </row>
    <row r="798" spans="2:42" ht="15" customHeight="1">
      <c r="B798" s="241"/>
      <c r="C798" s="241"/>
      <c r="H798" s="241" t="s">
        <v>1027</v>
      </c>
      <c r="I798" s="241"/>
      <c r="J798" s="241"/>
      <c r="K798" s="241"/>
      <c r="L798" s="241"/>
      <c r="M798" s="241"/>
      <c r="N798" s="241"/>
      <c r="O798" s="241"/>
      <c r="P798" s="241" t="s">
        <v>2063</v>
      </c>
      <c r="Q798" s="241"/>
      <c r="R798" s="241"/>
      <c r="S798" s="241"/>
      <c r="T798" s="241"/>
      <c r="U798" s="241"/>
      <c r="V798" s="241"/>
      <c r="W798" s="241"/>
      <c r="AI798" s="241"/>
      <c r="AJ798" s="241"/>
      <c r="AK798" s="241"/>
      <c r="AL798" s="241"/>
      <c r="AM798" s="241"/>
      <c r="AN798" s="241"/>
      <c r="AO798" s="241"/>
      <c r="AP798" s="241"/>
    </row>
    <row r="799" spans="2:42" ht="15" customHeight="1">
      <c r="B799" s="241"/>
      <c r="C799" s="241"/>
      <c r="H799" s="241" t="s">
        <v>1028</v>
      </c>
      <c r="I799" s="241"/>
      <c r="J799" s="241"/>
      <c r="K799" s="241"/>
      <c r="L799" s="241"/>
      <c r="M799" s="241"/>
      <c r="N799" s="241"/>
      <c r="O799" s="241"/>
      <c r="P799" s="241" t="s">
        <v>2063</v>
      </c>
      <c r="Q799" s="241"/>
      <c r="R799" s="241"/>
      <c r="S799" s="241"/>
      <c r="T799" s="241"/>
      <c r="U799" s="241"/>
      <c r="V799" s="241"/>
      <c r="W799" s="241"/>
      <c r="AI799" s="241"/>
      <c r="AJ799" s="241"/>
      <c r="AK799" s="241"/>
      <c r="AL799" s="241"/>
      <c r="AM799" s="241"/>
      <c r="AN799" s="241"/>
      <c r="AO799" s="241"/>
      <c r="AP799" s="241"/>
    </row>
    <row r="800" spans="2:42" ht="15" customHeight="1">
      <c r="B800" s="241"/>
      <c r="C800" s="241"/>
      <c r="H800" s="241" t="s">
        <v>1029</v>
      </c>
      <c r="I800" s="241"/>
      <c r="J800" s="241"/>
      <c r="K800" s="241"/>
      <c r="L800" s="241"/>
      <c r="M800" s="241"/>
      <c r="N800" s="241"/>
      <c r="O800" s="241"/>
      <c r="P800" s="241" t="s">
        <v>2060</v>
      </c>
      <c r="Q800" s="241"/>
      <c r="R800" s="241"/>
      <c r="S800" s="241"/>
      <c r="T800" s="241"/>
      <c r="U800" s="241"/>
      <c r="V800" s="241"/>
      <c r="W800" s="241"/>
      <c r="AI800" s="241"/>
      <c r="AJ800" s="241"/>
      <c r="AK800" s="241"/>
      <c r="AL800" s="241"/>
      <c r="AM800" s="241"/>
      <c r="AN800" s="241"/>
      <c r="AO800" s="241"/>
      <c r="AP800" s="241"/>
    </row>
    <row r="801" spans="2:42" ht="15" customHeight="1">
      <c r="B801" s="241"/>
      <c r="C801" s="241"/>
      <c r="H801" s="241" t="s">
        <v>1030</v>
      </c>
      <c r="I801" s="241"/>
      <c r="J801" s="241"/>
      <c r="K801" s="241"/>
      <c r="L801" s="241"/>
      <c r="M801" s="241"/>
      <c r="N801" s="241"/>
      <c r="O801" s="241"/>
      <c r="P801" s="241" t="s">
        <v>2058</v>
      </c>
      <c r="Q801" s="241"/>
      <c r="R801" s="241"/>
      <c r="S801" s="241"/>
      <c r="T801" s="241"/>
      <c r="U801" s="241"/>
      <c r="V801" s="241"/>
      <c r="W801" s="241"/>
      <c r="AI801" s="241"/>
      <c r="AJ801" s="241"/>
      <c r="AK801" s="241"/>
      <c r="AL801" s="241"/>
      <c r="AM801" s="241"/>
      <c r="AN801" s="241"/>
      <c r="AO801" s="241"/>
      <c r="AP801" s="241"/>
    </row>
    <row r="802" spans="2:42" ht="15" customHeight="1">
      <c r="B802" s="241"/>
      <c r="C802" s="241"/>
      <c r="H802" s="241" t="s">
        <v>1031</v>
      </c>
      <c r="I802" s="241"/>
      <c r="J802" s="241"/>
      <c r="K802" s="241"/>
      <c r="L802" s="241"/>
      <c r="M802" s="241"/>
      <c r="N802" s="241"/>
      <c r="O802" s="241"/>
      <c r="P802" s="241" t="s">
        <v>2059</v>
      </c>
      <c r="Q802" s="241"/>
      <c r="R802" s="241"/>
      <c r="S802" s="241"/>
      <c r="T802" s="241"/>
      <c r="U802" s="241"/>
      <c r="V802" s="241"/>
      <c r="W802" s="241"/>
      <c r="AI802" s="241"/>
      <c r="AJ802" s="241"/>
      <c r="AK802" s="241"/>
      <c r="AL802" s="241"/>
      <c r="AM802" s="241"/>
      <c r="AN802" s="241"/>
      <c r="AO802" s="241"/>
      <c r="AP802" s="241"/>
    </row>
    <row r="803" spans="2:42" ht="15" customHeight="1">
      <c r="B803" s="241"/>
      <c r="C803" s="241"/>
      <c r="H803" s="241" t="s">
        <v>1032</v>
      </c>
      <c r="I803" s="241"/>
      <c r="J803" s="241"/>
      <c r="K803" s="241"/>
      <c r="L803" s="241"/>
      <c r="M803" s="241"/>
      <c r="N803" s="241"/>
      <c r="O803" s="241"/>
      <c r="P803" s="241" t="s">
        <v>2059</v>
      </c>
      <c r="Q803" s="241"/>
      <c r="R803" s="241"/>
      <c r="S803" s="241"/>
      <c r="T803" s="241"/>
      <c r="U803" s="241"/>
      <c r="V803" s="241"/>
      <c r="W803" s="241"/>
      <c r="AI803" s="241"/>
      <c r="AJ803" s="241"/>
      <c r="AK803" s="241"/>
      <c r="AL803" s="241"/>
      <c r="AM803" s="241"/>
      <c r="AN803" s="241"/>
      <c r="AO803" s="241"/>
      <c r="AP803" s="241"/>
    </row>
    <row r="804" spans="2:42" ht="15" customHeight="1">
      <c r="B804" s="241"/>
      <c r="C804" s="241"/>
      <c r="H804" s="241" t="s">
        <v>1033</v>
      </c>
      <c r="I804" s="241"/>
      <c r="J804" s="241"/>
      <c r="K804" s="241"/>
      <c r="L804" s="241"/>
      <c r="M804" s="241"/>
      <c r="N804" s="241"/>
      <c r="O804" s="241"/>
      <c r="P804" s="241" t="s">
        <v>2063</v>
      </c>
      <c r="Q804" s="241"/>
      <c r="R804" s="241"/>
      <c r="S804" s="241"/>
      <c r="T804" s="241"/>
      <c r="U804" s="241"/>
      <c r="V804" s="241"/>
      <c r="W804" s="241"/>
      <c r="AI804" s="241"/>
      <c r="AJ804" s="241"/>
      <c r="AK804" s="241"/>
      <c r="AL804" s="241"/>
      <c r="AM804" s="241"/>
      <c r="AN804" s="241"/>
      <c r="AO804" s="241"/>
      <c r="AP804" s="241"/>
    </row>
    <row r="805" spans="2:42" ht="15" customHeight="1">
      <c r="B805" s="241"/>
      <c r="C805" s="241"/>
      <c r="H805" s="241" t="s">
        <v>1034</v>
      </c>
      <c r="I805" s="241"/>
      <c r="J805" s="241"/>
      <c r="K805" s="241"/>
      <c r="L805" s="241"/>
      <c r="M805" s="241"/>
      <c r="N805" s="241"/>
      <c r="O805" s="241"/>
      <c r="P805" s="241" t="s">
        <v>2063</v>
      </c>
      <c r="Q805" s="241"/>
      <c r="R805" s="241"/>
      <c r="S805" s="241"/>
      <c r="T805" s="241"/>
      <c r="U805" s="241"/>
      <c r="V805" s="241"/>
      <c r="W805" s="241"/>
      <c r="AI805" s="241"/>
      <c r="AJ805" s="241"/>
      <c r="AK805" s="241"/>
      <c r="AL805" s="241"/>
      <c r="AM805" s="241"/>
      <c r="AN805" s="241"/>
      <c r="AO805" s="241"/>
      <c r="AP805" s="241"/>
    </row>
    <row r="806" spans="2:42" ht="15" customHeight="1">
      <c r="B806" s="241"/>
      <c r="C806" s="241"/>
      <c r="H806" s="241" t="s">
        <v>1035</v>
      </c>
      <c r="I806" s="241"/>
      <c r="J806" s="241"/>
      <c r="K806" s="241"/>
      <c r="L806" s="241"/>
      <c r="M806" s="241"/>
      <c r="N806" s="241"/>
      <c r="O806" s="241"/>
      <c r="P806" s="241" t="s">
        <v>2059</v>
      </c>
      <c r="Q806" s="241"/>
      <c r="R806" s="241"/>
      <c r="S806" s="241"/>
      <c r="T806" s="241"/>
      <c r="U806" s="241"/>
      <c r="V806" s="241"/>
      <c r="W806" s="241"/>
      <c r="AI806" s="241"/>
      <c r="AJ806" s="241"/>
      <c r="AK806" s="241"/>
      <c r="AL806" s="241"/>
      <c r="AM806" s="241"/>
      <c r="AN806" s="241"/>
      <c r="AO806" s="241"/>
      <c r="AP806" s="241"/>
    </row>
    <row r="807" spans="2:42" ht="15" customHeight="1">
      <c r="B807" s="241"/>
      <c r="C807" s="241"/>
      <c r="H807" s="241" t="s">
        <v>1036</v>
      </c>
      <c r="I807" s="241"/>
      <c r="J807" s="241"/>
      <c r="K807" s="241"/>
      <c r="L807" s="241"/>
      <c r="M807" s="241"/>
      <c r="N807" s="241"/>
      <c r="O807" s="241"/>
      <c r="P807" s="241" t="s">
        <v>2058</v>
      </c>
      <c r="Q807" s="241"/>
      <c r="R807" s="241"/>
      <c r="S807" s="241"/>
      <c r="T807" s="241"/>
      <c r="U807" s="241"/>
      <c r="V807" s="241"/>
      <c r="W807" s="241"/>
      <c r="AI807" s="241"/>
      <c r="AJ807" s="241"/>
      <c r="AK807" s="241"/>
      <c r="AL807" s="241"/>
      <c r="AM807" s="241"/>
      <c r="AN807" s="241"/>
      <c r="AO807" s="241"/>
      <c r="AP807" s="241"/>
    </row>
    <row r="808" spans="2:42" ht="15" customHeight="1">
      <c r="B808" s="241"/>
      <c r="C808" s="241"/>
      <c r="H808" s="241" t="s">
        <v>1037</v>
      </c>
      <c r="I808" s="241"/>
      <c r="J808" s="241"/>
      <c r="K808" s="241"/>
      <c r="L808" s="241"/>
      <c r="M808" s="241"/>
      <c r="N808" s="241"/>
      <c r="O808" s="241"/>
      <c r="P808" s="241" t="s">
        <v>2061</v>
      </c>
      <c r="Q808" s="241"/>
      <c r="R808" s="241"/>
      <c r="S808" s="241"/>
      <c r="T808" s="241"/>
      <c r="U808" s="241"/>
      <c r="V808" s="241"/>
      <c r="W808" s="241"/>
      <c r="AI808" s="241"/>
      <c r="AJ808" s="241"/>
      <c r="AK808" s="241"/>
      <c r="AL808" s="241"/>
      <c r="AM808" s="241"/>
      <c r="AN808" s="241"/>
      <c r="AO808" s="241"/>
      <c r="AP808" s="241"/>
    </row>
    <row r="809" spans="2:42" ht="15" customHeight="1">
      <c r="B809" s="241"/>
      <c r="C809" s="241"/>
      <c r="H809" s="241" t="s">
        <v>1038</v>
      </c>
      <c r="I809" s="241"/>
      <c r="J809" s="241"/>
      <c r="K809" s="241"/>
      <c r="L809" s="241"/>
      <c r="M809" s="241"/>
      <c r="N809" s="241"/>
      <c r="O809" s="241"/>
      <c r="P809" s="241" t="s">
        <v>2060</v>
      </c>
      <c r="Q809" s="241"/>
      <c r="R809" s="241"/>
      <c r="S809" s="241"/>
      <c r="T809" s="241"/>
      <c r="U809" s="241"/>
      <c r="V809" s="241"/>
      <c r="W809" s="241"/>
      <c r="AI809" s="241"/>
      <c r="AJ809" s="241"/>
      <c r="AK809" s="241"/>
      <c r="AL809" s="241"/>
      <c r="AM809" s="241"/>
      <c r="AN809" s="241"/>
      <c r="AO809" s="241"/>
      <c r="AP809" s="241"/>
    </row>
    <row r="810" spans="2:42" ht="15" customHeight="1">
      <c r="B810" s="241"/>
      <c r="C810" s="241"/>
      <c r="H810" s="241" t="s">
        <v>289</v>
      </c>
      <c r="I810" s="241"/>
      <c r="J810" s="241"/>
      <c r="K810" s="241"/>
      <c r="L810" s="241"/>
      <c r="M810" s="241"/>
      <c r="N810" s="241"/>
      <c r="O810" s="241"/>
      <c r="P810" s="241" t="s">
        <v>2061</v>
      </c>
      <c r="Q810" s="241"/>
      <c r="R810" s="241"/>
      <c r="S810" s="241"/>
      <c r="T810" s="241"/>
      <c r="U810" s="241"/>
      <c r="V810" s="241"/>
      <c r="W810" s="241"/>
      <c r="AI810" s="241"/>
      <c r="AJ810" s="241"/>
      <c r="AK810" s="241"/>
      <c r="AL810" s="241"/>
      <c r="AM810" s="241"/>
      <c r="AN810" s="241"/>
      <c r="AO810" s="241"/>
      <c r="AP810" s="241"/>
    </row>
    <row r="811" spans="2:42" ht="15" customHeight="1">
      <c r="B811" s="241"/>
      <c r="C811" s="241"/>
      <c r="H811" s="241" t="s">
        <v>1039</v>
      </c>
      <c r="I811" s="241"/>
      <c r="J811" s="241"/>
      <c r="K811" s="241"/>
      <c r="L811" s="241"/>
      <c r="M811" s="241"/>
      <c r="N811" s="241"/>
      <c r="O811" s="241"/>
      <c r="P811" s="241" t="s">
        <v>2059</v>
      </c>
      <c r="Q811" s="241"/>
      <c r="R811" s="241"/>
      <c r="S811" s="241"/>
      <c r="T811" s="241"/>
      <c r="U811" s="241"/>
      <c r="V811" s="241"/>
      <c r="W811" s="241"/>
      <c r="AI811" s="241"/>
      <c r="AJ811" s="241"/>
      <c r="AK811" s="241"/>
      <c r="AL811" s="241"/>
      <c r="AM811" s="241"/>
      <c r="AN811" s="241"/>
      <c r="AO811" s="241"/>
      <c r="AP811" s="241"/>
    </row>
    <row r="812" spans="2:42" ht="15" customHeight="1">
      <c r="B812" s="241"/>
      <c r="C812" s="241"/>
      <c r="H812" s="241" t="s">
        <v>1040</v>
      </c>
      <c r="I812" s="241"/>
      <c r="J812" s="241"/>
      <c r="K812" s="241"/>
      <c r="L812" s="241"/>
      <c r="M812" s="241"/>
      <c r="N812" s="241"/>
      <c r="O812" s="241"/>
      <c r="P812" s="241" t="s">
        <v>2057</v>
      </c>
      <c r="Q812" s="241"/>
      <c r="R812" s="241"/>
      <c r="S812" s="241"/>
      <c r="T812" s="241"/>
      <c r="U812" s="241"/>
      <c r="V812" s="241"/>
      <c r="W812" s="241"/>
      <c r="AI812" s="241"/>
      <c r="AJ812" s="241"/>
      <c r="AK812" s="241"/>
      <c r="AL812" s="241"/>
      <c r="AM812" s="241"/>
      <c r="AN812" s="241"/>
      <c r="AO812" s="241"/>
      <c r="AP812" s="241"/>
    </row>
    <row r="813" spans="2:42" ht="15" customHeight="1">
      <c r="B813" s="241"/>
      <c r="C813" s="241"/>
      <c r="H813" s="241" t="s">
        <v>1041</v>
      </c>
      <c r="I813" s="241"/>
      <c r="J813" s="241"/>
      <c r="K813" s="241"/>
      <c r="L813" s="241"/>
      <c r="M813" s="241"/>
      <c r="N813" s="241"/>
      <c r="O813" s="241"/>
      <c r="P813" s="241" t="s">
        <v>2060</v>
      </c>
      <c r="Q813" s="241"/>
      <c r="R813" s="241"/>
      <c r="S813" s="241"/>
      <c r="T813" s="241"/>
      <c r="U813" s="241"/>
      <c r="V813" s="241"/>
      <c r="W813" s="241"/>
      <c r="AI813" s="241"/>
      <c r="AJ813" s="241"/>
      <c r="AK813" s="241"/>
      <c r="AL813" s="241"/>
      <c r="AM813" s="241"/>
      <c r="AN813" s="241"/>
      <c r="AO813" s="241"/>
      <c r="AP813" s="241"/>
    </row>
    <row r="814" spans="2:42" ht="15" customHeight="1">
      <c r="B814" s="241"/>
      <c r="C814" s="241"/>
      <c r="H814" s="241" t="s">
        <v>1042</v>
      </c>
      <c r="I814" s="241"/>
      <c r="J814" s="241"/>
      <c r="K814" s="241"/>
      <c r="L814" s="241"/>
      <c r="M814" s="241"/>
      <c r="N814" s="241"/>
      <c r="O814" s="241"/>
      <c r="P814" s="241" t="s">
        <v>2059</v>
      </c>
      <c r="Q814" s="241"/>
      <c r="R814" s="241"/>
      <c r="S814" s="241"/>
      <c r="T814" s="241"/>
      <c r="U814" s="241"/>
      <c r="V814" s="241"/>
      <c r="W814" s="241"/>
      <c r="AI814" s="241"/>
      <c r="AJ814" s="241"/>
      <c r="AK814" s="241"/>
      <c r="AL814" s="241"/>
      <c r="AM814" s="241"/>
      <c r="AN814" s="241"/>
      <c r="AO814" s="241"/>
      <c r="AP814" s="241"/>
    </row>
    <row r="815" spans="2:42" ht="15" customHeight="1">
      <c r="B815" s="241"/>
      <c r="C815" s="241"/>
      <c r="H815" s="241" t="s">
        <v>1043</v>
      </c>
      <c r="I815" s="241"/>
      <c r="J815" s="241"/>
      <c r="K815" s="241"/>
      <c r="L815" s="241"/>
      <c r="M815" s="241"/>
      <c r="N815" s="241"/>
      <c r="O815" s="241"/>
      <c r="P815" s="241" t="s">
        <v>2059</v>
      </c>
      <c r="Q815" s="241"/>
      <c r="R815" s="241"/>
      <c r="S815" s="241"/>
      <c r="T815" s="241"/>
      <c r="U815" s="241"/>
      <c r="V815" s="241"/>
      <c r="W815" s="241"/>
      <c r="AI815" s="241"/>
      <c r="AJ815" s="241"/>
      <c r="AK815" s="241"/>
      <c r="AL815" s="241"/>
      <c r="AM815" s="241"/>
      <c r="AN815" s="241"/>
      <c r="AO815" s="241"/>
      <c r="AP815" s="241"/>
    </row>
    <row r="816" spans="2:42" ht="15" customHeight="1">
      <c r="B816" s="241"/>
      <c r="C816" s="241"/>
      <c r="H816" s="241" t="s">
        <v>1044</v>
      </c>
      <c r="I816" s="241"/>
      <c r="J816" s="241"/>
      <c r="K816" s="241"/>
      <c r="L816" s="241"/>
      <c r="M816" s="241"/>
      <c r="N816" s="241"/>
      <c r="O816" s="241"/>
      <c r="P816" s="241" t="s">
        <v>2059</v>
      </c>
      <c r="Q816" s="241"/>
      <c r="R816" s="241"/>
      <c r="S816" s="241"/>
      <c r="T816" s="241"/>
      <c r="U816" s="241"/>
      <c r="V816" s="241"/>
      <c r="W816" s="241"/>
      <c r="AI816" s="241"/>
      <c r="AJ816" s="241"/>
      <c r="AK816" s="241"/>
      <c r="AL816" s="241"/>
      <c r="AM816" s="241"/>
      <c r="AN816" s="241"/>
      <c r="AO816" s="241"/>
      <c r="AP816" s="241"/>
    </row>
    <row r="817" spans="2:42" ht="15" customHeight="1">
      <c r="B817" s="241"/>
      <c r="C817" s="241"/>
      <c r="H817" s="241" t="s">
        <v>1045</v>
      </c>
      <c r="I817" s="241"/>
      <c r="J817" s="241"/>
      <c r="K817" s="241"/>
      <c r="L817" s="241"/>
      <c r="M817" s="241"/>
      <c r="N817" s="241"/>
      <c r="O817" s="241"/>
      <c r="P817" s="241" t="s">
        <v>2058</v>
      </c>
      <c r="Q817" s="241"/>
      <c r="R817" s="241"/>
      <c r="S817" s="241"/>
      <c r="T817" s="241"/>
      <c r="U817" s="241"/>
      <c r="V817" s="241"/>
      <c r="W817" s="241"/>
      <c r="AI817" s="241"/>
      <c r="AJ817" s="241"/>
      <c r="AK817" s="241"/>
      <c r="AL817" s="241"/>
      <c r="AM817" s="241"/>
      <c r="AN817" s="241"/>
      <c r="AO817" s="241"/>
      <c r="AP817" s="241"/>
    </row>
    <row r="818" spans="2:42" ht="15" customHeight="1">
      <c r="B818" s="241"/>
      <c r="C818" s="241"/>
      <c r="H818" s="241" t="s">
        <v>1046</v>
      </c>
      <c r="I818" s="241"/>
      <c r="J818" s="241"/>
      <c r="K818" s="241"/>
      <c r="L818" s="241"/>
      <c r="M818" s="241"/>
      <c r="N818" s="241"/>
      <c r="O818" s="241"/>
      <c r="P818" s="241" t="s">
        <v>2060</v>
      </c>
      <c r="Q818" s="241"/>
      <c r="R818" s="241"/>
      <c r="S818" s="241"/>
      <c r="T818" s="241"/>
      <c r="U818" s="241"/>
      <c r="V818" s="241"/>
      <c r="W818" s="241"/>
      <c r="AI818" s="241"/>
      <c r="AJ818" s="241"/>
      <c r="AK818" s="241"/>
      <c r="AL818" s="241"/>
      <c r="AM818" s="241"/>
      <c r="AN818" s="241"/>
      <c r="AO818" s="241"/>
      <c r="AP818" s="241"/>
    </row>
    <row r="819" spans="2:42" ht="15" customHeight="1">
      <c r="B819" s="241"/>
      <c r="C819" s="241"/>
      <c r="H819" s="241" t="s">
        <v>1047</v>
      </c>
      <c r="I819" s="241"/>
      <c r="J819" s="241"/>
      <c r="K819" s="241"/>
      <c r="L819" s="241"/>
      <c r="M819" s="241"/>
      <c r="N819" s="241"/>
      <c r="O819" s="241"/>
      <c r="P819" s="241" t="s">
        <v>2058</v>
      </c>
      <c r="Q819" s="241"/>
      <c r="R819" s="241"/>
      <c r="S819" s="241"/>
      <c r="T819" s="241"/>
      <c r="U819" s="241"/>
      <c r="V819" s="241"/>
      <c r="W819" s="241"/>
      <c r="AI819" s="241"/>
      <c r="AJ819" s="241"/>
      <c r="AK819" s="241"/>
      <c r="AL819" s="241"/>
      <c r="AM819" s="241"/>
      <c r="AN819" s="241"/>
      <c r="AO819" s="241"/>
      <c r="AP819" s="241"/>
    </row>
    <row r="820" spans="2:42" ht="15" customHeight="1">
      <c r="B820" s="241"/>
      <c r="C820" s="241"/>
      <c r="H820" s="241" t="s">
        <v>1048</v>
      </c>
      <c r="I820" s="241"/>
      <c r="J820" s="241"/>
      <c r="K820" s="241"/>
      <c r="L820" s="241"/>
      <c r="M820" s="241"/>
      <c r="N820" s="241"/>
      <c r="O820" s="241"/>
      <c r="P820" s="241" t="s">
        <v>2060</v>
      </c>
      <c r="Q820" s="241"/>
      <c r="R820" s="241"/>
      <c r="S820" s="241"/>
      <c r="T820" s="241"/>
      <c r="U820" s="241"/>
      <c r="V820" s="241"/>
      <c r="W820" s="241"/>
      <c r="AI820" s="241"/>
      <c r="AJ820" s="241"/>
      <c r="AK820" s="241"/>
      <c r="AL820" s="241"/>
      <c r="AM820" s="241"/>
      <c r="AN820" s="241"/>
      <c r="AO820" s="241"/>
      <c r="AP820" s="241"/>
    </row>
    <row r="821" spans="2:42" ht="15" customHeight="1">
      <c r="B821" s="241"/>
      <c r="C821" s="241"/>
      <c r="H821" s="241" t="s">
        <v>1049</v>
      </c>
      <c r="I821" s="241"/>
      <c r="J821" s="241"/>
      <c r="K821" s="241"/>
      <c r="L821" s="241"/>
      <c r="M821" s="241"/>
      <c r="N821" s="241"/>
      <c r="O821" s="241"/>
      <c r="P821" s="241" t="s">
        <v>2059</v>
      </c>
      <c r="Q821" s="241"/>
      <c r="R821" s="241"/>
      <c r="S821" s="241"/>
      <c r="T821" s="241"/>
      <c r="U821" s="241"/>
      <c r="V821" s="241"/>
      <c r="W821" s="241"/>
      <c r="AI821" s="241"/>
      <c r="AJ821" s="241"/>
      <c r="AK821" s="241"/>
      <c r="AL821" s="241"/>
      <c r="AM821" s="241"/>
      <c r="AN821" s="241"/>
      <c r="AO821" s="241"/>
      <c r="AP821" s="241"/>
    </row>
    <row r="822" spans="2:42" ht="15" customHeight="1">
      <c r="B822" s="241"/>
      <c r="C822" s="241"/>
      <c r="H822" s="241" t="s">
        <v>1050</v>
      </c>
      <c r="I822" s="241"/>
      <c r="J822" s="241"/>
      <c r="K822" s="241"/>
      <c r="L822" s="241"/>
      <c r="M822" s="241"/>
      <c r="N822" s="241"/>
      <c r="O822" s="241"/>
      <c r="P822" s="241" t="s">
        <v>2058</v>
      </c>
      <c r="Q822" s="241"/>
      <c r="R822" s="241"/>
      <c r="S822" s="241"/>
      <c r="T822" s="241"/>
      <c r="U822" s="241"/>
      <c r="V822" s="241"/>
      <c r="W822" s="241"/>
      <c r="AI822" s="241"/>
      <c r="AJ822" s="241"/>
      <c r="AK822" s="241"/>
      <c r="AL822" s="241"/>
      <c r="AM822" s="241"/>
      <c r="AN822" s="241"/>
      <c r="AO822" s="241"/>
      <c r="AP822" s="241"/>
    </row>
    <row r="823" spans="2:42" ht="15" customHeight="1">
      <c r="B823" s="241"/>
      <c r="C823" s="241"/>
      <c r="H823" s="241" t="s">
        <v>1051</v>
      </c>
      <c r="I823" s="241"/>
      <c r="J823" s="241"/>
      <c r="K823" s="241"/>
      <c r="L823" s="241"/>
      <c r="M823" s="241"/>
      <c r="N823" s="241"/>
      <c r="O823" s="241"/>
      <c r="P823" s="241" t="s">
        <v>2063</v>
      </c>
      <c r="Q823" s="241"/>
      <c r="R823" s="241"/>
      <c r="S823" s="241"/>
      <c r="T823" s="241"/>
      <c r="U823" s="241"/>
      <c r="V823" s="241"/>
      <c r="W823" s="241"/>
      <c r="AI823" s="241"/>
      <c r="AJ823" s="241"/>
      <c r="AK823" s="241"/>
      <c r="AL823" s="241"/>
      <c r="AM823" s="241"/>
      <c r="AN823" s="241"/>
      <c r="AO823" s="241"/>
      <c r="AP823" s="241"/>
    </row>
    <row r="824" spans="2:42" ht="15" customHeight="1">
      <c r="B824" s="241"/>
      <c r="C824" s="241"/>
      <c r="H824" s="241" t="s">
        <v>1052</v>
      </c>
      <c r="I824" s="241"/>
      <c r="J824" s="241"/>
      <c r="K824" s="241"/>
      <c r="L824" s="241"/>
      <c r="M824" s="241"/>
      <c r="N824" s="241"/>
      <c r="O824" s="241"/>
      <c r="P824" s="241" t="s">
        <v>2057</v>
      </c>
      <c r="Q824" s="241"/>
      <c r="R824" s="241"/>
      <c r="S824" s="241"/>
      <c r="T824" s="241"/>
      <c r="U824" s="241"/>
      <c r="V824" s="241"/>
      <c r="W824" s="241"/>
      <c r="AI824" s="241"/>
      <c r="AJ824" s="241"/>
      <c r="AK824" s="241"/>
      <c r="AL824" s="241"/>
      <c r="AM824" s="241"/>
      <c r="AN824" s="241"/>
      <c r="AO824" s="241"/>
      <c r="AP824" s="241"/>
    </row>
    <row r="825" spans="2:42" ht="15" customHeight="1">
      <c r="B825" s="241"/>
      <c r="C825" s="241"/>
      <c r="H825" s="241" t="s">
        <v>1053</v>
      </c>
      <c r="I825" s="241"/>
      <c r="J825" s="241"/>
      <c r="K825" s="241"/>
      <c r="L825" s="241"/>
      <c r="M825" s="241"/>
      <c r="N825" s="241"/>
      <c r="O825" s="241"/>
      <c r="P825" s="241" t="s">
        <v>2060</v>
      </c>
      <c r="Q825" s="241"/>
      <c r="R825" s="241"/>
      <c r="S825" s="241"/>
      <c r="T825" s="241"/>
      <c r="U825" s="241"/>
      <c r="V825" s="241"/>
      <c r="W825" s="241"/>
      <c r="AI825" s="241"/>
      <c r="AJ825" s="241"/>
      <c r="AK825" s="241"/>
      <c r="AL825" s="241"/>
      <c r="AM825" s="241"/>
      <c r="AN825" s="241"/>
      <c r="AO825" s="241"/>
      <c r="AP825" s="241"/>
    </row>
    <row r="826" spans="2:42" ht="15" customHeight="1">
      <c r="B826" s="241"/>
      <c r="C826" s="241"/>
      <c r="H826" s="241" t="s">
        <v>1054</v>
      </c>
      <c r="I826" s="241"/>
      <c r="J826" s="241"/>
      <c r="K826" s="241"/>
      <c r="L826" s="241"/>
      <c r="M826" s="241"/>
      <c r="N826" s="241"/>
      <c r="O826" s="241"/>
      <c r="P826" s="241" t="s">
        <v>2058</v>
      </c>
      <c r="Q826" s="241"/>
      <c r="R826" s="241"/>
      <c r="S826" s="241"/>
      <c r="T826" s="241"/>
      <c r="U826" s="241"/>
      <c r="V826" s="241"/>
      <c r="W826" s="241"/>
      <c r="AI826" s="241"/>
      <c r="AJ826" s="241"/>
      <c r="AK826" s="241"/>
      <c r="AL826" s="241"/>
      <c r="AM826" s="241"/>
      <c r="AN826" s="241"/>
      <c r="AO826" s="241"/>
      <c r="AP826" s="241"/>
    </row>
    <row r="827" spans="2:42" ht="15" customHeight="1">
      <c r="B827" s="241"/>
      <c r="C827" s="241"/>
      <c r="H827" s="241" t="s">
        <v>1055</v>
      </c>
      <c r="I827" s="241"/>
      <c r="J827" s="241"/>
      <c r="K827" s="241"/>
      <c r="L827" s="241"/>
      <c r="M827" s="241"/>
      <c r="N827" s="241"/>
      <c r="O827" s="241"/>
      <c r="P827" s="241" t="s">
        <v>2059</v>
      </c>
      <c r="Q827" s="241"/>
      <c r="R827" s="241"/>
      <c r="S827" s="241"/>
      <c r="T827" s="241"/>
      <c r="U827" s="241"/>
      <c r="V827" s="241"/>
      <c r="W827" s="241"/>
      <c r="AI827" s="241"/>
      <c r="AJ827" s="241"/>
      <c r="AK827" s="241"/>
      <c r="AL827" s="241"/>
      <c r="AM827" s="241"/>
      <c r="AN827" s="241"/>
      <c r="AO827" s="241"/>
      <c r="AP827" s="241"/>
    </row>
    <row r="828" spans="2:42" ht="15" customHeight="1">
      <c r="B828" s="241"/>
      <c r="C828" s="241"/>
      <c r="H828" s="241" t="s">
        <v>1056</v>
      </c>
      <c r="I828" s="241"/>
      <c r="J828" s="241"/>
      <c r="K828" s="241"/>
      <c r="L828" s="241"/>
      <c r="M828" s="241"/>
      <c r="N828" s="241"/>
      <c r="O828" s="241"/>
      <c r="P828" s="241" t="s">
        <v>2059</v>
      </c>
      <c r="Q828" s="241"/>
      <c r="R828" s="241"/>
      <c r="S828" s="241"/>
      <c r="T828" s="241"/>
      <c r="U828" s="241"/>
      <c r="V828" s="241"/>
      <c r="W828" s="241"/>
      <c r="AI828" s="241"/>
      <c r="AJ828" s="241"/>
      <c r="AK828" s="241"/>
      <c r="AL828" s="241"/>
      <c r="AM828" s="241"/>
      <c r="AN828" s="241"/>
      <c r="AO828" s="241"/>
      <c r="AP828" s="241"/>
    </row>
    <row r="829" spans="2:42" ht="15" customHeight="1">
      <c r="B829" s="241"/>
      <c r="C829" s="241"/>
      <c r="H829" s="241" t="s">
        <v>1057</v>
      </c>
      <c r="I829" s="241"/>
      <c r="J829" s="241"/>
      <c r="K829" s="241"/>
      <c r="L829" s="241"/>
      <c r="M829" s="241"/>
      <c r="N829" s="241"/>
      <c r="O829" s="241"/>
      <c r="P829" s="241" t="s">
        <v>2057</v>
      </c>
      <c r="Q829" s="241"/>
      <c r="R829" s="241"/>
      <c r="S829" s="241"/>
      <c r="T829" s="241"/>
      <c r="U829" s="241"/>
      <c r="V829" s="241"/>
      <c r="W829" s="241"/>
      <c r="AI829" s="241"/>
      <c r="AJ829" s="241"/>
      <c r="AK829" s="241"/>
      <c r="AL829" s="241"/>
      <c r="AM829" s="241"/>
      <c r="AN829" s="241"/>
      <c r="AO829" s="241"/>
      <c r="AP829" s="241"/>
    </row>
    <row r="830" spans="2:42" ht="15" customHeight="1">
      <c r="B830" s="241"/>
      <c r="C830" s="241"/>
      <c r="H830" s="241" t="s">
        <v>1058</v>
      </c>
      <c r="I830" s="241"/>
      <c r="J830" s="241"/>
      <c r="K830" s="241"/>
      <c r="L830" s="241"/>
      <c r="M830" s="241"/>
      <c r="N830" s="241"/>
      <c r="O830" s="241"/>
      <c r="P830" s="241" t="s">
        <v>2060</v>
      </c>
      <c r="Q830" s="241"/>
      <c r="R830" s="241"/>
      <c r="S830" s="241"/>
      <c r="T830" s="241"/>
      <c r="U830" s="241"/>
      <c r="V830" s="241"/>
      <c r="W830" s="241"/>
      <c r="AI830" s="241"/>
      <c r="AJ830" s="241"/>
      <c r="AK830" s="241"/>
      <c r="AL830" s="241"/>
      <c r="AM830" s="241"/>
      <c r="AN830" s="241"/>
      <c r="AO830" s="241"/>
      <c r="AP830" s="241"/>
    </row>
    <row r="831" spans="2:42" ht="15" customHeight="1">
      <c r="B831" s="241"/>
      <c r="C831" s="241"/>
      <c r="H831" s="241" t="s">
        <v>1059</v>
      </c>
      <c r="I831" s="241"/>
      <c r="J831" s="241"/>
      <c r="K831" s="241"/>
      <c r="L831" s="241"/>
      <c r="M831" s="241"/>
      <c r="N831" s="241"/>
      <c r="O831" s="241"/>
      <c r="P831" s="241" t="s">
        <v>2059</v>
      </c>
      <c r="Q831" s="241"/>
      <c r="R831" s="241"/>
      <c r="S831" s="241"/>
      <c r="T831" s="241"/>
      <c r="U831" s="241"/>
      <c r="V831" s="241"/>
      <c r="W831" s="241"/>
      <c r="AI831" s="241"/>
      <c r="AJ831" s="241"/>
      <c r="AK831" s="241"/>
      <c r="AL831" s="241"/>
      <c r="AM831" s="241"/>
      <c r="AN831" s="241"/>
      <c r="AO831" s="241"/>
      <c r="AP831" s="241"/>
    </row>
    <row r="832" spans="2:42" ht="15" customHeight="1">
      <c r="B832" s="241"/>
      <c r="C832" s="241"/>
      <c r="H832" s="241" t="s">
        <v>1060</v>
      </c>
      <c r="I832" s="241"/>
      <c r="J832" s="241"/>
      <c r="K832" s="241"/>
      <c r="L832" s="241"/>
      <c r="M832" s="241"/>
      <c r="N832" s="241"/>
      <c r="O832" s="241"/>
      <c r="P832" s="241" t="s">
        <v>2060</v>
      </c>
      <c r="Q832" s="241"/>
      <c r="R832" s="241"/>
      <c r="S832" s="241"/>
      <c r="T832" s="241"/>
      <c r="U832" s="241"/>
      <c r="V832" s="241"/>
      <c r="W832" s="241"/>
      <c r="AI832" s="241"/>
      <c r="AJ832" s="241"/>
      <c r="AK832" s="241"/>
      <c r="AL832" s="241"/>
      <c r="AM832" s="241"/>
      <c r="AN832" s="241"/>
      <c r="AO832" s="241"/>
      <c r="AP832" s="241"/>
    </row>
    <row r="833" spans="2:42" ht="15" customHeight="1">
      <c r="B833" s="241"/>
      <c r="C833" s="241"/>
      <c r="H833" s="241" t="s">
        <v>1061</v>
      </c>
      <c r="I833" s="241"/>
      <c r="J833" s="241"/>
      <c r="K833" s="241"/>
      <c r="L833" s="241"/>
      <c r="M833" s="241"/>
      <c r="N833" s="241"/>
      <c r="O833" s="241"/>
      <c r="P833" s="241" t="s">
        <v>2060</v>
      </c>
      <c r="Q833" s="241"/>
      <c r="R833" s="241"/>
      <c r="S833" s="241"/>
      <c r="T833" s="241"/>
      <c r="U833" s="241"/>
      <c r="V833" s="241"/>
      <c r="W833" s="241"/>
      <c r="AI833" s="241"/>
      <c r="AJ833" s="241"/>
      <c r="AK833" s="241"/>
      <c r="AL833" s="241"/>
      <c r="AM833" s="241"/>
      <c r="AN833" s="241"/>
      <c r="AO833" s="241"/>
      <c r="AP833" s="241"/>
    </row>
    <row r="834" spans="2:42" ht="15" customHeight="1">
      <c r="B834" s="241"/>
      <c r="C834" s="241"/>
      <c r="H834" s="241" t="s">
        <v>1062</v>
      </c>
      <c r="I834" s="241"/>
      <c r="J834" s="241"/>
      <c r="K834" s="241"/>
      <c r="L834" s="241"/>
      <c r="M834" s="241"/>
      <c r="N834" s="241"/>
      <c r="O834" s="241"/>
      <c r="P834" s="241" t="s">
        <v>2060</v>
      </c>
      <c r="Q834" s="241"/>
      <c r="R834" s="241"/>
      <c r="S834" s="241"/>
      <c r="T834" s="241"/>
      <c r="U834" s="241"/>
      <c r="V834" s="241"/>
      <c r="W834" s="241"/>
      <c r="AI834" s="241"/>
      <c r="AJ834" s="241"/>
      <c r="AK834" s="241"/>
      <c r="AL834" s="241"/>
      <c r="AM834" s="241"/>
      <c r="AN834" s="241"/>
      <c r="AO834" s="241"/>
      <c r="AP834" s="241"/>
    </row>
    <row r="835" spans="2:42" ht="15" customHeight="1">
      <c r="B835" s="241"/>
      <c r="C835" s="241"/>
      <c r="H835" s="241" t="s">
        <v>1063</v>
      </c>
      <c r="I835" s="241"/>
      <c r="J835" s="241"/>
      <c r="K835" s="241"/>
      <c r="L835" s="241"/>
      <c r="M835" s="241"/>
      <c r="N835" s="241"/>
      <c r="O835" s="241"/>
      <c r="P835" s="241" t="s">
        <v>2060</v>
      </c>
      <c r="Q835" s="241"/>
      <c r="R835" s="241"/>
      <c r="S835" s="241"/>
      <c r="T835" s="241"/>
      <c r="U835" s="241"/>
      <c r="V835" s="241"/>
      <c r="W835" s="241"/>
      <c r="AI835" s="241"/>
      <c r="AJ835" s="241"/>
      <c r="AK835" s="241"/>
      <c r="AL835" s="241"/>
      <c r="AM835" s="241"/>
      <c r="AN835" s="241"/>
      <c r="AO835" s="241"/>
      <c r="AP835" s="241"/>
    </row>
    <row r="836" spans="2:42" ht="15" customHeight="1">
      <c r="B836" s="241"/>
      <c r="C836" s="241"/>
      <c r="H836" s="241" t="s">
        <v>1064</v>
      </c>
      <c r="I836" s="241"/>
      <c r="J836" s="241"/>
      <c r="K836" s="241"/>
      <c r="L836" s="241"/>
      <c r="M836" s="241"/>
      <c r="N836" s="241"/>
      <c r="O836" s="241"/>
      <c r="P836" s="241" t="s">
        <v>2060</v>
      </c>
      <c r="Q836" s="241"/>
      <c r="R836" s="241"/>
      <c r="S836" s="241"/>
      <c r="T836" s="241"/>
      <c r="U836" s="241"/>
      <c r="V836" s="241"/>
      <c r="W836" s="241"/>
      <c r="AI836" s="241"/>
      <c r="AJ836" s="241"/>
      <c r="AK836" s="241"/>
      <c r="AL836" s="241"/>
      <c r="AM836" s="241"/>
      <c r="AN836" s="241"/>
      <c r="AO836" s="241"/>
      <c r="AP836" s="241"/>
    </row>
    <row r="837" spans="2:42" ht="15" customHeight="1">
      <c r="B837" s="241"/>
      <c r="C837" s="241"/>
      <c r="H837" s="241" t="s">
        <v>1065</v>
      </c>
      <c r="I837" s="241"/>
      <c r="J837" s="241"/>
      <c r="K837" s="241"/>
      <c r="L837" s="241"/>
      <c r="M837" s="241"/>
      <c r="N837" s="241"/>
      <c r="O837" s="241"/>
      <c r="P837" s="241" t="s">
        <v>2060</v>
      </c>
      <c r="Q837" s="241"/>
      <c r="R837" s="241"/>
      <c r="S837" s="241"/>
      <c r="T837" s="241"/>
      <c r="U837" s="241"/>
      <c r="V837" s="241"/>
      <c r="W837" s="241"/>
      <c r="AI837" s="241"/>
      <c r="AJ837" s="241"/>
      <c r="AK837" s="241"/>
      <c r="AL837" s="241"/>
      <c r="AM837" s="241"/>
      <c r="AN837" s="241"/>
      <c r="AO837" s="241"/>
      <c r="AP837" s="241"/>
    </row>
    <row r="838" spans="2:42" ht="15" customHeight="1">
      <c r="B838" s="241"/>
      <c r="C838" s="241"/>
      <c r="H838" s="241" t="s">
        <v>1066</v>
      </c>
      <c r="I838" s="241"/>
      <c r="J838" s="241"/>
      <c r="K838" s="241"/>
      <c r="L838" s="241"/>
      <c r="M838" s="241"/>
      <c r="N838" s="241"/>
      <c r="O838" s="241"/>
      <c r="P838" s="241" t="s">
        <v>2059</v>
      </c>
      <c r="Q838" s="241"/>
      <c r="R838" s="241"/>
      <c r="S838" s="241"/>
      <c r="T838" s="241"/>
      <c r="U838" s="241"/>
      <c r="V838" s="241"/>
      <c r="W838" s="241"/>
      <c r="AI838" s="241"/>
      <c r="AJ838" s="241"/>
      <c r="AK838" s="241"/>
      <c r="AL838" s="241"/>
      <c r="AM838" s="241"/>
      <c r="AN838" s="241"/>
      <c r="AO838" s="241"/>
      <c r="AP838" s="241"/>
    </row>
    <row r="839" spans="2:42" ht="15" customHeight="1">
      <c r="B839" s="241"/>
      <c r="C839" s="241"/>
      <c r="H839" s="241" t="s">
        <v>1067</v>
      </c>
      <c r="I839" s="241"/>
      <c r="J839" s="241"/>
      <c r="K839" s="241"/>
      <c r="L839" s="241"/>
      <c r="M839" s="241"/>
      <c r="N839" s="241"/>
      <c r="O839" s="241"/>
      <c r="P839" s="241" t="s">
        <v>2061</v>
      </c>
      <c r="Q839" s="241"/>
      <c r="R839" s="241"/>
      <c r="S839" s="241"/>
      <c r="T839" s="241"/>
      <c r="U839" s="241"/>
      <c r="V839" s="241"/>
      <c r="W839" s="241"/>
      <c r="AI839" s="241"/>
      <c r="AJ839" s="241"/>
      <c r="AK839" s="241"/>
      <c r="AL839" s="241"/>
      <c r="AM839" s="241"/>
      <c r="AN839" s="241"/>
      <c r="AO839" s="241"/>
      <c r="AP839" s="241"/>
    </row>
    <row r="840" spans="2:42" ht="15" customHeight="1">
      <c r="B840" s="241"/>
      <c r="C840" s="241"/>
      <c r="H840" s="241" t="s">
        <v>1068</v>
      </c>
      <c r="I840" s="241"/>
      <c r="J840" s="241"/>
      <c r="K840" s="241"/>
      <c r="L840" s="241"/>
      <c r="M840" s="241"/>
      <c r="N840" s="241"/>
      <c r="O840" s="241"/>
      <c r="P840" s="241" t="s">
        <v>2058</v>
      </c>
      <c r="Q840" s="241"/>
      <c r="R840" s="241"/>
      <c r="S840" s="241"/>
      <c r="T840" s="241"/>
      <c r="U840" s="241"/>
      <c r="V840" s="241"/>
      <c r="W840" s="241"/>
      <c r="AI840" s="241"/>
      <c r="AJ840" s="241"/>
      <c r="AK840" s="241"/>
      <c r="AL840" s="241"/>
      <c r="AM840" s="241"/>
      <c r="AN840" s="241"/>
      <c r="AO840" s="241"/>
      <c r="AP840" s="241"/>
    </row>
    <row r="841" spans="2:42" ht="15" customHeight="1">
      <c r="B841" s="241"/>
      <c r="C841" s="241"/>
      <c r="H841" s="241" t="s">
        <v>1069</v>
      </c>
      <c r="I841" s="241"/>
      <c r="J841" s="241"/>
      <c r="K841" s="241"/>
      <c r="L841" s="241"/>
      <c r="M841" s="241"/>
      <c r="N841" s="241"/>
      <c r="O841" s="241"/>
      <c r="P841" s="241" t="s">
        <v>2060</v>
      </c>
      <c r="Q841" s="241"/>
      <c r="R841" s="241"/>
      <c r="S841" s="241"/>
      <c r="T841" s="241"/>
      <c r="U841" s="241"/>
      <c r="V841" s="241"/>
      <c r="W841" s="241"/>
      <c r="AI841" s="241"/>
      <c r="AJ841" s="241"/>
      <c r="AK841" s="241"/>
      <c r="AL841" s="241"/>
      <c r="AM841" s="241"/>
      <c r="AN841" s="241"/>
      <c r="AO841" s="241"/>
      <c r="AP841" s="241"/>
    </row>
    <row r="842" spans="2:42" ht="15" customHeight="1">
      <c r="B842" s="241"/>
      <c r="C842" s="241"/>
      <c r="H842" s="241" t="s">
        <v>1070</v>
      </c>
      <c r="I842" s="241"/>
      <c r="J842" s="241"/>
      <c r="K842" s="241"/>
      <c r="L842" s="241"/>
      <c r="M842" s="241"/>
      <c r="N842" s="241"/>
      <c r="O842" s="241"/>
      <c r="P842" s="241" t="s">
        <v>2058</v>
      </c>
      <c r="Q842" s="241"/>
      <c r="R842" s="241"/>
      <c r="S842" s="241"/>
      <c r="T842" s="241"/>
      <c r="U842" s="241"/>
      <c r="V842" s="241"/>
      <c r="W842" s="241"/>
      <c r="AI842" s="241"/>
      <c r="AJ842" s="241"/>
      <c r="AK842" s="241"/>
      <c r="AL842" s="241"/>
      <c r="AM842" s="241"/>
      <c r="AN842" s="241"/>
      <c r="AO842" s="241"/>
      <c r="AP842" s="241"/>
    </row>
    <row r="843" spans="2:42" ht="15" customHeight="1">
      <c r="B843" s="241"/>
      <c r="C843" s="241"/>
      <c r="H843" s="241" t="s">
        <v>1071</v>
      </c>
      <c r="I843" s="241"/>
      <c r="J843" s="241"/>
      <c r="K843" s="241"/>
      <c r="L843" s="241"/>
      <c r="M843" s="241"/>
      <c r="N843" s="241"/>
      <c r="O843" s="241"/>
      <c r="P843" s="241" t="s">
        <v>2058</v>
      </c>
      <c r="Q843" s="241"/>
      <c r="R843" s="241"/>
      <c r="S843" s="241"/>
      <c r="T843" s="241"/>
      <c r="U843" s="241"/>
      <c r="V843" s="241"/>
      <c r="W843" s="241"/>
      <c r="AI843" s="241"/>
      <c r="AJ843" s="241"/>
      <c r="AK843" s="241"/>
      <c r="AL843" s="241"/>
      <c r="AM843" s="241"/>
      <c r="AN843" s="241"/>
      <c r="AO843" s="241"/>
      <c r="AP843" s="241"/>
    </row>
    <row r="844" spans="2:42" ht="15" customHeight="1">
      <c r="B844" s="241"/>
      <c r="C844" s="241"/>
      <c r="H844" s="241" t="s">
        <v>1072</v>
      </c>
      <c r="I844" s="241"/>
      <c r="J844" s="241"/>
      <c r="K844" s="241"/>
      <c r="L844" s="241"/>
      <c r="M844" s="241"/>
      <c r="N844" s="241"/>
      <c r="O844" s="241"/>
      <c r="P844" s="241" t="s">
        <v>2060</v>
      </c>
      <c r="Q844" s="241"/>
      <c r="R844" s="241"/>
      <c r="S844" s="241"/>
      <c r="T844" s="241"/>
      <c r="U844" s="241"/>
      <c r="V844" s="241"/>
      <c r="W844" s="241"/>
      <c r="AI844" s="241"/>
      <c r="AJ844" s="241"/>
      <c r="AK844" s="241"/>
      <c r="AL844" s="241"/>
      <c r="AM844" s="241"/>
      <c r="AN844" s="241"/>
      <c r="AO844" s="241"/>
      <c r="AP844" s="241"/>
    </row>
    <row r="845" spans="2:42" ht="15" customHeight="1">
      <c r="B845" s="241"/>
      <c r="C845" s="241"/>
      <c r="H845" s="241" t="s">
        <v>1073</v>
      </c>
      <c r="I845" s="241"/>
      <c r="J845" s="241"/>
      <c r="K845" s="241"/>
      <c r="L845" s="241"/>
      <c r="M845" s="241"/>
      <c r="N845" s="241"/>
      <c r="O845" s="241"/>
      <c r="P845" s="241" t="s">
        <v>713</v>
      </c>
      <c r="Q845" s="241"/>
      <c r="R845" s="241"/>
      <c r="S845" s="241"/>
      <c r="T845" s="241"/>
      <c r="U845" s="241"/>
      <c r="V845" s="241"/>
      <c r="W845" s="241"/>
      <c r="AI845" s="241"/>
      <c r="AJ845" s="241"/>
      <c r="AK845" s="241"/>
      <c r="AL845" s="241"/>
      <c r="AM845" s="241"/>
      <c r="AN845" s="241"/>
      <c r="AO845" s="241"/>
      <c r="AP845" s="241"/>
    </row>
    <row r="846" spans="2:42" ht="15" customHeight="1">
      <c r="B846" s="241"/>
      <c r="C846" s="241"/>
      <c r="H846" s="241" t="s">
        <v>1074</v>
      </c>
      <c r="I846" s="241"/>
      <c r="J846" s="241"/>
      <c r="K846" s="241"/>
      <c r="L846" s="241"/>
      <c r="M846" s="241"/>
      <c r="N846" s="241"/>
      <c r="O846" s="241"/>
      <c r="P846" s="241" t="s">
        <v>2058</v>
      </c>
      <c r="Q846" s="241"/>
      <c r="R846" s="241"/>
      <c r="S846" s="241"/>
      <c r="T846" s="241"/>
      <c r="U846" s="241"/>
      <c r="V846" s="241"/>
      <c r="W846" s="241"/>
      <c r="AI846" s="241"/>
      <c r="AJ846" s="241"/>
      <c r="AK846" s="241"/>
      <c r="AL846" s="241"/>
      <c r="AM846" s="241"/>
      <c r="AN846" s="241"/>
      <c r="AO846" s="241"/>
      <c r="AP846" s="241"/>
    </row>
    <row r="847" spans="2:42" ht="15" customHeight="1">
      <c r="B847" s="241"/>
      <c r="C847" s="241"/>
      <c r="H847" s="241" t="s">
        <v>1075</v>
      </c>
      <c r="I847" s="241"/>
      <c r="J847" s="241"/>
      <c r="K847" s="241"/>
      <c r="L847" s="241"/>
      <c r="M847" s="241"/>
      <c r="N847" s="241"/>
      <c r="O847" s="241"/>
      <c r="P847" s="241" t="s">
        <v>2059</v>
      </c>
      <c r="Q847" s="241"/>
      <c r="R847" s="241"/>
      <c r="S847" s="241"/>
      <c r="T847" s="241"/>
      <c r="U847" s="241"/>
      <c r="V847" s="241"/>
      <c r="W847" s="241"/>
      <c r="AI847" s="241"/>
      <c r="AJ847" s="241"/>
      <c r="AK847" s="241"/>
      <c r="AL847" s="241"/>
      <c r="AM847" s="241"/>
      <c r="AN847" s="241"/>
      <c r="AO847" s="241"/>
      <c r="AP847" s="241"/>
    </row>
    <row r="848" spans="2:42" ht="15" customHeight="1">
      <c r="B848" s="241"/>
      <c r="C848" s="241"/>
      <c r="H848" s="241" t="s">
        <v>1076</v>
      </c>
      <c r="I848" s="241"/>
      <c r="J848" s="241"/>
      <c r="K848" s="241"/>
      <c r="L848" s="241"/>
      <c r="M848" s="241"/>
      <c r="N848" s="241"/>
      <c r="O848" s="241"/>
      <c r="P848" s="241" t="s">
        <v>2058</v>
      </c>
      <c r="Q848" s="241"/>
      <c r="R848" s="241"/>
      <c r="S848" s="241"/>
      <c r="T848" s="241"/>
      <c r="U848" s="241"/>
      <c r="V848" s="241"/>
      <c r="W848" s="241"/>
      <c r="AI848" s="241"/>
      <c r="AJ848" s="241"/>
      <c r="AK848" s="241"/>
      <c r="AL848" s="241"/>
      <c r="AM848" s="241"/>
      <c r="AN848" s="241"/>
      <c r="AO848" s="241"/>
      <c r="AP848" s="241"/>
    </row>
    <row r="849" spans="2:42" ht="15" customHeight="1">
      <c r="B849" s="241"/>
      <c r="C849" s="241"/>
      <c r="H849" s="241" t="s">
        <v>1077</v>
      </c>
      <c r="I849" s="241"/>
      <c r="J849" s="241"/>
      <c r="K849" s="241"/>
      <c r="L849" s="241"/>
      <c r="M849" s="241"/>
      <c r="N849" s="241"/>
      <c r="O849" s="241"/>
      <c r="P849" s="241" t="s">
        <v>2058</v>
      </c>
      <c r="Q849" s="241"/>
      <c r="R849" s="241"/>
      <c r="S849" s="241"/>
      <c r="T849" s="241"/>
      <c r="U849" s="241"/>
      <c r="V849" s="241"/>
      <c r="W849" s="241"/>
      <c r="AI849" s="241"/>
      <c r="AJ849" s="241"/>
      <c r="AK849" s="241"/>
      <c r="AL849" s="241"/>
      <c r="AM849" s="241"/>
      <c r="AN849" s="241"/>
      <c r="AO849" s="241"/>
      <c r="AP849" s="241"/>
    </row>
    <row r="850" spans="2:42" ht="15" customHeight="1">
      <c r="B850" s="241"/>
      <c r="C850" s="241"/>
      <c r="H850" s="241" t="s">
        <v>1078</v>
      </c>
      <c r="I850" s="241"/>
      <c r="J850" s="241"/>
      <c r="K850" s="241"/>
      <c r="L850" s="241"/>
      <c r="M850" s="241"/>
      <c r="N850" s="241"/>
      <c r="O850" s="241"/>
      <c r="P850" s="241" t="s">
        <v>2060</v>
      </c>
      <c r="Q850" s="241"/>
      <c r="R850" s="241"/>
      <c r="S850" s="241"/>
      <c r="T850" s="241"/>
      <c r="U850" s="241"/>
      <c r="V850" s="241"/>
      <c r="W850" s="241"/>
      <c r="AI850" s="241"/>
      <c r="AJ850" s="241"/>
      <c r="AK850" s="241"/>
      <c r="AL850" s="241"/>
      <c r="AM850" s="241"/>
      <c r="AN850" s="241"/>
      <c r="AO850" s="241"/>
      <c r="AP850" s="241"/>
    </row>
    <row r="851" spans="2:42" ht="15" customHeight="1">
      <c r="B851" s="241"/>
      <c r="C851" s="241"/>
      <c r="H851" s="241" t="s">
        <v>1079</v>
      </c>
      <c r="I851" s="241"/>
      <c r="J851" s="241"/>
      <c r="K851" s="241"/>
      <c r="L851" s="241"/>
      <c r="M851" s="241"/>
      <c r="N851" s="241"/>
      <c r="O851" s="241"/>
      <c r="P851" s="241" t="s">
        <v>713</v>
      </c>
      <c r="Q851" s="241"/>
      <c r="R851" s="241"/>
      <c r="S851" s="241"/>
      <c r="T851" s="241"/>
      <c r="U851" s="241"/>
      <c r="V851" s="241"/>
      <c r="W851" s="241"/>
      <c r="AI851" s="241"/>
      <c r="AJ851" s="241"/>
      <c r="AK851" s="241"/>
      <c r="AL851" s="241"/>
      <c r="AM851" s="241"/>
      <c r="AN851" s="241"/>
      <c r="AO851" s="241"/>
      <c r="AP851" s="241"/>
    </row>
    <row r="852" spans="2:42" ht="15" customHeight="1">
      <c r="B852" s="241"/>
      <c r="C852" s="241"/>
      <c r="H852" s="241" t="s">
        <v>1080</v>
      </c>
      <c r="I852" s="241"/>
      <c r="J852" s="241"/>
      <c r="K852" s="241"/>
      <c r="L852" s="241"/>
      <c r="M852" s="241"/>
      <c r="N852" s="241"/>
      <c r="O852" s="241"/>
      <c r="P852" s="241" t="s">
        <v>2057</v>
      </c>
      <c r="Q852" s="241"/>
      <c r="R852" s="241"/>
      <c r="S852" s="241"/>
      <c r="T852" s="241"/>
      <c r="U852" s="241"/>
      <c r="V852" s="241"/>
      <c r="W852" s="241"/>
      <c r="AI852" s="241"/>
      <c r="AJ852" s="241"/>
      <c r="AK852" s="241"/>
      <c r="AL852" s="241"/>
      <c r="AM852" s="241"/>
      <c r="AN852" s="241"/>
      <c r="AO852" s="241"/>
      <c r="AP852" s="241"/>
    </row>
    <row r="853" spans="2:42" ht="15" customHeight="1">
      <c r="B853" s="241"/>
      <c r="C853" s="241"/>
      <c r="H853" s="241" t="s">
        <v>1081</v>
      </c>
      <c r="I853" s="241"/>
      <c r="J853" s="241"/>
      <c r="K853" s="241"/>
      <c r="L853" s="241"/>
      <c r="M853" s="241"/>
      <c r="N853" s="241"/>
      <c r="O853" s="241"/>
      <c r="P853" s="241" t="s">
        <v>2056</v>
      </c>
      <c r="Q853" s="241"/>
      <c r="R853" s="241"/>
      <c r="S853" s="241"/>
      <c r="T853" s="241"/>
      <c r="U853" s="241"/>
      <c r="V853" s="241"/>
      <c r="W853" s="241"/>
      <c r="AI853" s="241"/>
      <c r="AJ853" s="241"/>
      <c r="AK853" s="241"/>
      <c r="AL853" s="241"/>
      <c r="AM853" s="241"/>
      <c r="AN853" s="241"/>
      <c r="AO853" s="241"/>
      <c r="AP853" s="241"/>
    </row>
    <row r="854" spans="2:42" ht="15" customHeight="1">
      <c r="B854" s="241"/>
      <c r="C854" s="241"/>
      <c r="H854" s="241" t="s">
        <v>1082</v>
      </c>
      <c r="I854" s="241"/>
      <c r="J854" s="241"/>
      <c r="K854" s="241"/>
      <c r="L854" s="241"/>
      <c r="M854" s="241"/>
      <c r="N854" s="241"/>
      <c r="O854" s="241"/>
      <c r="P854" s="241" t="s">
        <v>2059</v>
      </c>
      <c r="Q854" s="241"/>
      <c r="R854" s="241"/>
      <c r="S854" s="241"/>
      <c r="T854" s="241"/>
      <c r="U854" s="241"/>
      <c r="V854" s="241"/>
      <c r="W854" s="241"/>
      <c r="AI854" s="241"/>
      <c r="AJ854" s="241"/>
      <c r="AK854" s="241"/>
      <c r="AL854" s="241"/>
      <c r="AM854" s="241"/>
      <c r="AN854" s="241"/>
      <c r="AO854" s="241"/>
      <c r="AP854" s="241"/>
    </row>
    <row r="855" spans="2:42" ht="15" customHeight="1">
      <c r="B855" s="241"/>
      <c r="C855" s="241"/>
      <c r="H855" s="241" t="s">
        <v>1083</v>
      </c>
      <c r="I855" s="241"/>
      <c r="J855" s="241"/>
      <c r="K855" s="241"/>
      <c r="L855" s="241"/>
      <c r="M855" s="241"/>
      <c r="N855" s="241"/>
      <c r="O855" s="241"/>
      <c r="P855" s="241" t="s">
        <v>2060</v>
      </c>
      <c r="Q855" s="241"/>
      <c r="R855" s="241"/>
      <c r="S855" s="241"/>
      <c r="T855" s="241"/>
      <c r="U855" s="241"/>
      <c r="V855" s="241"/>
      <c r="W855" s="241"/>
      <c r="AI855" s="241"/>
      <c r="AJ855" s="241"/>
      <c r="AK855" s="241"/>
      <c r="AL855" s="241"/>
      <c r="AM855" s="241"/>
      <c r="AN855" s="241"/>
      <c r="AO855" s="241"/>
      <c r="AP855" s="241"/>
    </row>
    <row r="856" spans="2:42" ht="15" customHeight="1">
      <c r="B856" s="241"/>
      <c r="C856" s="241"/>
      <c r="H856" s="241" t="s">
        <v>1084</v>
      </c>
      <c r="I856" s="241"/>
      <c r="J856" s="241"/>
      <c r="K856" s="241"/>
      <c r="L856" s="241"/>
      <c r="M856" s="241"/>
      <c r="N856" s="241"/>
      <c r="O856" s="241"/>
      <c r="P856" s="241" t="s">
        <v>2063</v>
      </c>
      <c r="Q856" s="241"/>
      <c r="R856" s="241"/>
      <c r="S856" s="241"/>
      <c r="T856" s="241"/>
      <c r="U856" s="241"/>
      <c r="V856" s="241"/>
      <c r="W856" s="241"/>
      <c r="AI856" s="241"/>
      <c r="AJ856" s="241"/>
      <c r="AK856" s="241"/>
      <c r="AL856" s="241"/>
      <c r="AM856" s="241"/>
      <c r="AN856" s="241"/>
      <c r="AO856" s="241"/>
      <c r="AP856" s="241"/>
    </row>
    <row r="857" spans="2:42" ht="15" customHeight="1">
      <c r="B857" s="241"/>
      <c r="C857" s="241"/>
      <c r="H857" s="241" t="s">
        <v>1085</v>
      </c>
      <c r="I857" s="241"/>
      <c r="J857" s="241"/>
      <c r="K857" s="241"/>
      <c r="L857" s="241"/>
      <c r="M857" s="241"/>
      <c r="N857" s="241"/>
      <c r="O857" s="241"/>
      <c r="P857" s="241" t="s">
        <v>2060</v>
      </c>
      <c r="Q857" s="241"/>
      <c r="R857" s="241"/>
      <c r="S857" s="241"/>
      <c r="T857" s="241"/>
      <c r="U857" s="241"/>
      <c r="V857" s="241"/>
      <c r="W857" s="241"/>
      <c r="AI857" s="241"/>
      <c r="AJ857" s="241"/>
      <c r="AK857" s="241"/>
      <c r="AL857" s="241"/>
      <c r="AM857" s="241"/>
      <c r="AN857" s="241"/>
      <c r="AO857" s="241"/>
      <c r="AP857" s="241"/>
    </row>
    <row r="858" spans="2:42" ht="15" customHeight="1">
      <c r="B858" s="241"/>
      <c r="C858" s="241"/>
      <c r="H858" s="241" t="s">
        <v>1086</v>
      </c>
      <c r="I858" s="241"/>
      <c r="J858" s="241"/>
      <c r="K858" s="241"/>
      <c r="L858" s="241"/>
      <c r="M858" s="241"/>
      <c r="N858" s="241"/>
      <c r="O858" s="241"/>
      <c r="P858" s="241" t="s">
        <v>713</v>
      </c>
      <c r="Q858" s="241"/>
      <c r="R858" s="241"/>
      <c r="S858" s="241"/>
      <c r="T858" s="241"/>
      <c r="U858" s="241"/>
      <c r="V858" s="241"/>
      <c r="W858" s="241"/>
      <c r="AI858" s="241"/>
      <c r="AJ858" s="241"/>
      <c r="AK858" s="241"/>
      <c r="AL858" s="241"/>
      <c r="AM858" s="241"/>
      <c r="AN858" s="241"/>
      <c r="AO858" s="241"/>
      <c r="AP858" s="241"/>
    </row>
    <row r="859" spans="2:42" ht="15" customHeight="1">
      <c r="B859" s="241"/>
      <c r="C859" s="241"/>
      <c r="H859" s="241" t="s">
        <v>1087</v>
      </c>
      <c r="I859" s="241"/>
      <c r="J859" s="241"/>
      <c r="K859" s="241"/>
      <c r="L859" s="241"/>
      <c r="M859" s="241"/>
      <c r="N859" s="241"/>
      <c r="O859" s="241"/>
      <c r="P859" s="241" t="s">
        <v>2061</v>
      </c>
      <c r="Q859" s="241"/>
      <c r="R859" s="241"/>
      <c r="S859" s="241"/>
      <c r="T859" s="241"/>
      <c r="U859" s="241"/>
      <c r="V859" s="241"/>
      <c r="W859" s="241"/>
      <c r="AI859" s="241"/>
      <c r="AJ859" s="241"/>
      <c r="AK859" s="241"/>
      <c r="AL859" s="241"/>
      <c r="AM859" s="241"/>
      <c r="AN859" s="241"/>
      <c r="AO859" s="241"/>
      <c r="AP859" s="241"/>
    </row>
    <row r="860" spans="2:42" ht="15" customHeight="1">
      <c r="B860" s="241"/>
      <c r="C860" s="241"/>
      <c r="H860" s="241" t="s">
        <v>1088</v>
      </c>
      <c r="I860" s="241"/>
      <c r="J860" s="241"/>
      <c r="K860" s="241"/>
      <c r="L860" s="241"/>
      <c r="M860" s="241"/>
      <c r="N860" s="241"/>
      <c r="O860" s="241"/>
      <c r="P860" s="241" t="s">
        <v>713</v>
      </c>
      <c r="Q860" s="241"/>
      <c r="R860" s="241"/>
      <c r="S860" s="241"/>
      <c r="T860" s="241"/>
      <c r="U860" s="241"/>
      <c r="V860" s="241"/>
      <c r="W860" s="241"/>
      <c r="AI860" s="241"/>
      <c r="AJ860" s="241"/>
      <c r="AK860" s="241"/>
      <c r="AL860" s="241"/>
      <c r="AM860" s="241"/>
      <c r="AN860" s="241"/>
      <c r="AO860" s="241"/>
      <c r="AP860" s="241"/>
    </row>
    <row r="861" spans="2:42" ht="15" customHeight="1">
      <c r="B861" s="241"/>
      <c r="C861" s="241"/>
      <c r="H861" s="241" t="s">
        <v>1089</v>
      </c>
      <c r="I861" s="241"/>
      <c r="J861" s="241"/>
      <c r="K861" s="241"/>
      <c r="L861" s="241"/>
      <c r="M861" s="241"/>
      <c r="N861" s="241"/>
      <c r="O861" s="241"/>
      <c r="P861" s="241" t="s">
        <v>2058</v>
      </c>
      <c r="Q861" s="241"/>
      <c r="R861" s="241"/>
      <c r="S861" s="241"/>
      <c r="T861" s="241"/>
      <c r="U861" s="241"/>
      <c r="V861" s="241"/>
      <c r="W861" s="241"/>
      <c r="AI861" s="241"/>
      <c r="AJ861" s="241"/>
      <c r="AK861" s="241"/>
      <c r="AL861" s="241"/>
      <c r="AM861" s="241"/>
      <c r="AN861" s="241"/>
      <c r="AO861" s="241"/>
      <c r="AP861" s="241"/>
    </row>
    <row r="862" spans="2:42" ht="15" customHeight="1">
      <c r="B862" s="241"/>
      <c r="C862" s="241"/>
      <c r="H862" s="241" t="s">
        <v>1090</v>
      </c>
      <c r="I862" s="241"/>
      <c r="J862" s="241"/>
      <c r="K862" s="241"/>
      <c r="L862" s="241"/>
      <c r="M862" s="241"/>
      <c r="N862" s="241"/>
      <c r="O862" s="241"/>
      <c r="P862" s="241" t="s">
        <v>2060</v>
      </c>
      <c r="Q862" s="241"/>
      <c r="R862" s="241"/>
      <c r="S862" s="241"/>
      <c r="T862" s="241"/>
      <c r="U862" s="241"/>
      <c r="V862" s="241"/>
      <c r="W862" s="241"/>
      <c r="AI862" s="241"/>
      <c r="AJ862" s="241"/>
      <c r="AK862" s="241"/>
      <c r="AL862" s="241"/>
      <c r="AM862" s="241"/>
      <c r="AN862" s="241"/>
      <c r="AO862" s="241"/>
      <c r="AP862" s="241"/>
    </row>
    <row r="863" spans="2:42" ht="15" customHeight="1">
      <c r="B863" s="241"/>
      <c r="C863" s="241"/>
      <c r="H863" s="241" t="s">
        <v>1091</v>
      </c>
      <c r="I863" s="241"/>
      <c r="J863" s="241"/>
      <c r="K863" s="241"/>
      <c r="L863" s="241"/>
      <c r="M863" s="241"/>
      <c r="N863" s="241"/>
      <c r="O863" s="241"/>
      <c r="P863" s="241" t="s">
        <v>2058</v>
      </c>
      <c r="Q863" s="241"/>
      <c r="R863" s="241"/>
      <c r="S863" s="241"/>
      <c r="T863" s="241"/>
      <c r="U863" s="241"/>
      <c r="V863" s="241"/>
      <c r="W863" s="241"/>
      <c r="AI863" s="241"/>
      <c r="AJ863" s="241"/>
      <c r="AK863" s="241"/>
      <c r="AL863" s="241"/>
      <c r="AM863" s="241"/>
      <c r="AN863" s="241"/>
      <c r="AO863" s="241"/>
      <c r="AP863" s="241"/>
    </row>
    <row r="864" spans="2:42" ht="15" customHeight="1">
      <c r="B864" s="241"/>
      <c r="C864" s="241"/>
      <c r="H864" s="241" t="s">
        <v>1092</v>
      </c>
      <c r="I864" s="241"/>
      <c r="J864" s="241"/>
      <c r="K864" s="241"/>
      <c r="L864" s="241"/>
      <c r="M864" s="241"/>
      <c r="N864" s="241"/>
      <c r="O864" s="241"/>
      <c r="P864" s="241" t="s">
        <v>2058</v>
      </c>
      <c r="Q864" s="241"/>
      <c r="R864" s="241"/>
      <c r="S864" s="241"/>
      <c r="T864" s="241"/>
      <c r="U864" s="241"/>
      <c r="V864" s="241"/>
      <c r="W864" s="241"/>
      <c r="AI864" s="241"/>
      <c r="AJ864" s="241"/>
      <c r="AK864" s="241"/>
      <c r="AL864" s="241"/>
      <c r="AM864" s="241"/>
      <c r="AN864" s="241"/>
      <c r="AO864" s="241"/>
      <c r="AP864" s="241"/>
    </row>
    <row r="865" spans="2:42" ht="15" customHeight="1">
      <c r="B865" s="241"/>
      <c r="C865" s="241"/>
      <c r="H865" s="241" t="s">
        <v>1093</v>
      </c>
      <c r="I865" s="241"/>
      <c r="J865" s="241"/>
      <c r="K865" s="241"/>
      <c r="L865" s="241"/>
      <c r="M865" s="241"/>
      <c r="N865" s="241"/>
      <c r="O865" s="241"/>
      <c r="P865" s="241" t="s">
        <v>2059</v>
      </c>
      <c r="Q865" s="241"/>
      <c r="R865" s="241"/>
      <c r="S865" s="241"/>
      <c r="T865" s="241"/>
      <c r="U865" s="241"/>
      <c r="V865" s="241"/>
      <c r="W865" s="241"/>
      <c r="AI865" s="241"/>
      <c r="AJ865" s="241"/>
      <c r="AK865" s="241"/>
      <c r="AL865" s="241"/>
      <c r="AM865" s="241"/>
      <c r="AN865" s="241"/>
      <c r="AO865" s="241"/>
      <c r="AP865" s="241"/>
    </row>
    <row r="866" spans="2:42" ht="15" customHeight="1">
      <c r="B866" s="241"/>
      <c r="C866" s="241"/>
      <c r="H866" s="241" t="s">
        <v>1094</v>
      </c>
      <c r="I866" s="241"/>
      <c r="J866" s="241"/>
      <c r="K866" s="241"/>
      <c r="L866" s="241"/>
      <c r="M866" s="241"/>
      <c r="N866" s="241"/>
      <c r="O866" s="241"/>
      <c r="P866" s="241" t="s">
        <v>2060</v>
      </c>
      <c r="Q866" s="241"/>
      <c r="R866" s="241"/>
      <c r="S866" s="241"/>
      <c r="T866" s="241"/>
      <c r="U866" s="241"/>
      <c r="V866" s="241"/>
      <c r="W866" s="241"/>
      <c r="AI866" s="241"/>
      <c r="AJ866" s="241"/>
      <c r="AK866" s="241"/>
      <c r="AL866" s="241"/>
      <c r="AM866" s="241"/>
      <c r="AN866" s="241"/>
      <c r="AO866" s="241"/>
      <c r="AP866" s="241"/>
    </row>
    <row r="867" spans="2:42" ht="15" customHeight="1">
      <c r="B867" s="241"/>
      <c r="C867" s="241"/>
      <c r="H867" s="241" t="s">
        <v>1095</v>
      </c>
      <c r="I867" s="241"/>
      <c r="J867" s="241"/>
      <c r="K867" s="241"/>
      <c r="L867" s="241"/>
      <c r="M867" s="241"/>
      <c r="N867" s="241"/>
      <c r="O867" s="241"/>
      <c r="P867" s="241" t="s">
        <v>2058</v>
      </c>
      <c r="Q867" s="241"/>
      <c r="R867" s="241"/>
      <c r="S867" s="241"/>
      <c r="T867" s="241"/>
      <c r="U867" s="241"/>
      <c r="V867" s="241"/>
      <c r="W867" s="241"/>
      <c r="AI867" s="241"/>
      <c r="AJ867" s="241"/>
      <c r="AK867" s="241"/>
      <c r="AL867" s="241"/>
      <c r="AM867" s="241"/>
      <c r="AN867" s="241"/>
      <c r="AO867" s="241"/>
      <c r="AP867" s="241"/>
    </row>
    <row r="868" spans="2:42" ht="15" customHeight="1">
      <c r="B868" s="241"/>
      <c r="C868" s="241"/>
      <c r="H868" s="241" t="s">
        <v>1096</v>
      </c>
      <c r="I868" s="241"/>
      <c r="J868" s="241"/>
      <c r="K868" s="241"/>
      <c r="L868" s="241"/>
      <c r="M868" s="241"/>
      <c r="N868" s="241"/>
      <c r="O868" s="241"/>
      <c r="P868" s="241" t="s">
        <v>2063</v>
      </c>
      <c r="Q868" s="241"/>
      <c r="R868" s="241"/>
      <c r="S868" s="241"/>
      <c r="T868" s="241"/>
      <c r="U868" s="241"/>
      <c r="V868" s="241"/>
      <c r="W868" s="241"/>
      <c r="AI868" s="241"/>
      <c r="AJ868" s="241"/>
      <c r="AK868" s="241"/>
      <c r="AL868" s="241"/>
      <c r="AM868" s="241"/>
      <c r="AN868" s="241"/>
      <c r="AO868" s="241"/>
      <c r="AP868" s="241"/>
    </row>
    <row r="869" spans="2:42" ht="15" customHeight="1">
      <c r="B869" s="241"/>
      <c r="C869" s="241"/>
      <c r="H869" s="241" t="s">
        <v>1097</v>
      </c>
      <c r="I869" s="241"/>
      <c r="J869" s="241"/>
      <c r="K869" s="241"/>
      <c r="L869" s="241"/>
      <c r="M869" s="241"/>
      <c r="N869" s="241"/>
      <c r="O869" s="241"/>
      <c r="P869" s="241" t="s">
        <v>2059</v>
      </c>
      <c r="Q869" s="241"/>
      <c r="R869" s="241"/>
      <c r="S869" s="241"/>
      <c r="T869" s="241"/>
      <c r="U869" s="241"/>
      <c r="V869" s="241"/>
      <c r="W869" s="241"/>
      <c r="AI869" s="241"/>
      <c r="AJ869" s="241"/>
      <c r="AK869" s="241"/>
      <c r="AL869" s="241"/>
      <c r="AM869" s="241"/>
      <c r="AN869" s="241"/>
      <c r="AO869" s="241"/>
      <c r="AP869" s="241"/>
    </row>
    <row r="870" spans="2:42" ht="15" customHeight="1">
      <c r="B870" s="241"/>
      <c r="C870" s="241"/>
      <c r="H870" s="241" t="s">
        <v>1098</v>
      </c>
      <c r="I870" s="241"/>
      <c r="J870" s="241"/>
      <c r="K870" s="241"/>
      <c r="L870" s="241"/>
      <c r="M870" s="241"/>
      <c r="N870" s="241"/>
      <c r="O870" s="241"/>
      <c r="P870" s="241" t="s">
        <v>2056</v>
      </c>
      <c r="Q870" s="241"/>
      <c r="R870" s="241"/>
      <c r="S870" s="241"/>
      <c r="T870" s="241"/>
      <c r="U870" s="241"/>
      <c r="V870" s="241"/>
      <c r="W870" s="241"/>
      <c r="AI870" s="241"/>
      <c r="AJ870" s="241"/>
      <c r="AK870" s="241"/>
      <c r="AL870" s="241"/>
      <c r="AM870" s="241"/>
      <c r="AN870" s="241"/>
      <c r="AO870" s="241"/>
      <c r="AP870" s="241"/>
    </row>
    <row r="871" spans="2:42" ht="15" customHeight="1">
      <c r="B871" s="241"/>
      <c r="C871" s="241"/>
      <c r="H871" s="241" t="s">
        <v>1099</v>
      </c>
      <c r="I871" s="241"/>
      <c r="J871" s="241"/>
      <c r="K871" s="241"/>
      <c r="L871" s="241"/>
      <c r="M871" s="241"/>
      <c r="N871" s="241"/>
      <c r="O871" s="241"/>
      <c r="P871" s="241" t="s">
        <v>2057</v>
      </c>
      <c r="Q871" s="241"/>
      <c r="R871" s="241"/>
      <c r="S871" s="241"/>
      <c r="T871" s="241"/>
      <c r="U871" s="241"/>
      <c r="V871" s="241"/>
      <c r="W871" s="241"/>
      <c r="AI871" s="241"/>
      <c r="AJ871" s="241"/>
      <c r="AK871" s="241"/>
      <c r="AL871" s="241"/>
      <c r="AM871" s="241"/>
      <c r="AN871" s="241"/>
      <c r="AO871" s="241"/>
      <c r="AP871" s="241"/>
    </row>
    <row r="872" spans="2:42" ht="15" customHeight="1">
      <c r="B872" s="241"/>
      <c r="C872" s="241"/>
      <c r="H872" s="241" t="s">
        <v>285</v>
      </c>
      <c r="I872" s="241"/>
      <c r="J872" s="241"/>
      <c r="K872" s="241"/>
      <c r="L872" s="241"/>
      <c r="M872" s="241"/>
      <c r="N872" s="241"/>
      <c r="O872" s="241"/>
      <c r="P872" s="241" t="s">
        <v>2061</v>
      </c>
      <c r="Q872" s="241"/>
      <c r="R872" s="241"/>
      <c r="S872" s="241"/>
      <c r="T872" s="241"/>
      <c r="U872" s="241"/>
      <c r="V872" s="241"/>
      <c r="W872" s="241"/>
      <c r="AI872" s="241"/>
      <c r="AJ872" s="241"/>
      <c r="AK872" s="241"/>
      <c r="AL872" s="241"/>
      <c r="AM872" s="241"/>
      <c r="AN872" s="241"/>
      <c r="AO872" s="241"/>
      <c r="AP872" s="241"/>
    </row>
    <row r="873" spans="2:42" ht="15" customHeight="1">
      <c r="B873" s="241"/>
      <c r="C873" s="241"/>
      <c r="H873" s="241" t="s">
        <v>1100</v>
      </c>
      <c r="I873" s="241"/>
      <c r="J873" s="241"/>
      <c r="K873" s="241"/>
      <c r="L873" s="241"/>
      <c r="M873" s="241"/>
      <c r="N873" s="241"/>
      <c r="O873" s="241"/>
      <c r="P873" s="241" t="s">
        <v>2059</v>
      </c>
      <c r="Q873" s="241"/>
      <c r="R873" s="241"/>
      <c r="S873" s="241"/>
      <c r="T873" s="241"/>
      <c r="U873" s="241"/>
      <c r="V873" s="241"/>
      <c r="W873" s="241"/>
      <c r="AI873" s="241"/>
      <c r="AJ873" s="241"/>
      <c r="AK873" s="241"/>
      <c r="AL873" s="241"/>
      <c r="AM873" s="241"/>
      <c r="AN873" s="241"/>
      <c r="AO873" s="241"/>
      <c r="AP873" s="241"/>
    </row>
    <row r="874" spans="2:42" ht="15" customHeight="1">
      <c r="B874" s="241"/>
      <c r="C874" s="241"/>
      <c r="H874" s="241" t="s">
        <v>1101</v>
      </c>
      <c r="I874" s="241"/>
      <c r="J874" s="241"/>
      <c r="K874" s="241"/>
      <c r="L874" s="241"/>
      <c r="M874" s="241"/>
      <c r="N874" s="241"/>
      <c r="O874" s="241"/>
      <c r="P874" s="241" t="s">
        <v>2058</v>
      </c>
      <c r="Q874" s="241"/>
      <c r="R874" s="241"/>
      <c r="S874" s="241"/>
      <c r="T874" s="241"/>
      <c r="U874" s="241"/>
      <c r="V874" s="241"/>
      <c r="W874" s="241"/>
      <c r="AI874" s="241"/>
      <c r="AJ874" s="241"/>
      <c r="AK874" s="241"/>
      <c r="AL874" s="241"/>
      <c r="AM874" s="241"/>
      <c r="AN874" s="241"/>
      <c r="AO874" s="241"/>
      <c r="AP874" s="241"/>
    </row>
    <row r="875" spans="2:42" ht="15" customHeight="1">
      <c r="B875" s="241"/>
      <c r="C875" s="241"/>
      <c r="H875" s="241" t="s">
        <v>1102</v>
      </c>
      <c r="I875" s="241"/>
      <c r="J875" s="241"/>
      <c r="K875" s="241"/>
      <c r="L875" s="241"/>
      <c r="M875" s="241"/>
      <c r="N875" s="241"/>
      <c r="O875" s="241"/>
      <c r="P875" s="241" t="s">
        <v>2059</v>
      </c>
      <c r="Q875" s="241"/>
      <c r="R875" s="241"/>
      <c r="S875" s="241"/>
      <c r="T875" s="241"/>
      <c r="U875" s="241"/>
      <c r="V875" s="241"/>
      <c r="W875" s="241"/>
      <c r="AI875" s="241"/>
      <c r="AJ875" s="241"/>
      <c r="AK875" s="241"/>
      <c r="AL875" s="241"/>
      <c r="AM875" s="241"/>
      <c r="AN875" s="241"/>
      <c r="AO875" s="241"/>
      <c r="AP875" s="241"/>
    </row>
    <row r="876" spans="2:42" ht="15" customHeight="1">
      <c r="B876" s="241"/>
      <c r="C876" s="241"/>
      <c r="H876" s="241" t="s">
        <v>1103</v>
      </c>
      <c r="I876" s="241"/>
      <c r="J876" s="241"/>
      <c r="K876" s="241"/>
      <c r="L876" s="241"/>
      <c r="M876" s="241"/>
      <c r="N876" s="241"/>
      <c r="O876" s="241"/>
      <c r="P876" s="241" t="s">
        <v>2059</v>
      </c>
      <c r="Q876" s="241"/>
      <c r="R876" s="241"/>
      <c r="S876" s="241"/>
      <c r="T876" s="241"/>
      <c r="U876" s="241"/>
      <c r="V876" s="241"/>
      <c r="W876" s="241"/>
      <c r="AI876" s="241"/>
      <c r="AJ876" s="241"/>
      <c r="AK876" s="241"/>
      <c r="AL876" s="241"/>
      <c r="AM876" s="241"/>
      <c r="AN876" s="241"/>
      <c r="AO876" s="241"/>
      <c r="AP876" s="241"/>
    </row>
    <row r="877" spans="2:42" ht="15" customHeight="1">
      <c r="B877" s="241"/>
      <c r="C877" s="241"/>
      <c r="H877" s="241" t="s">
        <v>1104</v>
      </c>
      <c r="I877" s="241"/>
      <c r="J877" s="241"/>
      <c r="K877" s="241"/>
      <c r="L877" s="241"/>
      <c r="M877" s="241"/>
      <c r="N877" s="241"/>
      <c r="O877" s="241"/>
      <c r="P877" s="241" t="s">
        <v>2060</v>
      </c>
      <c r="Q877" s="241"/>
      <c r="R877" s="241"/>
      <c r="S877" s="241"/>
      <c r="T877" s="241"/>
      <c r="U877" s="241"/>
      <c r="V877" s="241"/>
      <c r="W877" s="241"/>
      <c r="AI877" s="241"/>
      <c r="AJ877" s="241"/>
      <c r="AK877" s="241"/>
      <c r="AL877" s="241"/>
      <c r="AM877" s="241"/>
      <c r="AN877" s="241"/>
      <c r="AO877" s="241"/>
      <c r="AP877" s="241"/>
    </row>
    <row r="878" spans="2:42" ht="15" customHeight="1">
      <c r="B878" s="241"/>
      <c r="C878" s="241"/>
      <c r="H878" s="241" t="s">
        <v>1105</v>
      </c>
      <c r="I878" s="241"/>
      <c r="J878" s="241"/>
      <c r="K878" s="241"/>
      <c r="L878" s="241"/>
      <c r="M878" s="241"/>
      <c r="N878" s="241"/>
      <c r="O878" s="241"/>
      <c r="P878" s="241" t="s">
        <v>2056</v>
      </c>
      <c r="Q878" s="241"/>
      <c r="R878" s="241"/>
      <c r="S878" s="241"/>
      <c r="T878" s="241"/>
      <c r="U878" s="241"/>
      <c r="V878" s="241"/>
      <c r="W878" s="241"/>
      <c r="AI878" s="241"/>
      <c r="AJ878" s="241"/>
      <c r="AK878" s="241"/>
      <c r="AL878" s="241"/>
      <c r="AM878" s="241"/>
      <c r="AN878" s="241"/>
      <c r="AO878" s="241"/>
      <c r="AP878" s="241"/>
    </row>
    <row r="879" spans="2:42" ht="15" customHeight="1">
      <c r="B879" s="241"/>
      <c r="C879" s="241"/>
      <c r="H879" s="241" t="s">
        <v>1106</v>
      </c>
      <c r="I879" s="241"/>
      <c r="J879" s="241"/>
      <c r="K879" s="241"/>
      <c r="L879" s="241"/>
      <c r="M879" s="241"/>
      <c r="N879" s="241"/>
      <c r="O879" s="241"/>
      <c r="P879" s="241" t="s">
        <v>2058</v>
      </c>
      <c r="Q879" s="241"/>
      <c r="R879" s="241"/>
      <c r="S879" s="241"/>
      <c r="T879" s="241"/>
      <c r="U879" s="241"/>
      <c r="V879" s="241"/>
      <c r="W879" s="241"/>
      <c r="AI879" s="241"/>
      <c r="AJ879" s="241"/>
      <c r="AK879" s="241"/>
      <c r="AL879" s="241"/>
      <c r="AM879" s="241"/>
      <c r="AN879" s="241"/>
      <c r="AO879" s="241"/>
      <c r="AP879" s="241"/>
    </row>
    <row r="880" spans="2:42" ht="15" customHeight="1">
      <c r="B880" s="241"/>
      <c r="C880" s="241"/>
      <c r="H880" s="241" t="s">
        <v>1107</v>
      </c>
      <c r="I880" s="241"/>
      <c r="J880" s="241"/>
      <c r="K880" s="241"/>
      <c r="L880" s="241"/>
      <c r="M880" s="241"/>
      <c r="N880" s="241"/>
      <c r="O880" s="241"/>
      <c r="P880" s="241" t="s">
        <v>2060</v>
      </c>
      <c r="Q880" s="241"/>
      <c r="R880" s="241"/>
      <c r="S880" s="241"/>
      <c r="T880" s="241"/>
      <c r="U880" s="241"/>
      <c r="V880" s="241"/>
      <c r="W880" s="241"/>
      <c r="AI880" s="241"/>
      <c r="AJ880" s="241"/>
      <c r="AK880" s="241"/>
      <c r="AL880" s="241"/>
      <c r="AM880" s="241"/>
      <c r="AN880" s="241"/>
      <c r="AO880" s="241"/>
      <c r="AP880" s="241"/>
    </row>
    <row r="881" spans="2:42" ht="15" customHeight="1">
      <c r="B881" s="241"/>
      <c r="C881" s="241"/>
      <c r="H881" s="241" t="s">
        <v>1108</v>
      </c>
      <c r="I881" s="241"/>
      <c r="J881" s="241"/>
      <c r="K881" s="241"/>
      <c r="L881" s="241"/>
      <c r="M881" s="241"/>
      <c r="N881" s="241"/>
      <c r="O881" s="241"/>
      <c r="P881" s="241" t="s">
        <v>2060</v>
      </c>
      <c r="Q881" s="241"/>
      <c r="R881" s="241"/>
      <c r="S881" s="241"/>
      <c r="T881" s="241"/>
      <c r="U881" s="241"/>
      <c r="V881" s="241"/>
      <c r="W881" s="241"/>
      <c r="AI881" s="241"/>
      <c r="AJ881" s="241"/>
      <c r="AK881" s="241"/>
      <c r="AL881" s="241"/>
      <c r="AM881" s="241"/>
      <c r="AN881" s="241"/>
      <c r="AO881" s="241"/>
      <c r="AP881" s="241"/>
    </row>
    <row r="882" spans="2:42" ht="15" customHeight="1">
      <c r="B882" s="241"/>
      <c r="C882" s="241"/>
      <c r="H882" s="241" t="s">
        <v>1109</v>
      </c>
      <c r="I882" s="241"/>
      <c r="J882" s="241"/>
      <c r="K882" s="241"/>
      <c r="L882" s="241"/>
      <c r="M882" s="241"/>
      <c r="N882" s="241"/>
      <c r="O882" s="241"/>
      <c r="P882" s="241" t="s">
        <v>2058</v>
      </c>
      <c r="Q882" s="241"/>
      <c r="R882" s="241"/>
      <c r="S882" s="241"/>
      <c r="T882" s="241"/>
      <c r="U882" s="241"/>
      <c r="V882" s="241"/>
      <c r="W882" s="241"/>
      <c r="AI882" s="241"/>
      <c r="AJ882" s="241"/>
      <c r="AK882" s="241"/>
      <c r="AL882" s="241"/>
      <c r="AM882" s="241"/>
      <c r="AN882" s="241"/>
      <c r="AO882" s="241"/>
      <c r="AP882" s="241"/>
    </row>
    <row r="883" spans="2:42" ht="15" customHeight="1">
      <c r="B883" s="241"/>
      <c r="C883" s="241"/>
      <c r="H883" s="241" t="s">
        <v>1110</v>
      </c>
      <c r="I883" s="241"/>
      <c r="J883" s="241"/>
      <c r="K883" s="241"/>
      <c r="L883" s="241"/>
      <c r="M883" s="241"/>
      <c r="N883" s="241"/>
      <c r="O883" s="241"/>
      <c r="P883" s="241" t="s">
        <v>2060</v>
      </c>
      <c r="Q883" s="241"/>
      <c r="R883" s="241"/>
      <c r="S883" s="241"/>
      <c r="T883" s="241"/>
      <c r="U883" s="241"/>
      <c r="V883" s="241"/>
      <c r="W883" s="241"/>
      <c r="AI883" s="241"/>
      <c r="AJ883" s="241"/>
      <c r="AK883" s="241"/>
      <c r="AL883" s="241"/>
      <c r="AM883" s="241"/>
      <c r="AN883" s="241"/>
      <c r="AO883" s="241"/>
      <c r="AP883" s="241"/>
    </row>
    <row r="884" spans="2:42" ht="15" customHeight="1">
      <c r="B884" s="241"/>
      <c r="C884" s="241"/>
      <c r="H884" s="241" t="s">
        <v>1111</v>
      </c>
      <c r="I884" s="241"/>
      <c r="J884" s="241"/>
      <c r="K884" s="241"/>
      <c r="L884" s="241"/>
      <c r="M884" s="241"/>
      <c r="N884" s="241"/>
      <c r="O884" s="241"/>
      <c r="P884" s="241" t="s">
        <v>2061</v>
      </c>
      <c r="Q884" s="241"/>
      <c r="R884" s="241"/>
      <c r="S884" s="241"/>
      <c r="T884" s="241"/>
      <c r="U884" s="241"/>
      <c r="V884" s="241"/>
      <c r="W884" s="241"/>
      <c r="AI884" s="241"/>
      <c r="AJ884" s="241"/>
      <c r="AK884" s="241"/>
      <c r="AL884" s="241"/>
      <c r="AM884" s="241"/>
      <c r="AN884" s="241"/>
      <c r="AO884" s="241"/>
      <c r="AP884" s="241"/>
    </row>
    <row r="885" spans="2:42" ht="15" customHeight="1">
      <c r="B885" s="241"/>
      <c r="C885" s="241"/>
      <c r="H885" s="241" t="s">
        <v>1112</v>
      </c>
      <c r="I885" s="241"/>
      <c r="J885" s="241"/>
      <c r="K885" s="241"/>
      <c r="L885" s="241"/>
      <c r="M885" s="241"/>
      <c r="N885" s="241"/>
      <c r="O885" s="241"/>
      <c r="P885" s="241" t="s">
        <v>2060</v>
      </c>
      <c r="Q885" s="241"/>
      <c r="R885" s="241"/>
      <c r="S885" s="241"/>
      <c r="T885" s="241"/>
      <c r="U885" s="241"/>
      <c r="V885" s="241"/>
      <c r="W885" s="241"/>
      <c r="AI885" s="241"/>
      <c r="AJ885" s="241"/>
      <c r="AK885" s="241"/>
      <c r="AL885" s="241"/>
      <c r="AM885" s="241"/>
      <c r="AN885" s="241"/>
      <c r="AO885" s="241"/>
      <c r="AP885" s="241"/>
    </row>
    <row r="886" spans="2:42" ht="15" customHeight="1">
      <c r="B886" s="241"/>
      <c r="C886" s="241"/>
      <c r="H886" s="241" t="s">
        <v>1113</v>
      </c>
      <c r="I886" s="241"/>
      <c r="J886" s="241"/>
      <c r="K886" s="241"/>
      <c r="L886" s="241"/>
      <c r="M886" s="241"/>
      <c r="N886" s="241"/>
      <c r="O886" s="241"/>
      <c r="P886" s="241" t="s">
        <v>2059</v>
      </c>
      <c r="Q886" s="241"/>
      <c r="R886" s="241"/>
      <c r="S886" s="241"/>
      <c r="T886" s="241"/>
      <c r="U886" s="241"/>
      <c r="V886" s="241"/>
      <c r="W886" s="241"/>
      <c r="AI886" s="241"/>
      <c r="AJ886" s="241"/>
      <c r="AK886" s="241"/>
      <c r="AL886" s="241"/>
      <c r="AM886" s="241"/>
      <c r="AN886" s="241"/>
      <c r="AO886" s="241"/>
      <c r="AP886" s="241"/>
    </row>
    <row r="887" spans="2:42" ht="15" customHeight="1">
      <c r="B887" s="241"/>
      <c r="C887" s="241"/>
      <c r="H887" s="241" t="s">
        <v>1114</v>
      </c>
      <c r="I887" s="241"/>
      <c r="J887" s="241"/>
      <c r="K887" s="241"/>
      <c r="L887" s="241"/>
      <c r="M887" s="241"/>
      <c r="N887" s="241"/>
      <c r="O887" s="241"/>
      <c r="P887" s="241" t="s">
        <v>2056</v>
      </c>
      <c r="Q887" s="241"/>
      <c r="R887" s="241"/>
      <c r="S887" s="241"/>
      <c r="T887" s="241"/>
      <c r="U887" s="241"/>
      <c r="V887" s="241"/>
      <c r="W887" s="241"/>
      <c r="AI887" s="241"/>
      <c r="AJ887" s="241"/>
      <c r="AK887" s="241"/>
      <c r="AL887" s="241"/>
      <c r="AM887" s="241"/>
      <c r="AN887" s="241"/>
      <c r="AO887" s="241"/>
      <c r="AP887" s="241"/>
    </row>
    <row r="888" spans="2:42" ht="15" customHeight="1">
      <c r="B888" s="241"/>
      <c r="C888" s="241"/>
      <c r="H888" s="241" t="s">
        <v>1115</v>
      </c>
      <c r="I888" s="241"/>
      <c r="J888" s="241"/>
      <c r="K888" s="241"/>
      <c r="L888" s="241"/>
      <c r="M888" s="241"/>
      <c r="N888" s="241"/>
      <c r="O888" s="241"/>
      <c r="P888" s="241" t="s">
        <v>713</v>
      </c>
      <c r="Q888" s="241"/>
      <c r="R888" s="241"/>
      <c r="S888" s="241"/>
      <c r="T888" s="241"/>
      <c r="U888" s="241"/>
      <c r="V888" s="241"/>
      <c r="W888" s="241"/>
      <c r="AI888" s="241"/>
      <c r="AJ888" s="241"/>
      <c r="AK888" s="241"/>
      <c r="AL888" s="241"/>
      <c r="AM888" s="241"/>
      <c r="AN888" s="241"/>
      <c r="AO888" s="241"/>
      <c r="AP888" s="241"/>
    </row>
    <row r="889" spans="2:42" ht="15" customHeight="1">
      <c r="B889" s="241"/>
      <c r="C889" s="241"/>
      <c r="H889" s="241" t="s">
        <v>1116</v>
      </c>
      <c r="I889" s="241"/>
      <c r="J889" s="241"/>
      <c r="K889" s="241"/>
      <c r="L889" s="241"/>
      <c r="M889" s="241"/>
      <c r="N889" s="241"/>
      <c r="O889" s="241"/>
      <c r="P889" s="241" t="s">
        <v>2060</v>
      </c>
      <c r="Q889" s="241"/>
      <c r="R889" s="241"/>
      <c r="S889" s="241"/>
      <c r="T889" s="241"/>
      <c r="U889" s="241"/>
      <c r="V889" s="241"/>
      <c r="W889" s="241"/>
      <c r="AI889" s="241"/>
      <c r="AJ889" s="241"/>
      <c r="AK889" s="241"/>
      <c r="AL889" s="241"/>
      <c r="AM889" s="241"/>
      <c r="AN889" s="241"/>
      <c r="AO889" s="241"/>
      <c r="AP889" s="241"/>
    </row>
    <row r="890" spans="2:42" ht="15" customHeight="1">
      <c r="B890" s="241"/>
      <c r="C890" s="241"/>
      <c r="H890" s="241" t="s">
        <v>1117</v>
      </c>
      <c r="I890" s="241"/>
      <c r="J890" s="241"/>
      <c r="K890" s="241"/>
      <c r="L890" s="241"/>
      <c r="M890" s="241"/>
      <c r="N890" s="241"/>
      <c r="O890" s="241"/>
      <c r="P890" s="241" t="s">
        <v>2063</v>
      </c>
      <c r="Q890" s="241"/>
      <c r="R890" s="241"/>
      <c r="S890" s="241"/>
      <c r="T890" s="241"/>
      <c r="U890" s="241"/>
      <c r="V890" s="241"/>
      <c r="W890" s="241"/>
      <c r="AI890" s="241"/>
      <c r="AJ890" s="241"/>
      <c r="AK890" s="241"/>
      <c r="AL890" s="241"/>
      <c r="AM890" s="241"/>
      <c r="AN890" s="241"/>
      <c r="AO890" s="241"/>
      <c r="AP890" s="241"/>
    </row>
    <row r="891" spans="2:42" ht="15" customHeight="1">
      <c r="B891" s="241"/>
      <c r="C891" s="241"/>
      <c r="H891" s="241" t="s">
        <v>1118</v>
      </c>
      <c r="I891" s="241"/>
      <c r="J891" s="241"/>
      <c r="K891" s="241"/>
      <c r="L891" s="241"/>
      <c r="M891" s="241"/>
      <c r="N891" s="241"/>
      <c r="O891" s="241"/>
      <c r="P891" s="241" t="s">
        <v>2059</v>
      </c>
      <c r="Q891" s="241"/>
      <c r="R891" s="241"/>
      <c r="S891" s="241"/>
      <c r="T891" s="241"/>
      <c r="U891" s="241"/>
      <c r="V891" s="241"/>
      <c r="W891" s="241"/>
      <c r="AI891" s="241"/>
      <c r="AJ891" s="241"/>
      <c r="AK891" s="241"/>
      <c r="AL891" s="241"/>
      <c r="AM891" s="241"/>
      <c r="AN891" s="241"/>
      <c r="AO891" s="241"/>
      <c r="AP891" s="241"/>
    </row>
    <row r="892" spans="2:42" ht="15" customHeight="1">
      <c r="B892" s="241"/>
      <c r="C892" s="241"/>
      <c r="H892" s="241" t="s">
        <v>1119</v>
      </c>
      <c r="I892" s="241"/>
      <c r="J892" s="241"/>
      <c r="K892" s="241"/>
      <c r="L892" s="241"/>
      <c r="M892" s="241"/>
      <c r="N892" s="241"/>
      <c r="O892" s="241"/>
      <c r="P892" s="241" t="s">
        <v>2058</v>
      </c>
      <c r="Q892" s="241"/>
      <c r="R892" s="241"/>
      <c r="S892" s="241"/>
      <c r="T892" s="241"/>
      <c r="U892" s="241"/>
      <c r="V892" s="241"/>
      <c r="W892" s="241"/>
      <c r="AI892" s="241"/>
      <c r="AJ892" s="241"/>
      <c r="AK892" s="241"/>
      <c r="AL892" s="241"/>
      <c r="AM892" s="241"/>
      <c r="AN892" s="241"/>
      <c r="AO892" s="241"/>
      <c r="AP892" s="241"/>
    </row>
    <row r="893" spans="2:42" ht="15" customHeight="1">
      <c r="B893" s="241"/>
      <c r="C893" s="241"/>
      <c r="H893" s="241" t="s">
        <v>1120</v>
      </c>
      <c r="I893" s="241"/>
      <c r="J893" s="241"/>
      <c r="K893" s="241"/>
      <c r="L893" s="241"/>
      <c r="M893" s="241"/>
      <c r="N893" s="241"/>
      <c r="O893" s="241"/>
      <c r="P893" s="241" t="s">
        <v>2056</v>
      </c>
      <c r="Q893" s="241"/>
      <c r="R893" s="241"/>
      <c r="S893" s="241"/>
      <c r="T893" s="241"/>
      <c r="U893" s="241"/>
      <c r="V893" s="241"/>
      <c r="W893" s="241"/>
      <c r="AI893" s="241"/>
      <c r="AJ893" s="241"/>
      <c r="AK893" s="241"/>
      <c r="AL893" s="241"/>
      <c r="AM893" s="241"/>
      <c r="AN893" s="241"/>
      <c r="AO893" s="241"/>
      <c r="AP893" s="241"/>
    </row>
    <row r="894" spans="2:42" ht="15" customHeight="1">
      <c r="B894" s="241"/>
      <c r="C894" s="241"/>
      <c r="H894" s="241" t="s">
        <v>1121</v>
      </c>
      <c r="I894" s="241"/>
      <c r="J894" s="241"/>
      <c r="K894" s="241"/>
      <c r="L894" s="241"/>
      <c r="M894" s="241"/>
      <c r="N894" s="241"/>
      <c r="O894" s="241"/>
      <c r="P894" s="241" t="s">
        <v>2056</v>
      </c>
      <c r="Q894" s="241"/>
      <c r="R894" s="241"/>
      <c r="S894" s="241"/>
      <c r="T894" s="241"/>
      <c r="U894" s="241"/>
      <c r="V894" s="241"/>
      <c r="W894" s="241"/>
      <c r="AI894" s="241"/>
      <c r="AJ894" s="241"/>
      <c r="AK894" s="241"/>
      <c r="AL894" s="241"/>
      <c r="AM894" s="241"/>
      <c r="AN894" s="241"/>
      <c r="AO894" s="241"/>
      <c r="AP894" s="241"/>
    </row>
    <row r="895" spans="2:42" ht="15" customHeight="1">
      <c r="B895" s="241"/>
      <c r="C895" s="241"/>
      <c r="H895" s="241" t="s">
        <v>1122</v>
      </c>
      <c r="I895" s="241"/>
      <c r="J895" s="241"/>
      <c r="K895" s="241"/>
      <c r="L895" s="241"/>
      <c r="M895" s="241"/>
      <c r="N895" s="241"/>
      <c r="O895" s="241"/>
      <c r="P895" s="241" t="s">
        <v>2059</v>
      </c>
      <c r="Q895" s="241"/>
      <c r="R895" s="241"/>
      <c r="S895" s="241"/>
      <c r="T895" s="241"/>
      <c r="U895" s="241"/>
      <c r="V895" s="241"/>
      <c r="W895" s="241"/>
      <c r="AI895" s="241"/>
      <c r="AJ895" s="241"/>
      <c r="AK895" s="241"/>
      <c r="AL895" s="241"/>
      <c r="AM895" s="241"/>
      <c r="AN895" s="241"/>
      <c r="AO895" s="241"/>
      <c r="AP895" s="241"/>
    </row>
    <row r="896" spans="2:42" ht="15" customHeight="1">
      <c r="B896" s="241"/>
      <c r="C896" s="241"/>
      <c r="H896" s="241" t="s">
        <v>1123</v>
      </c>
      <c r="I896" s="241"/>
      <c r="J896" s="241"/>
      <c r="K896" s="241"/>
      <c r="L896" s="241"/>
      <c r="M896" s="241"/>
      <c r="N896" s="241"/>
      <c r="O896" s="241"/>
      <c r="P896" s="241" t="s">
        <v>2062</v>
      </c>
      <c r="Q896" s="241"/>
      <c r="R896" s="241"/>
      <c r="S896" s="241"/>
      <c r="T896" s="241"/>
      <c r="U896" s="241"/>
      <c r="V896" s="241"/>
      <c r="W896" s="241"/>
      <c r="AI896" s="241"/>
      <c r="AJ896" s="241"/>
      <c r="AK896" s="241"/>
      <c r="AL896" s="241"/>
      <c r="AM896" s="241"/>
      <c r="AN896" s="241"/>
      <c r="AO896" s="241"/>
      <c r="AP896" s="241"/>
    </row>
    <row r="897" spans="2:42" ht="15" customHeight="1">
      <c r="B897" s="241"/>
      <c r="C897" s="241"/>
      <c r="H897" s="241" t="s">
        <v>1124</v>
      </c>
      <c r="I897" s="241"/>
      <c r="J897" s="241"/>
      <c r="K897" s="241"/>
      <c r="L897" s="241"/>
      <c r="M897" s="241"/>
      <c r="N897" s="241"/>
      <c r="O897" s="241"/>
      <c r="P897" s="241" t="s">
        <v>2056</v>
      </c>
      <c r="Q897" s="241"/>
      <c r="R897" s="241"/>
      <c r="S897" s="241"/>
      <c r="T897" s="241"/>
      <c r="U897" s="241"/>
      <c r="V897" s="241"/>
      <c r="W897" s="241"/>
      <c r="AI897" s="241"/>
      <c r="AJ897" s="241"/>
      <c r="AK897" s="241"/>
      <c r="AL897" s="241"/>
      <c r="AM897" s="241"/>
      <c r="AN897" s="241"/>
      <c r="AO897" s="241"/>
      <c r="AP897" s="241"/>
    </row>
    <row r="898" spans="2:42" ht="15" customHeight="1">
      <c r="B898" s="241"/>
      <c r="C898" s="241"/>
      <c r="H898" s="241" t="s">
        <v>1125</v>
      </c>
      <c r="I898" s="241"/>
      <c r="J898" s="241"/>
      <c r="K898" s="241"/>
      <c r="L898" s="241"/>
      <c r="M898" s="241"/>
      <c r="N898" s="241"/>
      <c r="O898" s="241"/>
      <c r="P898" s="241" t="s">
        <v>2062</v>
      </c>
      <c r="Q898" s="241"/>
      <c r="R898" s="241"/>
      <c r="S898" s="241"/>
      <c r="T898" s="241"/>
      <c r="U898" s="241"/>
      <c r="V898" s="241"/>
      <c r="W898" s="241"/>
      <c r="AI898" s="241"/>
      <c r="AJ898" s="241"/>
      <c r="AK898" s="241"/>
      <c r="AL898" s="241"/>
      <c r="AM898" s="241"/>
      <c r="AN898" s="241"/>
      <c r="AO898" s="241"/>
      <c r="AP898" s="241"/>
    </row>
    <row r="899" spans="2:42" ht="15" customHeight="1">
      <c r="B899" s="241"/>
      <c r="C899" s="241"/>
      <c r="H899" s="241" t="s">
        <v>1126</v>
      </c>
      <c r="I899" s="241"/>
      <c r="J899" s="241"/>
      <c r="K899" s="241"/>
      <c r="L899" s="241"/>
      <c r="M899" s="241"/>
      <c r="N899" s="241"/>
      <c r="O899" s="241"/>
      <c r="P899" s="241" t="s">
        <v>2058</v>
      </c>
      <c r="Q899" s="241"/>
      <c r="R899" s="241"/>
      <c r="S899" s="241"/>
      <c r="T899" s="241"/>
      <c r="U899" s="241"/>
      <c r="V899" s="241"/>
      <c r="W899" s="241"/>
      <c r="AI899" s="241"/>
      <c r="AJ899" s="241"/>
      <c r="AK899" s="241"/>
      <c r="AL899" s="241"/>
      <c r="AM899" s="241"/>
      <c r="AN899" s="241"/>
      <c r="AO899" s="241"/>
      <c r="AP899" s="241"/>
    </row>
    <row r="900" spans="2:42" ht="15" customHeight="1">
      <c r="B900" s="241"/>
      <c r="C900" s="241"/>
      <c r="H900" s="241" t="s">
        <v>1127</v>
      </c>
      <c r="I900" s="241"/>
      <c r="J900" s="241"/>
      <c r="K900" s="241"/>
      <c r="L900" s="241"/>
      <c r="M900" s="241"/>
      <c r="N900" s="241"/>
      <c r="O900" s="241"/>
      <c r="P900" s="241" t="s">
        <v>2062</v>
      </c>
      <c r="Q900" s="241"/>
      <c r="R900" s="241"/>
      <c r="S900" s="241"/>
      <c r="T900" s="241"/>
      <c r="U900" s="241"/>
      <c r="V900" s="241"/>
      <c r="W900" s="241"/>
      <c r="AI900" s="241"/>
      <c r="AJ900" s="241"/>
      <c r="AK900" s="241"/>
      <c r="AL900" s="241"/>
      <c r="AM900" s="241"/>
      <c r="AN900" s="241"/>
      <c r="AO900" s="241"/>
      <c r="AP900" s="241"/>
    </row>
    <row r="901" spans="2:42" ht="15" customHeight="1">
      <c r="B901" s="241"/>
      <c r="C901" s="241"/>
      <c r="H901" s="241" t="s">
        <v>1128</v>
      </c>
      <c r="I901" s="241"/>
      <c r="J901" s="241"/>
      <c r="K901" s="241"/>
      <c r="L901" s="241"/>
      <c r="M901" s="241"/>
      <c r="N901" s="241"/>
      <c r="O901" s="241"/>
      <c r="P901" s="241" t="s">
        <v>2059</v>
      </c>
      <c r="Q901" s="241"/>
      <c r="R901" s="241"/>
      <c r="S901" s="241"/>
      <c r="T901" s="241"/>
      <c r="U901" s="241"/>
      <c r="V901" s="241"/>
      <c r="W901" s="241"/>
      <c r="AI901" s="241"/>
      <c r="AJ901" s="241"/>
      <c r="AK901" s="241"/>
      <c r="AL901" s="241"/>
      <c r="AM901" s="241"/>
      <c r="AN901" s="241"/>
      <c r="AO901" s="241"/>
      <c r="AP901" s="241"/>
    </row>
    <row r="902" spans="2:42" ht="15" customHeight="1">
      <c r="B902" s="241"/>
      <c r="C902" s="241"/>
      <c r="H902" s="241" t="s">
        <v>1129</v>
      </c>
      <c r="I902" s="241"/>
      <c r="J902" s="241"/>
      <c r="K902" s="241"/>
      <c r="L902" s="241"/>
      <c r="M902" s="241"/>
      <c r="N902" s="241"/>
      <c r="O902" s="241"/>
      <c r="P902" s="241" t="s">
        <v>2057</v>
      </c>
      <c r="Q902" s="241"/>
      <c r="R902" s="241"/>
      <c r="S902" s="241"/>
      <c r="T902" s="241"/>
      <c r="U902" s="241"/>
      <c r="V902" s="241"/>
      <c r="W902" s="241"/>
      <c r="AI902" s="241"/>
      <c r="AJ902" s="241"/>
      <c r="AK902" s="241"/>
      <c r="AL902" s="241"/>
      <c r="AM902" s="241"/>
      <c r="AN902" s="241"/>
      <c r="AO902" s="241"/>
      <c r="AP902" s="241"/>
    </row>
    <row r="903" spans="2:42" ht="15" customHeight="1">
      <c r="B903" s="241"/>
      <c r="C903" s="241"/>
      <c r="H903" s="241" t="s">
        <v>1130</v>
      </c>
      <c r="I903" s="241"/>
      <c r="J903" s="241"/>
      <c r="K903" s="241"/>
      <c r="L903" s="241"/>
      <c r="M903" s="241"/>
      <c r="N903" s="241"/>
      <c r="O903" s="241"/>
      <c r="P903" s="241" t="s">
        <v>2063</v>
      </c>
      <c r="Q903" s="241"/>
      <c r="R903" s="241"/>
      <c r="S903" s="241"/>
      <c r="T903" s="241"/>
      <c r="U903" s="241"/>
      <c r="V903" s="241"/>
      <c r="W903" s="241"/>
      <c r="AI903" s="241"/>
      <c r="AJ903" s="241"/>
      <c r="AK903" s="241"/>
      <c r="AL903" s="241"/>
      <c r="AM903" s="241"/>
      <c r="AN903" s="241"/>
      <c r="AO903" s="241"/>
      <c r="AP903" s="241"/>
    </row>
    <row r="904" spans="2:42" ht="15" customHeight="1">
      <c r="B904" s="241"/>
      <c r="C904" s="241"/>
      <c r="H904" s="241" t="s">
        <v>1131</v>
      </c>
      <c r="I904" s="241"/>
      <c r="J904" s="241"/>
      <c r="K904" s="241"/>
      <c r="L904" s="241"/>
      <c r="M904" s="241"/>
      <c r="N904" s="241"/>
      <c r="O904" s="241"/>
      <c r="P904" s="241" t="s">
        <v>2060</v>
      </c>
      <c r="Q904" s="241"/>
      <c r="R904" s="241"/>
      <c r="S904" s="241"/>
      <c r="T904" s="241"/>
      <c r="U904" s="241"/>
      <c r="V904" s="241"/>
      <c r="W904" s="241"/>
      <c r="AI904" s="241"/>
      <c r="AJ904" s="241"/>
      <c r="AK904" s="241"/>
      <c r="AL904" s="241"/>
      <c r="AM904" s="241"/>
      <c r="AN904" s="241"/>
      <c r="AO904" s="241"/>
      <c r="AP904" s="241"/>
    </row>
    <row r="905" spans="2:42" ht="15" customHeight="1">
      <c r="B905" s="241"/>
      <c r="C905" s="241"/>
      <c r="H905" s="241" t="s">
        <v>1132</v>
      </c>
      <c r="I905" s="241"/>
      <c r="J905" s="241"/>
      <c r="K905" s="241"/>
      <c r="L905" s="241"/>
      <c r="M905" s="241"/>
      <c r="N905" s="241"/>
      <c r="O905" s="241"/>
      <c r="P905" s="241" t="s">
        <v>2062</v>
      </c>
      <c r="Q905" s="241"/>
      <c r="R905" s="241"/>
      <c r="S905" s="241"/>
      <c r="T905" s="241"/>
      <c r="U905" s="241"/>
      <c r="V905" s="241"/>
      <c r="W905" s="241"/>
      <c r="AI905" s="241"/>
      <c r="AJ905" s="241"/>
      <c r="AK905" s="241"/>
      <c r="AL905" s="241"/>
      <c r="AM905" s="241"/>
      <c r="AN905" s="241"/>
      <c r="AO905" s="241"/>
      <c r="AP905" s="241"/>
    </row>
    <row r="906" spans="2:42" ht="15" customHeight="1">
      <c r="B906" s="241"/>
      <c r="C906" s="241"/>
      <c r="H906" s="241" t="s">
        <v>1133</v>
      </c>
      <c r="I906" s="241"/>
      <c r="J906" s="241"/>
      <c r="K906" s="241"/>
      <c r="L906" s="241"/>
      <c r="M906" s="241"/>
      <c r="N906" s="241"/>
      <c r="O906" s="241"/>
      <c r="P906" s="241" t="s">
        <v>2063</v>
      </c>
      <c r="Q906" s="241"/>
      <c r="R906" s="241"/>
      <c r="S906" s="241"/>
      <c r="T906" s="241"/>
      <c r="U906" s="241"/>
      <c r="V906" s="241"/>
      <c r="W906" s="241"/>
      <c r="AI906" s="241"/>
      <c r="AJ906" s="241"/>
      <c r="AK906" s="241"/>
      <c r="AL906" s="241"/>
      <c r="AM906" s="241"/>
      <c r="AN906" s="241"/>
      <c r="AO906" s="241"/>
      <c r="AP906" s="241"/>
    </row>
    <row r="907" spans="2:42" ht="15" customHeight="1">
      <c r="B907" s="241"/>
      <c r="C907" s="241"/>
      <c r="H907" s="241" t="s">
        <v>1134</v>
      </c>
      <c r="I907" s="241"/>
      <c r="J907" s="241"/>
      <c r="K907" s="241"/>
      <c r="L907" s="241"/>
      <c r="M907" s="241"/>
      <c r="N907" s="241"/>
      <c r="O907" s="241"/>
      <c r="P907" s="241" t="s">
        <v>2063</v>
      </c>
      <c r="Q907" s="241"/>
      <c r="R907" s="241"/>
      <c r="S907" s="241"/>
      <c r="T907" s="241"/>
      <c r="U907" s="241"/>
      <c r="V907" s="241"/>
      <c r="W907" s="241"/>
      <c r="AI907" s="241"/>
      <c r="AJ907" s="241"/>
      <c r="AK907" s="241"/>
      <c r="AL907" s="241"/>
      <c r="AM907" s="241"/>
      <c r="AN907" s="241"/>
      <c r="AO907" s="241"/>
      <c r="AP907" s="241"/>
    </row>
    <row r="908" spans="2:42" ht="15" customHeight="1">
      <c r="B908" s="241"/>
      <c r="C908" s="241"/>
      <c r="H908" s="241" t="s">
        <v>1135</v>
      </c>
      <c r="I908" s="241"/>
      <c r="J908" s="241"/>
      <c r="K908" s="241"/>
      <c r="L908" s="241"/>
      <c r="M908" s="241"/>
      <c r="N908" s="241"/>
      <c r="O908" s="241"/>
      <c r="P908" s="241" t="s">
        <v>2062</v>
      </c>
      <c r="Q908" s="241"/>
      <c r="R908" s="241"/>
      <c r="S908" s="241"/>
      <c r="T908" s="241"/>
      <c r="U908" s="241"/>
      <c r="V908" s="241"/>
      <c r="W908" s="241"/>
      <c r="AI908" s="241"/>
      <c r="AJ908" s="241"/>
      <c r="AK908" s="241"/>
      <c r="AL908" s="241"/>
      <c r="AM908" s="241"/>
      <c r="AN908" s="241"/>
      <c r="AO908" s="241"/>
      <c r="AP908" s="241"/>
    </row>
    <row r="909" spans="2:42" ht="15" customHeight="1">
      <c r="B909" s="241"/>
      <c r="C909" s="241"/>
      <c r="H909" s="241" t="s">
        <v>1136</v>
      </c>
      <c r="I909" s="241"/>
      <c r="J909" s="241"/>
      <c r="K909" s="241"/>
      <c r="L909" s="241"/>
      <c r="M909" s="241"/>
      <c r="N909" s="241"/>
      <c r="O909" s="241"/>
      <c r="P909" s="241" t="s">
        <v>2063</v>
      </c>
      <c r="Q909" s="241"/>
      <c r="R909" s="241"/>
      <c r="S909" s="241"/>
      <c r="T909" s="241"/>
      <c r="U909" s="241"/>
      <c r="V909" s="241"/>
      <c r="W909" s="241"/>
      <c r="AI909" s="241"/>
      <c r="AJ909" s="241"/>
      <c r="AK909" s="241"/>
      <c r="AL909" s="241"/>
      <c r="AM909" s="241"/>
      <c r="AN909" s="241"/>
      <c r="AO909" s="241"/>
      <c r="AP909" s="241"/>
    </row>
    <row r="910" spans="2:42" ht="15" customHeight="1">
      <c r="B910" s="241"/>
      <c r="C910" s="241"/>
      <c r="H910" s="241" t="s">
        <v>1137</v>
      </c>
      <c r="I910" s="241"/>
      <c r="J910" s="241"/>
      <c r="K910" s="241"/>
      <c r="L910" s="241"/>
      <c r="M910" s="241"/>
      <c r="N910" s="241"/>
      <c r="O910" s="241"/>
      <c r="P910" s="241" t="s">
        <v>713</v>
      </c>
      <c r="Q910" s="241"/>
      <c r="R910" s="241"/>
      <c r="S910" s="241"/>
      <c r="T910" s="241"/>
      <c r="U910" s="241"/>
      <c r="V910" s="241"/>
      <c r="W910" s="241"/>
      <c r="AI910" s="241"/>
      <c r="AJ910" s="241"/>
      <c r="AK910" s="241"/>
      <c r="AL910" s="241"/>
      <c r="AM910" s="241"/>
      <c r="AN910" s="241"/>
      <c r="AO910" s="241"/>
      <c r="AP910" s="241"/>
    </row>
    <row r="911" spans="2:42" ht="15" customHeight="1">
      <c r="B911" s="241"/>
      <c r="C911" s="241"/>
      <c r="H911" s="241" t="s">
        <v>1138</v>
      </c>
      <c r="I911" s="241"/>
      <c r="J911" s="241"/>
      <c r="K911" s="241"/>
      <c r="L911" s="241"/>
      <c r="M911" s="241"/>
      <c r="N911" s="241"/>
      <c r="O911" s="241"/>
      <c r="P911" s="241" t="s">
        <v>2056</v>
      </c>
      <c r="Q911" s="241"/>
      <c r="R911" s="241"/>
      <c r="S911" s="241"/>
      <c r="T911" s="241"/>
      <c r="U911" s="241"/>
      <c r="V911" s="241"/>
      <c r="W911" s="241"/>
      <c r="AI911" s="241"/>
      <c r="AJ911" s="241"/>
      <c r="AK911" s="241"/>
      <c r="AL911" s="241"/>
      <c r="AM911" s="241"/>
      <c r="AN911" s="241"/>
      <c r="AO911" s="241"/>
      <c r="AP911" s="241"/>
    </row>
    <row r="912" spans="2:42" ht="15" customHeight="1">
      <c r="B912" s="241"/>
      <c r="C912" s="241"/>
      <c r="H912" s="241" t="s">
        <v>1139</v>
      </c>
      <c r="I912" s="241"/>
      <c r="J912" s="241"/>
      <c r="K912" s="241"/>
      <c r="L912" s="241"/>
      <c r="M912" s="241"/>
      <c r="N912" s="241"/>
      <c r="O912" s="241"/>
      <c r="P912" s="241" t="s">
        <v>2058</v>
      </c>
      <c r="Q912" s="241"/>
      <c r="R912" s="241"/>
      <c r="S912" s="241"/>
      <c r="T912" s="241"/>
      <c r="U912" s="241"/>
      <c r="V912" s="241"/>
      <c r="W912" s="241"/>
      <c r="AI912" s="241"/>
      <c r="AJ912" s="241"/>
      <c r="AK912" s="241"/>
      <c r="AL912" s="241"/>
      <c r="AM912" s="241"/>
      <c r="AN912" s="241"/>
      <c r="AO912" s="241"/>
      <c r="AP912" s="241"/>
    </row>
    <row r="913" spans="2:46" ht="15" customHeight="1">
      <c r="B913" s="241"/>
      <c r="C913" s="241"/>
      <c r="H913" s="241" t="s">
        <v>290</v>
      </c>
      <c r="I913" s="241"/>
      <c r="J913" s="241"/>
      <c r="K913" s="241"/>
      <c r="L913" s="241"/>
      <c r="M913" s="241"/>
      <c r="N913" s="241"/>
      <c r="O913" s="241"/>
      <c r="P913" s="241" t="s">
        <v>2061</v>
      </c>
      <c r="Q913" s="241"/>
      <c r="R913" s="241"/>
      <c r="S913" s="241"/>
      <c r="T913" s="241"/>
      <c r="U913" s="241"/>
      <c r="V913" s="241"/>
      <c r="W913" s="241"/>
      <c r="AI913" s="241"/>
      <c r="AJ913" s="241"/>
      <c r="AK913" s="241"/>
      <c r="AL913" s="241"/>
      <c r="AM913" s="241"/>
      <c r="AN913" s="241"/>
      <c r="AO913" s="241"/>
      <c r="AP913" s="241"/>
    </row>
    <row r="914" spans="2:46" ht="15" customHeight="1">
      <c r="B914" s="241"/>
      <c r="C914" s="241"/>
      <c r="H914" s="241" t="s">
        <v>1140</v>
      </c>
      <c r="I914" s="241"/>
      <c r="J914" s="241"/>
      <c r="K914" s="241"/>
      <c r="L914" s="241"/>
      <c r="M914" s="241"/>
      <c r="N914" s="241"/>
      <c r="O914" s="241"/>
      <c r="P914" s="241" t="s">
        <v>2058</v>
      </c>
      <c r="Q914" s="241"/>
      <c r="R914" s="241"/>
      <c r="S914" s="241"/>
      <c r="T914" s="241"/>
      <c r="U914" s="241"/>
      <c r="V914" s="241"/>
      <c r="W914" s="241"/>
      <c r="AI914" s="241"/>
      <c r="AJ914" s="241"/>
      <c r="AK914" s="241"/>
      <c r="AL914" s="241"/>
      <c r="AM914" s="241"/>
      <c r="AN914" s="241"/>
      <c r="AO914" s="241"/>
      <c r="AP914" s="241"/>
    </row>
    <row r="915" spans="2:46" ht="15" customHeight="1">
      <c r="B915" s="241"/>
      <c r="C915" s="241"/>
      <c r="H915" s="241" t="s">
        <v>1141</v>
      </c>
      <c r="I915" s="241"/>
      <c r="J915" s="241"/>
      <c r="K915" s="241"/>
      <c r="L915" s="241"/>
      <c r="M915" s="241"/>
      <c r="N915" s="241"/>
      <c r="O915" s="241"/>
      <c r="P915" s="241" t="s">
        <v>2058</v>
      </c>
      <c r="Q915" s="241"/>
      <c r="R915" s="241"/>
      <c r="S915" s="241"/>
      <c r="T915" s="241"/>
      <c r="U915" s="241"/>
      <c r="V915" s="241"/>
      <c r="W915" s="241"/>
      <c r="AI915" s="241"/>
      <c r="AJ915" s="241"/>
      <c r="AK915" s="241"/>
      <c r="AL915" s="241"/>
      <c r="AM915" s="241"/>
      <c r="AN915" s="241"/>
      <c r="AO915" s="241"/>
      <c r="AP915" s="241"/>
    </row>
    <row r="916" spans="2:46" ht="15" customHeight="1">
      <c r="H916" s="241" t="s">
        <v>1142</v>
      </c>
      <c r="I916" s="241"/>
      <c r="J916" s="241"/>
      <c r="K916" s="241"/>
      <c r="L916" s="241"/>
      <c r="M916" s="241"/>
      <c r="N916" s="241"/>
      <c r="O916" s="241"/>
      <c r="P916" s="241" t="s">
        <v>713</v>
      </c>
      <c r="Q916" s="241"/>
      <c r="R916" s="241"/>
      <c r="S916" s="241"/>
      <c r="T916" s="241"/>
      <c r="U916" s="241"/>
      <c r="V916" s="241"/>
      <c r="W916" s="241"/>
      <c r="AI916" s="241"/>
      <c r="AJ916" s="241"/>
      <c r="AK916" s="241"/>
      <c r="AL916" s="241"/>
      <c r="AM916" s="241"/>
      <c r="AN916" s="241"/>
      <c r="AO916" s="241"/>
      <c r="AP916" s="241"/>
    </row>
    <row r="917" spans="2:46" ht="15" customHeight="1">
      <c r="H917" s="241" t="s">
        <v>1143</v>
      </c>
      <c r="I917" s="241"/>
      <c r="J917" s="241"/>
      <c r="K917" s="241"/>
      <c r="L917" s="241"/>
      <c r="M917" s="241"/>
      <c r="N917" s="241"/>
      <c r="O917" s="241"/>
      <c r="P917" s="241" t="s">
        <v>2060</v>
      </c>
      <c r="Q917" s="241"/>
      <c r="R917" s="241"/>
      <c r="S917" s="241"/>
      <c r="T917" s="241"/>
      <c r="U917" s="241"/>
      <c r="V917" s="241"/>
      <c r="W917" s="241"/>
      <c r="AI917" s="241"/>
      <c r="AJ917" s="241"/>
      <c r="AK917" s="241"/>
      <c r="AL917" s="241"/>
      <c r="AM917" s="241"/>
      <c r="AN917" s="241"/>
      <c r="AO917" s="241"/>
      <c r="AP917" s="241"/>
    </row>
    <row r="918" spans="2:46" ht="15" customHeight="1">
      <c r="H918" s="241" t="s">
        <v>1144</v>
      </c>
      <c r="I918" s="241"/>
      <c r="J918" s="241"/>
      <c r="K918" s="241"/>
      <c r="L918" s="241"/>
      <c r="M918" s="241"/>
      <c r="N918" s="241"/>
      <c r="O918" s="241"/>
      <c r="P918" s="241" t="s">
        <v>2059</v>
      </c>
      <c r="Q918" s="241"/>
      <c r="R918" s="241"/>
      <c r="S918" s="241"/>
      <c r="T918" s="241"/>
      <c r="U918" s="241"/>
      <c r="V918" s="241"/>
      <c r="W918" s="241"/>
      <c r="AI918" s="241"/>
      <c r="AJ918" s="241"/>
      <c r="AK918" s="241"/>
      <c r="AL918" s="241"/>
      <c r="AM918" s="241"/>
      <c r="AN918" s="241"/>
      <c r="AO918" s="241"/>
      <c r="AP918" s="241"/>
    </row>
    <row r="919" spans="2:46" ht="15" customHeight="1">
      <c r="H919" s="241" t="s">
        <v>1145</v>
      </c>
      <c r="I919" s="241"/>
      <c r="J919" s="241"/>
      <c r="K919" s="241"/>
      <c r="L919" s="241"/>
      <c r="M919" s="241"/>
      <c r="N919" s="241"/>
      <c r="O919" s="241"/>
      <c r="P919" s="241" t="s">
        <v>2059</v>
      </c>
      <c r="Q919" s="241"/>
      <c r="R919" s="241"/>
      <c r="S919" s="241"/>
      <c r="T919" s="241"/>
      <c r="U919" s="241"/>
      <c r="V919" s="241"/>
      <c r="W919" s="241"/>
      <c r="AI919" s="241"/>
      <c r="AJ919" s="241"/>
      <c r="AK919" s="241"/>
      <c r="AL919" s="241"/>
      <c r="AM919" s="241"/>
      <c r="AN919" s="241"/>
      <c r="AO919" s="241"/>
      <c r="AP919" s="241"/>
    </row>
    <row r="920" spans="2:46" ht="15" customHeight="1">
      <c r="H920" s="241" t="s">
        <v>1146</v>
      </c>
      <c r="I920" s="241"/>
      <c r="J920" s="241"/>
      <c r="K920" s="241"/>
      <c r="L920" s="241"/>
      <c r="M920" s="241"/>
      <c r="N920" s="241"/>
      <c r="O920" s="241"/>
      <c r="P920" s="241" t="s">
        <v>2058</v>
      </c>
      <c r="Q920" s="241"/>
      <c r="R920" s="241"/>
      <c r="S920" s="241"/>
      <c r="T920" s="241"/>
      <c r="U920" s="241"/>
      <c r="V920" s="241"/>
      <c r="W920" s="241"/>
      <c r="AI920" s="241"/>
      <c r="AJ920" s="241"/>
      <c r="AK920" s="241"/>
      <c r="AL920" s="241"/>
      <c r="AM920" s="241"/>
      <c r="AN920" s="241"/>
      <c r="AO920" s="241"/>
      <c r="AP920" s="241"/>
    </row>
    <row r="921" spans="2:46" ht="15" customHeight="1">
      <c r="H921" s="241" t="s">
        <v>1147</v>
      </c>
      <c r="I921" s="241"/>
      <c r="J921" s="241"/>
      <c r="K921" s="241"/>
      <c r="L921" s="241"/>
      <c r="M921" s="241"/>
      <c r="N921" s="241"/>
      <c r="O921" s="241"/>
      <c r="P921" s="241" t="s">
        <v>2058</v>
      </c>
      <c r="Q921" s="241"/>
      <c r="R921" s="241"/>
      <c r="S921" s="241"/>
      <c r="T921" s="241"/>
      <c r="U921" s="241"/>
      <c r="V921" s="241"/>
      <c r="W921" s="241"/>
      <c r="AI921" s="241"/>
      <c r="AJ921" s="241"/>
      <c r="AK921" s="241"/>
      <c r="AL921" s="241"/>
      <c r="AM921" s="241"/>
      <c r="AN921" s="241"/>
      <c r="AO921" s="241"/>
      <c r="AP921" s="241"/>
    </row>
    <row r="922" spans="2:46" ht="15" customHeight="1">
      <c r="H922" s="241" t="s">
        <v>1148</v>
      </c>
      <c r="I922" s="241"/>
      <c r="J922" s="241"/>
      <c r="K922" s="241"/>
      <c r="L922" s="241"/>
      <c r="M922" s="241"/>
      <c r="N922" s="241"/>
      <c r="O922" s="241"/>
      <c r="P922" s="241" t="s">
        <v>2060</v>
      </c>
      <c r="Q922" s="241"/>
      <c r="R922" s="241"/>
      <c r="S922" s="241"/>
      <c r="T922" s="241"/>
      <c r="U922" s="241"/>
      <c r="V922" s="241"/>
      <c r="W922" s="241"/>
      <c r="AI922" s="241"/>
      <c r="AJ922" s="241"/>
      <c r="AK922" s="241"/>
      <c r="AL922" s="241"/>
      <c r="AM922" s="241"/>
      <c r="AN922" s="241"/>
      <c r="AO922" s="241"/>
      <c r="AP922" s="241"/>
    </row>
    <row r="923" spans="2:46" s="240" customFormat="1" ht="15" customHeight="1">
      <c r="AQ923" s="241"/>
      <c r="AR923" s="241"/>
      <c r="AS923" s="241"/>
      <c r="AT923" s="241"/>
    </row>
    <row r="924" spans="2:46" s="240" customFormat="1" ht="15" customHeight="1">
      <c r="AQ924" s="241"/>
      <c r="AR924" s="241"/>
      <c r="AS924" s="241"/>
      <c r="AT924" s="241"/>
    </row>
    <row r="925" spans="2:46" s="240" customFormat="1" ht="15" customHeight="1">
      <c r="AQ925" s="241"/>
      <c r="AR925" s="241"/>
      <c r="AS925" s="241"/>
      <c r="AT925" s="241"/>
    </row>
    <row r="926" spans="2:46" s="240" customFormat="1" ht="15" customHeight="1">
      <c r="AQ926" s="241"/>
      <c r="AR926" s="241"/>
      <c r="AS926" s="241"/>
      <c r="AT926" s="241"/>
    </row>
    <row r="927" spans="2:46" s="240" customFormat="1" ht="15" customHeight="1">
      <c r="AQ927" s="241"/>
      <c r="AR927" s="241"/>
      <c r="AS927" s="241"/>
      <c r="AT927" s="241"/>
    </row>
    <row r="928" spans="2:46" s="240" customFormat="1" ht="15" customHeight="1">
      <c r="AQ928" s="241"/>
      <c r="AR928" s="241"/>
      <c r="AS928" s="241"/>
      <c r="AT928" s="241"/>
    </row>
    <row r="929" spans="43:46" s="240" customFormat="1" ht="15" customHeight="1">
      <c r="AQ929" s="241"/>
      <c r="AR929" s="241"/>
      <c r="AS929" s="241"/>
      <c r="AT929" s="241"/>
    </row>
    <row r="930" spans="43:46" s="240" customFormat="1" ht="15" customHeight="1">
      <c r="AQ930" s="241"/>
      <c r="AR930" s="241"/>
      <c r="AS930" s="241"/>
      <c r="AT930" s="241"/>
    </row>
    <row r="931" spans="43:46" s="240" customFormat="1" ht="15" customHeight="1">
      <c r="AQ931" s="241"/>
      <c r="AR931" s="241"/>
      <c r="AS931" s="241"/>
      <c r="AT931" s="241"/>
    </row>
    <row r="932" spans="43:46" s="240" customFormat="1" ht="15" customHeight="1">
      <c r="AQ932" s="241"/>
      <c r="AR932" s="241"/>
      <c r="AS932" s="241"/>
      <c r="AT932" s="241"/>
    </row>
    <row r="933" spans="43:46" s="240" customFormat="1" ht="15" customHeight="1">
      <c r="AQ933" s="241"/>
      <c r="AR933" s="241"/>
      <c r="AS933" s="241"/>
      <c r="AT933" s="241"/>
    </row>
    <row r="934" spans="43:46" s="240" customFormat="1" ht="15" customHeight="1">
      <c r="AQ934" s="241"/>
      <c r="AR934" s="241"/>
      <c r="AS934" s="241"/>
      <c r="AT934" s="241"/>
    </row>
    <row r="935" spans="43:46" s="240" customFormat="1" ht="15" customHeight="1">
      <c r="AQ935" s="241"/>
      <c r="AR935" s="241"/>
      <c r="AS935" s="241"/>
      <c r="AT935" s="241"/>
    </row>
    <row r="936" spans="43:46" s="240" customFormat="1" ht="15" customHeight="1">
      <c r="AQ936" s="241"/>
      <c r="AR936" s="241"/>
      <c r="AS936" s="241"/>
      <c r="AT936" s="241"/>
    </row>
    <row r="937" spans="43:46" s="240" customFormat="1" ht="15" customHeight="1">
      <c r="AQ937" s="241"/>
      <c r="AR937" s="241"/>
      <c r="AS937" s="241"/>
      <c r="AT937" s="241"/>
    </row>
    <row r="938" spans="43:46" s="240" customFormat="1" ht="15" customHeight="1">
      <c r="AQ938" s="241"/>
      <c r="AR938" s="241"/>
      <c r="AS938" s="241"/>
      <c r="AT938" s="241"/>
    </row>
    <row r="939" spans="43:46" s="240" customFormat="1" ht="15" customHeight="1">
      <c r="AQ939" s="241"/>
      <c r="AR939" s="241"/>
      <c r="AS939" s="241"/>
      <c r="AT939" s="241"/>
    </row>
    <row r="940" spans="43:46" s="240" customFormat="1" ht="15" customHeight="1">
      <c r="AQ940" s="241"/>
      <c r="AR940" s="241"/>
      <c r="AS940" s="241"/>
      <c r="AT940" s="241"/>
    </row>
    <row r="941" spans="43:46" s="240" customFormat="1" ht="15" customHeight="1">
      <c r="AQ941" s="241"/>
      <c r="AR941" s="241"/>
      <c r="AS941" s="241"/>
      <c r="AT941" s="241"/>
    </row>
    <row r="942" spans="43:46" s="240" customFormat="1" ht="15" customHeight="1">
      <c r="AQ942" s="241"/>
      <c r="AR942" s="241"/>
      <c r="AS942" s="241"/>
      <c r="AT942" s="241"/>
    </row>
    <row r="943" spans="43:46" s="240" customFormat="1" ht="15" customHeight="1">
      <c r="AQ943" s="241"/>
      <c r="AR943" s="241"/>
      <c r="AS943" s="241"/>
      <c r="AT943" s="241"/>
    </row>
    <row r="944" spans="43:46" s="240" customFormat="1" ht="15" customHeight="1">
      <c r="AQ944" s="241"/>
      <c r="AR944" s="241"/>
      <c r="AS944" s="241"/>
      <c r="AT944" s="241"/>
    </row>
    <row r="945" spans="43:46" s="240" customFormat="1" ht="15" customHeight="1">
      <c r="AQ945" s="241"/>
      <c r="AR945" s="241"/>
      <c r="AS945" s="241"/>
      <c r="AT945" s="241"/>
    </row>
    <row r="946" spans="43:46" s="240" customFormat="1" ht="15" customHeight="1">
      <c r="AQ946" s="241"/>
      <c r="AR946" s="241"/>
      <c r="AS946" s="241"/>
      <c r="AT946" s="241"/>
    </row>
    <row r="947" spans="43:46" s="240" customFormat="1" ht="15" customHeight="1">
      <c r="AQ947" s="241"/>
      <c r="AR947" s="241"/>
      <c r="AS947" s="241"/>
      <c r="AT947" s="241"/>
    </row>
    <row r="948" spans="43:46" s="240" customFormat="1" ht="15" customHeight="1">
      <c r="AQ948" s="241"/>
      <c r="AR948" s="241"/>
      <c r="AS948" s="241"/>
      <c r="AT948" s="241"/>
    </row>
    <row r="949" spans="43:46" s="240" customFormat="1" ht="15" customHeight="1">
      <c r="AQ949" s="241"/>
      <c r="AR949" s="241"/>
      <c r="AS949" s="241"/>
      <c r="AT949" s="241"/>
    </row>
    <row r="950" spans="43:46" s="240" customFormat="1" ht="15" customHeight="1">
      <c r="AQ950" s="241"/>
      <c r="AR950" s="241"/>
      <c r="AS950" s="241"/>
      <c r="AT950" s="241"/>
    </row>
    <row r="951" spans="43:46" s="240" customFormat="1" ht="15" customHeight="1">
      <c r="AQ951" s="241"/>
      <c r="AR951" s="241"/>
      <c r="AS951" s="241"/>
      <c r="AT951" s="241"/>
    </row>
    <row r="952" spans="43:46" s="240" customFormat="1" ht="15" customHeight="1">
      <c r="AQ952" s="241"/>
      <c r="AR952" s="241"/>
      <c r="AS952" s="241"/>
      <c r="AT952" s="241"/>
    </row>
    <row r="953" spans="43:46" s="240" customFormat="1" ht="15" customHeight="1">
      <c r="AQ953" s="241"/>
      <c r="AR953" s="241"/>
      <c r="AS953" s="241"/>
      <c r="AT953" s="241"/>
    </row>
    <row r="954" spans="43:46" s="240" customFormat="1" ht="15" customHeight="1">
      <c r="AQ954" s="241"/>
      <c r="AR954" s="241"/>
      <c r="AS954" s="241"/>
      <c r="AT954" s="241"/>
    </row>
    <row r="955" spans="43:46" s="240" customFormat="1" ht="15" customHeight="1">
      <c r="AQ955" s="241"/>
      <c r="AR955" s="241"/>
      <c r="AS955" s="241"/>
      <c r="AT955" s="241"/>
    </row>
    <row r="956" spans="43:46" s="240" customFormat="1" ht="15" customHeight="1">
      <c r="AQ956" s="241"/>
      <c r="AR956" s="241"/>
      <c r="AS956" s="241"/>
      <c r="AT956" s="241"/>
    </row>
    <row r="957" spans="43:46" s="240" customFormat="1" ht="15" customHeight="1">
      <c r="AQ957" s="241"/>
      <c r="AR957" s="241"/>
      <c r="AS957" s="241"/>
      <c r="AT957" s="241"/>
    </row>
    <row r="958" spans="43:46" s="240" customFormat="1" ht="15" customHeight="1">
      <c r="AQ958" s="241"/>
      <c r="AR958" s="241"/>
      <c r="AS958" s="241"/>
      <c r="AT958" s="241"/>
    </row>
    <row r="959" spans="43:46" s="240" customFormat="1" ht="15" customHeight="1">
      <c r="AQ959" s="241"/>
      <c r="AR959" s="241"/>
      <c r="AS959" s="241"/>
      <c r="AT959" s="241"/>
    </row>
    <row r="960" spans="43:46" s="240" customFormat="1" ht="15" customHeight="1">
      <c r="AQ960" s="241"/>
      <c r="AR960" s="241"/>
      <c r="AS960" s="241"/>
      <c r="AT960" s="241"/>
    </row>
    <row r="961" spans="43:46" s="240" customFormat="1" ht="15" customHeight="1">
      <c r="AQ961" s="241"/>
      <c r="AR961" s="241"/>
      <c r="AS961" s="241"/>
      <c r="AT961" s="241"/>
    </row>
    <row r="962" spans="43:46" s="240" customFormat="1" ht="15" customHeight="1">
      <c r="AQ962" s="241"/>
      <c r="AR962" s="241"/>
      <c r="AS962" s="241"/>
      <c r="AT962" s="241"/>
    </row>
    <row r="963" spans="43:46" s="240" customFormat="1" ht="15" customHeight="1">
      <c r="AQ963" s="241"/>
      <c r="AR963" s="241"/>
      <c r="AS963" s="241"/>
      <c r="AT963" s="241"/>
    </row>
    <row r="964" spans="43:46" s="240" customFormat="1" ht="15" customHeight="1">
      <c r="AQ964" s="241"/>
      <c r="AR964" s="241"/>
      <c r="AS964" s="241"/>
      <c r="AT964" s="241"/>
    </row>
    <row r="965" spans="43:46" s="240" customFormat="1" ht="15" customHeight="1">
      <c r="AQ965" s="241"/>
      <c r="AR965" s="241"/>
      <c r="AS965" s="241"/>
      <c r="AT965" s="241"/>
    </row>
    <row r="966" spans="43:46" s="240" customFormat="1" ht="15" customHeight="1">
      <c r="AQ966" s="241"/>
      <c r="AR966" s="241"/>
      <c r="AS966" s="241"/>
      <c r="AT966" s="241"/>
    </row>
    <row r="967" spans="43:46" s="240" customFormat="1" ht="15" customHeight="1">
      <c r="AQ967" s="241"/>
      <c r="AR967" s="241"/>
      <c r="AS967" s="241"/>
      <c r="AT967" s="241"/>
    </row>
    <row r="968" spans="43:46" s="240" customFormat="1" ht="15" customHeight="1">
      <c r="AQ968" s="241"/>
      <c r="AR968" s="241"/>
      <c r="AS968" s="241"/>
      <c r="AT968" s="241"/>
    </row>
    <row r="969" spans="43:46" s="240" customFormat="1" ht="15" customHeight="1">
      <c r="AQ969" s="241"/>
      <c r="AR969" s="241"/>
      <c r="AS969" s="241"/>
      <c r="AT969" s="241"/>
    </row>
    <row r="970" spans="43:46" s="240" customFormat="1" ht="15" customHeight="1">
      <c r="AQ970" s="241"/>
      <c r="AR970" s="241"/>
      <c r="AS970" s="241"/>
      <c r="AT970" s="241"/>
    </row>
    <row r="971" spans="43:46" s="240" customFormat="1" ht="15" customHeight="1">
      <c r="AQ971" s="241"/>
      <c r="AR971" s="241"/>
      <c r="AS971" s="241"/>
      <c r="AT971" s="241"/>
    </row>
    <row r="972" spans="43:46" s="240" customFormat="1" ht="15" customHeight="1">
      <c r="AQ972" s="241"/>
      <c r="AR972" s="241"/>
      <c r="AS972" s="241"/>
      <c r="AT972" s="241"/>
    </row>
    <row r="973" spans="43:46" s="240" customFormat="1" ht="15" customHeight="1">
      <c r="AQ973" s="241"/>
      <c r="AR973" s="241"/>
      <c r="AS973" s="241"/>
      <c r="AT973" s="241"/>
    </row>
    <row r="974" spans="43:46" s="240" customFormat="1" ht="15" customHeight="1">
      <c r="AQ974" s="241"/>
      <c r="AR974" s="241"/>
      <c r="AS974" s="241"/>
      <c r="AT974" s="241"/>
    </row>
    <row r="975" spans="43:46" s="240" customFormat="1" ht="15" customHeight="1">
      <c r="AQ975" s="241"/>
      <c r="AR975" s="241"/>
      <c r="AS975" s="241"/>
      <c r="AT975" s="241"/>
    </row>
    <row r="976" spans="43:46" s="240" customFormat="1" ht="15" customHeight="1">
      <c r="AQ976" s="241"/>
      <c r="AR976" s="241"/>
      <c r="AS976" s="241"/>
      <c r="AT976" s="241"/>
    </row>
    <row r="977" spans="43:46" s="240" customFormat="1" ht="15" customHeight="1">
      <c r="AQ977" s="241"/>
      <c r="AR977" s="241"/>
      <c r="AS977" s="241"/>
      <c r="AT977" s="241"/>
    </row>
    <row r="978" spans="43:46" s="240" customFormat="1" ht="15" customHeight="1">
      <c r="AQ978" s="241"/>
      <c r="AR978" s="241"/>
      <c r="AS978" s="241"/>
      <c r="AT978" s="241"/>
    </row>
    <row r="979" spans="43:46" s="240" customFormat="1" ht="15" customHeight="1">
      <c r="AQ979" s="241"/>
      <c r="AR979" s="241"/>
      <c r="AS979" s="241"/>
      <c r="AT979" s="241"/>
    </row>
    <row r="980" spans="43:46" s="240" customFormat="1" ht="15" customHeight="1">
      <c r="AQ980" s="241"/>
      <c r="AR980" s="241"/>
      <c r="AS980" s="241"/>
      <c r="AT980" s="241"/>
    </row>
    <row r="981" spans="43:46" s="240" customFormat="1" ht="15" customHeight="1">
      <c r="AQ981" s="241"/>
      <c r="AR981" s="241"/>
      <c r="AS981" s="241"/>
      <c r="AT981" s="241"/>
    </row>
    <row r="982" spans="43:46" s="240" customFormat="1" ht="15" customHeight="1">
      <c r="AQ982" s="241"/>
      <c r="AR982" s="241"/>
      <c r="AS982" s="241"/>
      <c r="AT982" s="241"/>
    </row>
    <row r="983" spans="43:46" s="240" customFormat="1" ht="15" customHeight="1">
      <c r="AQ983" s="241"/>
      <c r="AR983" s="241"/>
      <c r="AS983" s="241"/>
      <c r="AT983" s="241"/>
    </row>
    <row r="984" spans="43:46" s="240" customFormat="1" ht="15" customHeight="1">
      <c r="AQ984" s="241"/>
      <c r="AR984" s="241"/>
      <c r="AS984" s="241"/>
      <c r="AT984" s="241"/>
    </row>
    <row r="985" spans="43:46" s="240" customFormat="1" ht="15" customHeight="1">
      <c r="AQ985" s="241"/>
      <c r="AR985" s="241"/>
      <c r="AS985" s="241"/>
      <c r="AT985" s="241"/>
    </row>
    <row r="986" spans="43:46" s="240" customFormat="1" ht="15" customHeight="1">
      <c r="AQ986" s="241"/>
      <c r="AR986" s="241"/>
      <c r="AS986" s="241"/>
      <c r="AT986" s="241"/>
    </row>
    <row r="987" spans="43:46" s="240" customFormat="1" ht="15" customHeight="1">
      <c r="AQ987" s="241"/>
      <c r="AR987" s="241"/>
      <c r="AS987" s="241"/>
      <c r="AT987" s="241"/>
    </row>
    <row r="988" spans="43:46" s="240" customFormat="1" ht="15" customHeight="1">
      <c r="AQ988" s="241"/>
      <c r="AR988" s="241"/>
      <c r="AS988" s="241"/>
      <c r="AT988" s="241"/>
    </row>
    <row r="989" spans="43:46" s="240" customFormat="1" ht="15" customHeight="1">
      <c r="AQ989" s="241"/>
      <c r="AR989" s="241"/>
      <c r="AS989" s="241"/>
      <c r="AT989" s="241"/>
    </row>
    <row r="990" spans="43:46" s="240" customFormat="1" ht="15" customHeight="1">
      <c r="AQ990" s="241"/>
      <c r="AR990" s="241"/>
      <c r="AS990" s="241"/>
      <c r="AT990" s="241"/>
    </row>
    <row r="991" spans="43:46" s="240" customFormat="1" ht="15" customHeight="1">
      <c r="AQ991" s="241"/>
      <c r="AR991" s="241"/>
      <c r="AS991" s="241"/>
      <c r="AT991" s="241"/>
    </row>
    <row r="992" spans="43:46" s="240" customFormat="1" ht="15" customHeight="1">
      <c r="AQ992" s="241"/>
      <c r="AR992" s="241"/>
      <c r="AS992" s="241"/>
      <c r="AT992" s="241"/>
    </row>
    <row r="993" spans="43:46" s="240" customFormat="1" ht="15" customHeight="1">
      <c r="AQ993" s="241"/>
      <c r="AR993" s="241"/>
      <c r="AS993" s="241"/>
      <c r="AT993" s="241"/>
    </row>
    <row r="994" spans="43:46" s="240" customFormat="1" ht="15" customHeight="1">
      <c r="AQ994" s="241"/>
      <c r="AR994" s="241"/>
      <c r="AS994" s="241"/>
      <c r="AT994" s="241"/>
    </row>
    <row r="995" spans="43:46" s="240" customFormat="1" ht="15" customHeight="1">
      <c r="AQ995" s="241"/>
      <c r="AR995" s="241"/>
      <c r="AS995" s="241"/>
      <c r="AT995" s="241"/>
    </row>
    <row r="996" spans="43:46" s="240" customFormat="1" ht="15" customHeight="1">
      <c r="AQ996" s="241"/>
      <c r="AR996" s="241"/>
      <c r="AS996" s="241"/>
      <c r="AT996" s="241"/>
    </row>
    <row r="997" spans="43:46" s="240" customFormat="1" ht="15" customHeight="1">
      <c r="AQ997" s="241"/>
      <c r="AR997" s="241"/>
      <c r="AS997" s="241"/>
      <c r="AT997" s="241"/>
    </row>
    <row r="998" spans="43:46" s="240" customFormat="1" ht="15" customHeight="1">
      <c r="AQ998" s="241"/>
      <c r="AR998" s="241"/>
      <c r="AS998" s="241"/>
      <c r="AT998" s="241"/>
    </row>
    <row r="999" spans="43:46" s="240" customFormat="1" ht="15" customHeight="1">
      <c r="AQ999" s="241"/>
      <c r="AR999" s="241"/>
      <c r="AS999" s="241"/>
      <c r="AT999" s="241"/>
    </row>
    <row r="1000" spans="43:46" s="240" customFormat="1" ht="15" customHeight="1">
      <c r="AQ1000" s="241"/>
      <c r="AR1000" s="241"/>
      <c r="AS1000" s="241"/>
      <c r="AT1000" s="241"/>
    </row>
    <row r="1001" spans="43:46" s="240" customFormat="1" ht="15" customHeight="1">
      <c r="AQ1001" s="241"/>
      <c r="AR1001" s="241"/>
      <c r="AS1001" s="241"/>
      <c r="AT1001" s="241"/>
    </row>
    <row r="1002" spans="43:46" s="240" customFormat="1" ht="15" customHeight="1">
      <c r="AQ1002" s="241"/>
      <c r="AR1002" s="241"/>
      <c r="AS1002" s="241"/>
      <c r="AT1002" s="241"/>
    </row>
    <row r="1003" spans="43:46" s="240" customFormat="1" ht="15" customHeight="1">
      <c r="AQ1003" s="241"/>
      <c r="AR1003" s="241"/>
      <c r="AS1003" s="241"/>
      <c r="AT1003" s="241"/>
    </row>
    <row r="1004" spans="43:46" s="240" customFormat="1" ht="15" customHeight="1">
      <c r="AQ1004" s="241"/>
      <c r="AR1004" s="241"/>
      <c r="AS1004" s="241"/>
      <c r="AT1004" s="241"/>
    </row>
    <row r="1005" spans="43:46" s="240" customFormat="1" ht="15" customHeight="1">
      <c r="AQ1005" s="241"/>
      <c r="AR1005" s="241"/>
      <c r="AS1005" s="241"/>
      <c r="AT1005" s="241"/>
    </row>
    <row r="1006" spans="43:46" s="240" customFormat="1" ht="15" customHeight="1">
      <c r="AQ1006" s="241"/>
      <c r="AR1006" s="241"/>
      <c r="AS1006" s="241"/>
      <c r="AT1006" s="241"/>
    </row>
    <row r="1007" spans="43:46" s="240" customFormat="1" ht="15" customHeight="1">
      <c r="AQ1007" s="241"/>
      <c r="AR1007" s="241"/>
      <c r="AS1007" s="241"/>
      <c r="AT1007" s="241"/>
    </row>
    <row r="1008" spans="43:46" s="240" customFormat="1" ht="15" customHeight="1">
      <c r="AQ1008" s="241"/>
      <c r="AR1008" s="241"/>
      <c r="AS1008" s="241"/>
      <c r="AT1008" s="241"/>
    </row>
    <row r="1009" spans="43:46" s="240" customFormat="1" ht="15" customHeight="1">
      <c r="AQ1009" s="241"/>
      <c r="AR1009" s="241"/>
      <c r="AS1009" s="241"/>
      <c r="AT1009" s="241"/>
    </row>
    <row r="1010" spans="43:46" s="240" customFormat="1" ht="15" customHeight="1">
      <c r="AQ1010" s="241"/>
      <c r="AR1010" s="241"/>
      <c r="AS1010" s="241"/>
      <c r="AT1010" s="241"/>
    </row>
    <row r="1011" spans="43:46" s="240" customFormat="1" ht="15" customHeight="1">
      <c r="AQ1011" s="241"/>
      <c r="AR1011" s="241"/>
      <c r="AS1011" s="241"/>
      <c r="AT1011" s="241"/>
    </row>
    <row r="1012" spans="43:46" s="240" customFormat="1" ht="15" customHeight="1">
      <c r="AQ1012" s="241"/>
      <c r="AR1012" s="241"/>
      <c r="AS1012" s="241"/>
      <c r="AT1012" s="241"/>
    </row>
    <row r="1013" spans="43:46" s="240" customFormat="1" ht="15" customHeight="1">
      <c r="AQ1013" s="241"/>
      <c r="AR1013" s="241"/>
      <c r="AS1013" s="241"/>
      <c r="AT1013" s="241"/>
    </row>
    <row r="1014" spans="43:46" s="240" customFormat="1" ht="15" customHeight="1">
      <c r="AQ1014" s="241"/>
      <c r="AR1014" s="241"/>
      <c r="AS1014" s="241"/>
      <c r="AT1014" s="241"/>
    </row>
    <row r="1015" spans="43:46" s="240" customFormat="1" ht="15" customHeight="1">
      <c r="AQ1015" s="241"/>
      <c r="AR1015" s="241"/>
      <c r="AS1015" s="241"/>
      <c r="AT1015" s="241"/>
    </row>
    <row r="1016" spans="43:46" s="240" customFormat="1" ht="15" customHeight="1">
      <c r="AQ1016" s="241"/>
      <c r="AR1016" s="241"/>
      <c r="AS1016" s="241"/>
      <c r="AT1016" s="241"/>
    </row>
    <row r="1017" spans="43:46" s="240" customFormat="1" ht="15" customHeight="1">
      <c r="AQ1017" s="241"/>
      <c r="AR1017" s="241"/>
      <c r="AS1017" s="241"/>
      <c r="AT1017" s="241"/>
    </row>
    <row r="1018" spans="43:46" s="240" customFormat="1" ht="15" customHeight="1">
      <c r="AQ1018" s="241"/>
      <c r="AR1018" s="241"/>
      <c r="AS1018" s="241"/>
      <c r="AT1018" s="241"/>
    </row>
    <row r="1019" spans="43:46" s="240" customFormat="1" ht="15" customHeight="1">
      <c r="AQ1019" s="241"/>
      <c r="AR1019" s="241"/>
      <c r="AS1019" s="241"/>
      <c r="AT1019" s="241"/>
    </row>
    <row r="1020" spans="43:46" s="240" customFormat="1" ht="15" customHeight="1">
      <c r="AQ1020" s="241"/>
      <c r="AR1020" s="241"/>
      <c r="AS1020" s="241"/>
      <c r="AT1020" s="241"/>
    </row>
    <row r="1021" spans="43:46" s="240" customFormat="1" ht="15" customHeight="1">
      <c r="AQ1021" s="241"/>
      <c r="AR1021" s="241"/>
      <c r="AS1021" s="241"/>
      <c r="AT1021" s="241"/>
    </row>
    <row r="1022" spans="43:46" s="240" customFormat="1" ht="15" customHeight="1">
      <c r="AQ1022" s="241"/>
      <c r="AR1022" s="241"/>
      <c r="AS1022" s="241"/>
      <c r="AT1022" s="241"/>
    </row>
    <row r="1023" spans="43:46" s="240" customFormat="1" ht="15" customHeight="1">
      <c r="AQ1023" s="241"/>
      <c r="AR1023" s="241"/>
      <c r="AS1023" s="241"/>
      <c r="AT1023" s="241"/>
    </row>
    <row r="1024" spans="43:46" s="240" customFormat="1" ht="15" customHeight="1">
      <c r="AQ1024" s="241"/>
      <c r="AR1024" s="241"/>
      <c r="AS1024" s="241"/>
      <c r="AT1024" s="241"/>
    </row>
    <row r="1025" spans="43:46" s="240" customFormat="1" ht="15" customHeight="1">
      <c r="AQ1025" s="241"/>
      <c r="AR1025" s="241"/>
      <c r="AS1025" s="241"/>
      <c r="AT1025" s="241"/>
    </row>
    <row r="1026" spans="43:46" s="240" customFormat="1" ht="15" customHeight="1">
      <c r="AQ1026" s="241"/>
      <c r="AR1026" s="241"/>
      <c r="AS1026" s="241"/>
      <c r="AT1026" s="241"/>
    </row>
    <row r="1027" spans="43:46" s="240" customFormat="1" ht="15" customHeight="1">
      <c r="AQ1027" s="241"/>
      <c r="AR1027" s="241"/>
      <c r="AS1027" s="241"/>
      <c r="AT1027" s="241"/>
    </row>
    <row r="1028" spans="43:46" s="240" customFormat="1" ht="15" customHeight="1">
      <c r="AQ1028" s="241"/>
      <c r="AR1028" s="241"/>
      <c r="AS1028" s="241"/>
      <c r="AT1028" s="241"/>
    </row>
    <row r="1029" spans="43:46" s="240" customFormat="1" ht="15" customHeight="1">
      <c r="AQ1029" s="241"/>
      <c r="AR1029" s="241"/>
      <c r="AS1029" s="241"/>
      <c r="AT1029" s="241"/>
    </row>
    <row r="1030" spans="43:46" s="240" customFormat="1" ht="15" customHeight="1">
      <c r="AQ1030" s="241"/>
      <c r="AR1030" s="241"/>
      <c r="AS1030" s="241"/>
      <c r="AT1030" s="241"/>
    </row>
    <row r="1031" spans="43:46" s="240" customFormat="1" ht="15" customHeight="1">
      <c r="AQ1031" s="241"/>
      <c r="AR1031" s="241"/>
      <c r="AS1031" s="241"/>
      <c r="AT1031" s="241"/>
    </row>
    <row r="1032" spans="43:46" s="240" customFormat="1" ht="15" customHeight="1">
      <c r="AQ1032" s="241"/>
      <c r="AR1032" s="241"/>
      <c r="AS1032" s="241"/>
      <c r="AT1032" s="241"/>
    </row>
    <row r="1033" spans="43:46" s="240" customFormat="1" ht="15" customHeight="1">
      <c r="AQ1033" s="241"/>
      <c r="AR1033" s="241"/>
      <c r="AS1033" s="241"/>
      <c r="AT1033" s="241"/>
    </row>
    <row r="1034" spans="43:46" s="240" customFormat="1" ht="15" customHeight="1">
      <c r="AQ1034" s="241"/>
      <c r="AR1034" s="241"/>
      <c r="AS1034" s="241"/>
      <c r="AT1034" s="241"/>
    </row>
    <row r="1035" spans="43:46" s="240" customFormat="1" ht="15" customHeight="1">
      <c r="AQ1035" s="241"/>
      <c r="AR1035" s="241"/>
      <c r="AS1035" s="241"/>
      <c r="AT1035" s="241"/>
    </row>
    <row r="1036" spans="43:46" s="240" customFormat="1" ht="15" customHeight="1">
      <c r="AQ1036" s="241"/>
      <c r="AR1036" s="241"/>
      <c r="AS1036" s="241"/>
      <c r="AT1036" s="241"/>
    </row>
    <row r="1037" spans="43:46" s="240" customFormat="1" ht="15" customHeight="1">
      <c r="AQ1037" s="241"/>
      <c r="AR1037" s="241"/>
      <c r="AS1037" s="241"/>
      <c r="AT1037" s="241"/>
    </row>
    <row r="1038" spans="43:46" s="240" customFormat="1" ht="15" customHeight="1">
      <c r="AQ1038" s="241"/>
      <c r="AR1038" s="241"/>
      <c r="AS1038" s="241"/>
      <c r="AT1038" s="241"/>
    </row>
    <row r="1039" spans="43:46" s="240" customFormat="1" ht="15" customHeight="1">
      <c r="AQ1039" s="241"/>
      <c r="AR1039" s="241"/>
      <c r="AS1039" s="241"/>
      <c r="AT1039" s="241"/>
    </row>
    <row r="1040" spans="43:46"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row r="1054" spans="43:46" s="240" customFormat="1" ht="15" customHeight="1"/>
    <row r="1055" spans="43:46" s="240" customFormat="1" ht="15" customHeight="1"/>
    <row r="1056" spans="43:46" s="240" customFormat="1" ht="15" customHeight="1"/>
    <row r="1057" s="240" customFormat="1" ht="15" customHeight="1"/>
    <row r="1058" s="240" customFormat="1" ht="15" customHeight="1"/>
    <row r="1059" s="240" customFormat="1" ht="15" customHeight="1"/>
    <row r="1060" s="240" customFormat="1" ht="15" customHeight="1"/>
    <row r="1061" s="240" customFormat="1" ht="15" customHeight="1"/>
    <row r="1062" s="240" customFormat="1" ht="15" customHeight="1"/>
    <row r="1063" s="240" customFormat="1" ht="15" customHeight="1"/>
    <row r="1064" s="240" customFormat="1" ht="15" customHeight="1"/>
    <row r="1065" s="240" customFormat="1" ht="15" customHeight="1"/>
    <row r="1066" s="240" customFormat="1" ht="15" customHeight="1"/>
    <row r="1067" s="240" customFormat="1" ht="15" customHeight="1"/>
    <row r="1068" s="240" customFormat="1" ht="15" customHeight="1"/>
    <row r="1069" s="240" customFormat="1" ht="15" customHeight="1"/>
    <row r="1070" s="240" customFormat="1" ht="15" customHeight="1"/>
    <row r="1071" s="240" customFormat="1" ht="15" customHeight="1"/>
    <row r="1072" s="240" customFormat="1" ht="15" customHeight="1"/>
    <row r="1073" s="240" customFormat="1" ht="15" customHeight="1"/>
    <row r="1074" s="240" customFormat="1" ht="15" customHeight="1"/>
    <row r="1075" s="240" customFormat="1" ht="15" customHeight="1"/>
    <row r="1076" s="240" customFormat="1" ht="15" customHeight="1"/>
    <row r="1077" s="240" customFormat="1" ht="15" customHeight="1"/>
    <row r="1078" s="240" customFormat="1" ht="15" customHeight="1"/>
    <row r="1079" s="240" customFormat="1" ht="15" customHeight="1"/>
    <row r="1080" s="240" customFormat="1" ht="15" customHeight="1"/>
    <row r="1081" s="240" customFormat="1" ht="15" customHeight="1"/>
    <row r="1082" s="240" customFormat="1" ht="15" customHeight="1"/>
    <row r="1083" s="240" customFormat="1" ht="15" customHeight="1"/>
    <row r="1084" s="240" customFormat="1" ht="15" customHeight="1"/>
    <row r="1085" s="240" customFormat="1" ht="15" customHeight="1"/>
    <row r="1086" s="240" customFormat="1" ht="15" customHeight="1"/>
    <row r="1087" s="240" customFormat="1" ht="15" customHeight="1"/>
    <row r="1088" s="240" customFormat="1" ht="15" customHeight="1"/>
    <row r="1089" s="240" customFormat="1" ht="15" customHeight="1"/>
    <row r="1090" s="240" customFormat="1" ht="15" customHeight="1"/>
    <row r="1091" s="240" customFormat="1" ht="15" customHeight="1"/>
    <row r="1092" s="240" customFormat="1" ht="15" customHeight="1"/>
    <row r="1093" s="240" customFormat="1" ht="15" customHeight="1"/>
    <row r="1094" s="240" customFormat="1" ht="15" customHeight="1"/>
    <row r="1095" s="240" customFormat="1" ht="15" customHeight="1"/>
    <row r="1096" s="240" customFormat="1" ht="15" customHeight="1"/>
    <row r="1097" s="240" customFormat="1" ht="15" customHeight="1"/>
    <row r="1098" s="240" customFormat="1" ht="15" customHeight="1"/>
    <row r="1099" s="240" customFormat="1" ht="15" customHeight="1"/>
    <row r="1100" s="240" customFormat="1" ht="15" customHeight="1"/>
    <row r="1101" s="240" customFormat="1" ht="15" customHeight="1"/>
    <row r="1102" s="240" customFormat="1" ht="15" customHeight="1"/>
    <row r="1103" s="240" customFormat="1" ht="15" customHeight="1"/>
    <row r="1104" s="240" customFormat="1" ht="15" customHeight="1"/>
    <row r="1105" s="240" customFormat="1" ht="15" customHeight="1"/>
    <row r="1106" s="240" customFormat="1" ht="15" customHeight="1"/>
    <row r="1107" s="240" customFormat="1" ht="15" customHeight="1"/>
    <row r="1108" s="240" customFormat="1" ht="15" customHeight="1"/>
    <row r="1109" s="240" customFormat="1" ht="15" customHeight="1"/>
    <row r="1110" s="240" customFormat="1" ht="15" customHeight="1"/>
    <row r="1111" s="240" customFormat="1" ht="15" customHeight="1"/>
    <row r="1112" s="240" customFormat="1" ht="15" customHeight="1"/>
    <row r="1113" s="240" customFormat="1" ht="15" customHeight="1"/>
    <row r="1114" s="240" customFormat="1" ht="15" customHeight="1"/>
    <row r="1115" s="240" customFormat="1" ht="15" customHeight="1"/>
    <row r="1116" s="240" customFormat="1" ht="15" customHeight="1"/>
    <row r="1117" s="240" customFormat="1" ht="15" customHeight="1"/>
    <row r="1118" s="240" customFormat="1" ht="15" customHeight="1"/>
    <row r="1119" s="240" customFormat="1" ht="15" customHeight="1"/>
    <row r="1120"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sheetData>
  <sheetProtection algorithmName="SHA-512" hashValue="tKtPOAPS1BKHmWJ55dBiDWZa9OQawyhokdahFww8SeBr5sXfSd4zE3O4KvZCW6U5Ja4FR6Q9oRVTbGY2zTzG7Q==" saltValue="1Fsqqd676Ndncj+T2aCSIw==" spinCount="100000" sheet="1" objects="1" scenarios="1"/>
  <mergeCells count="113">
    <mergeCell ref="D67:AH67"/>
    <mergeCell ref="Z65:AF65"/>
    <mergeCell ref="D61:E61"/>
    <mergeCell ref="F61:AH61"/>
    <mergeCell ref="D62:E62"/>
    <mergeCell ref="F62:AH62"/>
    <mergeCell ref="D64:AH64"/>
    <mergeCell ref="D58:E58"/>
    <mergeCell ref="F58:AH58"/>
    <mergeCell ref="D59:E59"/>
    <mergeCell ref="F59:AH59"/>
    <mergeCell ref="D60:E60"/>
    <mergeCell ref="F60:AH60"/>
    <mergeCell ref="C48:AI48"/>
    <mergeCell ref="H50:AI50"/>
    <mergeCell ref="D53:AH53"/>
    <mergeCell ref="D55:AH55"/>
    <mergeCell ref="D57:E57"/>
    <mergeCell ref="F57:AH57"/>
    <mergeCell ref="C45:G46"/>
    <mergeCell ref="H45:S46"/>
    <mergeCell ref="T45:X45"/>
    <mergeCell ref="Y45:AB45"/>
    <mergeCell ref="AC45:AF45"/>
    <mergeCell ref="AG45:AI46"/>
    <mergeCell ref="T46:X46"/>
    <mergeCell ref="Y46:AB46"/>
    <mergeCell ref="AC46:AF46"/>
    <mergeCell ref="C43:G44"/>
    <mergeCell ref="H43:S44"/>
    <mergeCell ref="T43:X43"/>
    <mergeCell ref="Y43:AB43"/>
    <mergeCell ref="AC43:AF43"/>
    <mergeCell ref="AG43:AI44"/>
    <mergeCell ref="T44:X44"/>
    <mergeCell ref="Y44:AB44"/>
    <mergeCell ref="AC44:AF44"/>
    <mergeCell ref="C41:G42"/>
    <mergeCell ref="H41:S42"/>
    <mergeCell ref="T41:X41"/>
    <mergeCell ref="Y41:AB41"/>
    <mergeCell ref="AC41:AF41"/>
    <mergeCell ref="AG41:AI42"/>
    <mergeCell ref="T42:X42"/>
    <mergeCell ref="Y42:AB42"/>
    <mergeCell ref="AC42:AF42"/>
    <mergeCell ref="C39:G40"/>
    <mergeCell ref="H39:S40"/>
    <mergeCell ref="T39:X39"/>
    <mergeCell ref="Y39:AB39"/>
    <mergeCell ref="AC39:AF39"/>
    <mergeCell ref="AG39:AI40"/>
    <mergeCell ref="T40:X40"/>
    <mergeCell ref="Y40:AB40"/>
    <mergeCell ref="AC40:AF40"/>
    <mergeCell ref="AL36:BB37"/>
    <mergeCell ref="C37:G38"/>
    <mergeCell ref="H37:S38"/>
    <mergeCell ref="T37:X37"/>
    <mergeCell ref="Y37:AB37"/>
    <mergeCell ref="AC37:AF37"/>
    <mergeCell ref="AG37:AI38"/>
    <mergeCell ref="T38:X38"/>
    <mergeCell ref="Y38:AB38"/>
    <mergeCell ref="AC38:AF38"/>
    <mergeCell ref="C25:D25"/>
    <mergeCell ref="E25:AI25"/>
    <mergeCell ref="C36:G36"/>
    <mergeCell ref="H36:S36"/>
    <mergeCell ref="T36:X36"/>
    <mergeCell ref="Y36:AB36"/>
    <mergeCell ref="AC36:AF36"/>
    <mergeCell ref="AG36:AI36"/>
    <mergeCell ref="C22:D22"/>
    <mergeCell ref="E22:AI22"/>
    <mergeCell ref="C23:D23"/>
    <mergeCell ref="E23:AI23"/>
    <mergeCell ref="C24:D24"/>
    <mergeCell ref="E24:AI24"/>
    <mergeCell ref="C33:AI33"/>
    <mergeCell ref="D30:AI31"/>
    <mergeCell ref="G14:AI14"/>
    <mergeCell ref="C16:AI16"/>
    <mergeCell ref="C20:D20"/>
    <mergeCell ref="E20:AI20"/>
    <mergeCell ref="C21:D21"/>
    <mergeCell ref="E21:AI21"/>
    <mergeCell ref="H11:S11"/>
    <mergeCell ref="W11:AI11"/>
    <mergeCell ref="F12:M12"/>
    <mergeCell ref="S12:AA12"/>
    <mergeCell ref="AE12:AI12"/>
    <mergeCell ref="G13:L13"/>
    <mergeCell ref="M13:O13"/>
    <mergeCell ref="P13:AI13"/>
    <mergeCell ref="C7:L7"/>
    <mergeCell ref="M7:AI7"/>
    <mergeCell ref="C9:I9"/>
    <mergeCell ref="J9:AI9"/>
    <mergeCell ref="G10:AB10"/>
    <mergeCell ref="AE10:AI10"/>
    <mergeCell ref="B2:AJ2"/>
    <mergeCell ref="C4:AI4"/>
    <mergeCell ref="C5:K5"/>
    <mergeCell ref="L5:AI5"/>
    <mergeCell ref="X6:AI6"/>
    <mergeCell ref="X8:AI8"/>
    <mergeCell ref="F6:H6"/>
    <mergeCell ref="V6:W6"/>
    <mergeCell ref="F8:H8"/>
    <mergeCell ref="I8:R8"/>
    <mergeCell ref="V8:W8"/>
    <mergeCell ref="I6:S6"/>
  </mergeCells>
  <conditionalFormatting sqref="J9:AI9">
    <cfRule type="expression" dxfId="11" priority="15">
      <formula>$J$9="Informar"</formula>
    </cfRule>
  </conditionalFormatting>
  <conditionalFormatting sqref="S12:AA12">
    <cfRule type="expression" dxfId="10" priority="3">
      <formula>$S$12="Selecionar"</formula>
    </cfRule>
  </conditionalFormatting>
  <conditionalFormatting sqref="AB12:AC12">
    <cfRule type="expression" dxfId="9" priority="21" stopIfTrue="1">
      <formula>#REF!="Selecionar"</formula>
    </cfRule>
  </conditionalFormatting>
  <conditionalFormatting sqref="AP7:BQ7">
    <cfRule type="expression" dxfId="8" priority="17" stopIfTrue="1">
      <formula>$BA$5="OCULTAR"</formula>
    </cfRule>
  </conditionalFormatting>
  <conditionalFormatting sqref="AP6:FI6 BU7:FI13 AP8:BT13 BC36:FI37 AV332:FI332">
    <cfRule type="expression" dxfId="7" priority="19" stopIfTrue="1">
      <formula>$BA$5="OCULTAR"</formula>
    </cfRule>
  </conditionalFormatting>
  <conditionalFormatting sqref="AP14:FI35">
    <cfRule type="expression" dxfId="6" priority="1" stopIfTrue="1">
      <formula>$BA$5="OCULTAR"</formula>
    </cfRule>
  </conditionalFormatting>
  <conditionalFormatting sqref="AP38:FI331">
    <cfRule type="expression" dxfId="5" priority="4" stopIfTrue="1">
      <formula>$BA$5="OCULTAR"</formula>
    </cfRule>
  </conditionalFormatting>
  <conditionalFormatting sqref="AT6 AT8:AT13 AT17:AT21 AT25:AT32 AT34:AT35">
    <cfRule type="expression" dxfId="4" priority="20" stopIfTrue="1">
      <formula>#REF!="OCULTAR"</formula>
    </cfRule>
  </conditionalFormatting>
  <conditionalFormatting sqref="AT7">
    <cfRule type="expression" dxfId="3" priority="18" stopIfTrue="1">
      <formula>#REF!="OCULTAR"</formula>
    </cfRule>
  </conditionalFormatting>
  <conditionalFormatting sqref="AT14:AT16">
    <cfRule type="expression" dxfId="2" priority="12" stopIfTrue="1">
      <formula>#REF!="OCULTAR"</formula>
    </cfRule>
  </conditionalFormatting>
  <conditionalFormatting sqref="AT22:AT24">
    <cfRule type="expression" dxfId="1" priority="6" stopIfTrue="1">
      <formula>#REF!="OCULTAR"</formula>
    </cfRule>
  </conditionalFormatting>
  <conditionalFormatting sqref="AT33">
    <cfRule type="expression" dxfId="0" priority="2" stopIfTrue="1">
      <formula>#REF!="OCULTAR"</formula>
    </cfRule>
  </conditionalFormatting>
  <dataValidations count="12">
    <dataValidation type="list" allowBlank="1" showInputMessage="1" showErrorMessage="1" sqref="S12:AA12">
      <formula1>$H$69:$H$922</formula1>
    </dataValidation>
    <dataValidation type="list" allowBlank="1" showInputMessage="1" showErrorMessage="1" error="Selecionar!" prompt="Selecionar código DN 74/2004" sqref="WVQ983074:WVT983074 WLU983074:WLX983074 WBY983074:WCB983074 VSC983074:VSF983074 VIG983074:VIJ983074 UYK983074:UYN983074 UOO983074:UOR983074 UES983074:UEV983074 TUW983074:TUZ983074 TLA983074:TLD983074 TBE983074:TBH983074 SRI983074:SRL983074 SHM983074:SHP983074 RXQ983074:RXT983074 RNU983074:RNX983074 RDY983074:REB983074 QUC983074:QUF983074 QKG983074:QKJ983074 QAK983074:QAN983074 PQO983074:PQR983074 PGS983074:PGV983074 OWW983074:OWZ983074 ONA983074:OND983074 ODE983074:ODH983074 NTI983074:NTL983074 NJM983074:NJP983074 MZQ983074:MZT983074 MPU983074:MPX983074 MFY983074:MGB983074 LWC983074:LWF983074 LMG983074:LMJ983074 LCK983074:LCN983074 KSO983074:KSR983074 KIS983074:KIV983074 JYW983074:JYZ983074 JPA983074:JPD983074 JFE983074:JFH983074 IVI983074:IVL983074 ILM983074:ILP983074 IBQ983074:IBT983074 HRU983074:HRX983074 HHY983074:HIB983074 GYC983074:GYF983074 GOG983074:GOJ983074 GEK983074:GEN983074 FUO983074:FUR983074 FKS983074:FKV983074 FAW983074:FAZ983074 ERA983074:ERD983074 EHE983074:EHH983074 DXI983074:DXL983074 DNM983074:DNP983074 DDQ983074:DDT983074 CTU983074:CTX983074 CJY983074:CKB983074 CAC983074:CAF983074 BQG983074:BQJ983074 BGK983074:BGN983074 AWO983074:AWR983074 AMS983074:AMV983074 ACW983074:ACZ983074 TA983074:TD983074 JE983074:JH983074 G983074:J983074 WVQ917538:WVT917538 WLU917538:WLX917538 WBY917538:WCB917538 VSC917538:VSF917538 VIG917538:VIJ917538 UYK917538:UYN917538 UOO917538:UOR917538 UES917538:UEV917538 TUW917538:TUZ917538 TLA917538:TLD917538 TBE917538:TBH917538 SRI917538:SRL917538 SHM917538:SHP917538 RXQ917538:RXT917538 RNU917538:RNX917538 RDY917538:REB917538 QUC917538:QUF917538 QKG917538:QKJ917538 QAK917538:QAN917538 PQO917538:PQR917538 PGS917538:PGV917538 OWW917538:OWZ917538 ONA917538:OND917538 ODE917538:ODH917538 NTI917538:NTL917538 NJM917538:NJP917538 MZQ917538:MZT917538 MPU917538:MPX917538 MFY917538:MGB917538 LWC917538:LWF917538 LMG917538:LMJ917538 LCK917538:LCN917538 KSO917538:KSR917538 KIS917538:KIV917538 JYW917538:JYZ917538 JPA917538:JPD917538 JFE917538:JFH917538 IVI917538:IVL917538 ILM917538:ILP917538 IBQ917538:IBT917538 HRU917538:HRX917538 HHY917538:HIB917538 GYC917538:GYF917538 GOG917538:GOJ917538 GEK917538:GEN917538 FUO917538:FUR917538 FKS917538:FKV917538 FAW917538:FAZ917538 ERA917538:ERD917538 EHE917538:EHH917538 DXI917538:DXL917538 DNM917538:DNP917538 DDQ917538:DDT917538 CTU917538:CTX917538 CJY917538:CKB917538 CAC917538:CAF917538 BQG917538:BQJ917538 BGK917538:BGN917538 AWO917538:AWR917538 AMS917538:AMV917538 ACW917538:ACZ917538 TA917538:TD917538 JE917538:JH917538 G917538:J917538 WVQ852002:WVT852002 WLU852002:WLX852002 WBY852002:WCB852002 VSC852002:VSF852002 VIG852002:VIJ852002 UYK852002:UYN852002 UOO852002:UOR852002 UES852002:UEV852002 TUW852002:TUZ852002 TLA852002:TLD852002 TBE852002:TBH852002 SRI852002:SRL852002 SHM852002:SHP852002 RXQ852002:RXT852002 RNU852002:RNX852002 RDY852002:REB852002 QUC852002:QUF852002 QKG852002:QKJ852002 QAK852002:QAN852002 PQO852002:PQR852002 PGS852002:PGV852002 OWW852002:OWZ852002 ONA852002:OND852002 ODE852002:ODH852002 NTI852002:NTL852002 NJM852002:NJP852002 MZQ852002:MZT852002 MPU852002:MPX852002 MFY852002:MGB852002 LWC852002:LWF852002 LMG852002:LMJ852002 LCK852002:LCN852002 KSO852002:KSR852002 KIS852002:KIV852002 JYW852002:JYZ852002 JPA852002:JPD852002 JFE852002:JFH852002 IVI852002:IVL852002 ILM852002:ILP852002 IBQ852002:IBT852002 HRU852002:HRX852002 HHY852002:HIB852002 GYC852002:GYF852002 GOG852002:GOJ852002 GEK852002:GEN852002 FUO852002:FUR852002 FKS852002:FKV852002 FAW852002:FAZ852002 ERA852002:ERD852002 EHE852002:EHH852002 DXI852002:DXL852002 DNM852002:DNP852002 DDQ852002:DDT852002 CTU852002:CTX852002 CJY852002:CKB852002 CAC852002:CAF852002 BQG852002:BQJ852002 BGK852002:BGN852002 AWO852002:AWR852002 AMS852002:AMV852002 ACW852002:ACZ852002 TA852002:TD852002 JE852002:JH852002 G852002:J852002 WVQ786466:WVT786466 WLU786466:WLX786466 WBY786466:WCB786466 VSC786466:VSF786466 VIG786466:VIJ786466 UYK786466:UYN786466 UOO786466:UOR786466 UES786466:UEV786466 TUW786466:TUZ786466 TLA786466:TLD786466 TBE786466:TBH786466 SRI786466:SRL786466 SHM786466:SHP786466 RXQ786466:RXT786466 RNU786466:RNX786466 RDY786466:REB786466 QUC786466:QUF786466 QKG786466:QKJ786466 QAK786466:QAN786466 PQO786466:PQR786466 PGS786466:PGV786466 OWW786466:OWZ786466 ONA786466:OND786466 ODE786466:ODH786466 NTI786466:NTL786466 NJM786466:NJP786466 MZQ786466:MZT786466 MPU786466:MPX786466 MFY786466:MGB786466 LWC786466:LWF786466 LMG786466:LMJ786466 LCK786466:LCN786466 KSO786466:KSR786466 KIS786466:KIV786466 JYW786466:JYZ786466 JPA786466:JPD786466 JFE786466:JFH786466 IVI786466:IVL786466 ILM786466:ILP786466 IBQ786466:IBT786466 HRU786466:HRX786466 HHY786466:HIB786466 GYC786466:GYF786466 GOG786466:GOJ786466 GEK786466:GEN786466 FUO786466:FUR786466 FKS786466:FKV786466 FAW786466:FAZ786466 ERA786466:ERD786466 EHE786466:EHH786466 DXI786466:DXL786466 DNM786466:DNP786466 DDQ786466:DDT786466 CTU786466:CTX786466 CJY786466:CKB786466 CAC786466:CAF786466 BQG786466:BQJ786466 BGK786466:BGN786466 AWO786466:AWR786466 AMS786466:AMV786466 ACW786466:ACZ786466 TA786466:TD786466 JE786466:JH786466 G786466:J786466 WVQ720930:WVT720930 WLU720930:WLX720930 WBY720930:WCB720930 VSC720930:VSF720930 VIG720930:VIJ720930 UYK720930:UYN720930 UOO720930:UOR720930 UES720930:UEV720930 TUW720930:TUZ720930 TLA720930:TLD720930 TBE720930:TBH720930 SRI720930:SRL720930 SHM720930:SHP720930 RXQ720930:RXT720930 RNU720930:RNX720930 RDY720930:REB720930 QUC720930:QUF720930 QKG720930:QKJ720930 QAK720930:QAN720930 PQO720930:PQR720930 PGS720930:PGV720930 OWW720930:OWZ720930 ONA720930:OND720930 ODE720930:ODH720930 NTI720930:NTL720930 NJM720930:NJP720930 MZQ720930:MZT720930 MPU720930:MPX720930 MFY720930:MGB720930 LWC720930:LWF720930 LMG720930:LMJ720930 LCK720930:LCN720930 KSO720930:KSR720930 KIS720930:KIV720930 JYW720930:JYZ720930 JPA720930:JPD720930 JFE720930:JFH720930 IVI720930:IVL720930 ILM720930:ILP720930 IBQ720930:IBT720930 HRU720930:HRX720930 HHY720930:HIB720930 GYC720930:GYF720930 GOG720930:GOJ720930 GEK720930:GEN720930 FUO720930:FUR720930 FKS720930:FKV720930 FAW720930:FAZ720930 ERA720930:ERD720930 EHE720930:EHH720930 DXI720930:DXL720930 DNM720930:DNP720930 DDQ720930:DDT720930 CTU720930:CTX720930 CJY720930:CKB720930 CAC720930:CAF720930 BQG720930:BQJ720930 BGK720930:BGN720930 AWO720930:AWR720930 AMS720930:AMV720930 ACW720930:ACZ720930 TA720930:TD720930 JE720930:JH720930 G720930:J720930 WVQ655394:WVT655394 WLU655394:WLX655394 WBY655394:WCB655394 VSC655394:VSF655394 VIG655394:VIJ655394 UYK655394:UYN655394 UOO655394:UOR655394 UES655394:UEV655394 TUW655394:TUZ655394 TLA655394:TLD655394 TBE655394:TBH655394 SRI655394:SRL655394 SHM655394:SHP655394 RXQ655394:RXT655394 RNU655394:RNX655394 RDY655394:REB655394 QUC655394:QUF655394 QKG655394:QKJ655394 QAK655394:QAN655394 PQO655394:PQR655394 PGS655394:PGV655394 OWW655394:OWZ655394 ONA655394:OND655394 ODE655394:ODH655394 NTI655394:NTL655394 NJM655394:NJP655394 MZQ655394:MZT655394 MPU655394:MPX655394 MFY655394:MGB655394 LWC655394:LWF655394 LMG655394:LMJ655394 LCK655394:LCN655394 KSO655394:KSR655394 KIS655394:KIV655394 JYW655394:JYZ655394 JPA655394:JPD655394 JFE655394:JFH655394 IVI655394:IVL655394 ILM655394:ILP655394 IBQ655394:IBT655394 HRU655394:HRX655394 HHY655394:HIB655394 GYC655394:GYF655394 GOG655394:GOJ655394 GEK655394:GEN655394 FUO655394:FUR655394 FKS655394:FKV655394 FAW655394:FAZ655394 ERA655394:ERD655394 EHE655394:EHH655394 DXI655394:DXL655394 DNM655394:DNP655394 DDQ655394:DDT655394 CTU655394:CTX655394 CJY655394:CKB655394 CAC655394:CAF655394 BQG655394:BQJ655394 BGK655394:BGN655394 AWO655394:AWR655394 AMS655394:AMV655394 ACW655394:ACZ655394 TA655394:TD655394 JE655394:JH655394 G655394:J655394 WVQ589858:WVT589858 WLU589858:WLX589858 WBY589858:WCB589858 VSC589858:VSF589858 VIG589858:VIJ589858 UYK589858:UYN589858 UOO589858:UOR589858 UES589858:UEV589858 TUW589858:TUZ589858 TLA589858:TLD589858 TBE589858:TBH589858 SRI589858:SRL589858 SHM589858:SHP589858 RXQ589858:RXT589858 RNU589858:RNX589858 RDY589858:REB589858 QUC589858:QUF589858 QKG589858:QKJ589858 QAK589858:QAN589858 PQO589858:PQR589858 PGS589858:PGV589858 OWW589858:OWZ589858 ONA589858:OND589858 ODE589858:ODH589858 NTI589858:NTL589858 NJM589858:NJP589858 MZQ589858:MZT589858 MPU589858:MPX589858 MFY589858:MGB589858 LWC589858:LWF589858 LMG589858:LMJ589858 LCK589858:LCN589858 KSO589858:KSR589858 KIS589858:KIV589858 JYW589858:JYZ589858 JPA589858:JPD589858 JFE589858:JFH589858 IVI589858:IVL589858 ILM589858:ILP589858 IBQ589858:IBT589858 HRU589858:HRX589858 HHY589858:HIB589858 GYC589858:GYF589858 GOG589858:GOJ589858 GEK589858:GEN589858 FUO589858:FUR589858 FKS589858:FKV589858 FAW589858:FAZ589858 ERA589858:ERD589858 EHE589858:EHH589858 DXI589858:DXL589858 DNM589858:DNP589858 DDQ589858:DDT589858 CTU589858:CTX589858 CJY589858:CKB589858 CAC589858:CAF589858 BQG589858:BQJ589858 BGK589858:BGN589858 AWO589858:AWR589858 AMS589858:AMV589858 ACW589858:ACZ589858 TA589858:TD589858 JE589858:JH589858 G589858:J589858 WVQ524322:WVT524322 WLU524322:WLX524322 WBY524322:WCB524322 VSC524322:VSF524322 VIG524322:VIJ524322 UYK524322:UYN524322 UOO524322:UOR524322 UES524322:UEV524322 TUW524322:TUZ524322 TLA524322:TLD524322 TBE524322:TBH524322 SRI524322:SRL524322 SHM524322:SHP524322 RXQ524322:RXT524322 RNU524322:RNX524322 RDY524322:REB524322 QUC524322:QUF524322 QKG524322:QKJ524322 QAK524322:QAN524322 PQO524322:PQR524322 PGS524322:PGV524322 OWW524322:OWZ524322 ONA524322:OND524322 ODE524322:ODH524322 NTI524322:NTL524322 NJM524322:NJP524322 MZQ524322:MZT524322 MPU524322:MPX524322 MFY524322:MGB524322 LWC524322:LWF524322 LMG524322:LMJ524322 LCK524322:LCN524322 KSO524322:KSR524322 KIS524322:KIV524322 JYW524322:JYZ524322 JPA524322:JPD524322 JFE524322:JFH524322 IVI524322:IVL524322 ILM524322:ILP524322 IBQ524322:IBT524322 HRU524322:HRX524322 HHY524322:HIB524322 GYC524322:GYF524322 GOG524322:GOJ524322 GEK524322:GEN524322 FUO524322:FUR524322 FKS524322:FKV524322 FAW524322:FAZ524322 ERA524322:ERD524322 EHE524322:EHH524322 DXI524322:DXL524322 DNM524322:DNP524322 DDQ524322:DDT524322 CTU524322:CTX524322 CJY524322:CKB524322 CAC524322:CAF524322 BQG524322:BQJ524322 BGK524322:BGN524322 AWO524322:AWR524322 AMS524322:AMV524322 ACW524322:ACZ524322 TA524322:TD524322 JE524322:JH524322 G524322:J524322 WVQ458786:WVT458786 WLU458786:WLX458786 WBY458786:WCB458786 VSC458786:VSF458786 VIG458786:VIJ458786 UYK458786:UYN458786 UOO458786:UOR458786 UES458786:UEV458786 TUW458786:TUZ458786 TLA458786:TLD458786 TBE458786:TBH458786 SRI458786:SRL458786 SHM458786:SHP458786 RXQ458786:RXT458786 RNU458786:RNX458786 RDY458786:REB458786 QUC458786:QUF458786 QKG458786:QKJ458786 QAK458786:QAN458786 PQO458786:PQR458786 PGS458786:PGV458786 OWW458786:OWZ458786 ONA458786:OND458786 ODE458786:ODH458786 NTI458786:NTL458786 NJM458786:NJP458786 MZQ458786:MZT458786 MPU458786:MPX458786 MFY458786:MGB458786 LWC458786:LWF458786 LMG458786:LMJ458786 LCK458786:LCN458786 KSO458786:KSR458786 KIS458786:KIV458786 JYW458786:JYZ458786 JPA458786:JPD458786 JFE458786:JFH458786 IVI458786:IVL458786 ILM458786:ILP458786 IBQ458786:IBT458786 HRU458786:HRX458786 HHY458786:HIB458786 GYC458786:GYF458786 GOG458786:GOJ458786 GEK458786:GEN458786 FUO458786:FUR458786 FKS458786:FKV458786 FAW458786:FAZ458786 ERA458786:ERD458786 EHE458786:EHH458786 DXI458786:DXL458786 DNM458786:DNP458786 DDQ458786:DDT458786 CTU458786:CTX458786 CJY458786:CKB458786 CAC458786:CAF458786 BQG458786:BQJ458786 BGK458786:BGN458786 AWO458786:AWR458786 AMS458786:AMV458786 ACW458786:ACZ458786 TA458786:TD458786 JE458786:JH458786 G458786:J458786 WVQ393250:WVT393250 WLU393250:WLX393250 WBY393250:WCB393250 VSC393250:VSF393250 VIG393250:VIJ393250 UYK393250:UYN393250 UOO393250:UOR393250 UES393250:UEV393250 TUW393250:TUZ393250 TLA393250:TLD393250 TBE393250:TBH393250 SRI393250:SRL393250 SHM393250:SHP393250 RXQ393250:RXT393250 RNU393250:RNX393250 RDY393250:REB393250 QUC393250:QUF393250 QKG393250:QKJ393250 QAK393250:QAN393250 PQO393250:PQR393250 PGS393250:PGV393250 OWW393250:OWZ393250 ONA393250:OND393250 ODE393250:ODH393250 NTI393250:NTL393250 NJM393250:NJP393250 MZQ393250:MZT393250 MPU393250:MPX393250 MFY393250:MGB393250 LWC393250:LWF393250 LMG393250:LMJ393250 LCK393250:LCN393250 KSO393250:KSR393250 KIS393250:KIV393250 JYW393250:JYZ393250 JPA393250:JPD393250 JFE393250:JFH393250 IVI393250:IVL393250 ILM393250:ILP393250 IBQ393250:IBT393250 HRU393250:HRX393250 HHY393250:HIB393250 GYC393250:GYF393250 GOG393250:GOJ393250 GEK393250:GEN393250 FUO393250:FUR393250 FKS393250:FKV393250 FAW393250:FAZ393250 ERA393250:ERD393250 EHE393250:EHH393250 DXI393250:DXL393250 DNM393250:DNP393250 DDQ393250:DDT393250 CTU393250:CTX393250 CJY393250:CKB393250 CAC393250:CAF393250 BQG393250:BQJ393250 BGK393250:BGN393250 AWO393250:AWR393250 AMS393250:AMV393250 ACW393250:ACZ393250 TA393250:TD393250 JE393250:JH393250 G393250:J393250 WVQ327714:WVT327714 WLU327714:WLX327714 WBY327714:WCB327714 VSC327714:VSF327714 VIG327714:VIJ327714 UYK327714:UYN327714 UOO327714:UOR327714 UES327714:UEV327714 TUW327714:TUZ327714 TLA327714:TLD327714 TBE327714:TBH327714 SRI327714:SRL327714 SHM327714:SHP327714 RXQ327714:RXT327714 RNU327714:RNX327714 RDY327714:REB327714 QUC327714:QUF327714 QKG327714:QKJ327714 QAK327714:QAN327714 PQO327714:PQR327714 PGS327714:PGV327714 OWW327714:OWZ327714 ONA327714:OND327714 ODE327714:ODH327714 NTI327714:NTL327714 NJM327714:NJP327714 MZQ327714:MZT327714 MPU327714:MPX327714 MFY327714:MGB327714 LWC327714:LWF327714 LMG327714:LMJ327714 LCK327714:LCN327714 KSO327714:KSR327714 KIS327714:KIV327714 JYW327714:JYZ327714 JPA327714:JPD327714 JFE327714:JFH327714 IVI327714:IVL327714 ILM327714:ILP327714 IBQ327714:IBT327714 HRU327714:HRX327714 HHY327714:HIB327714 GYC327714:GYF327714 GOG327714:GOJ327714 GEK327714:GEN327714 FUO327714:FUR327714 FKS327714:FKV327714 FAW327714:FAZ327714 ERA327714:ERD327714 EHE327714:EHH327714 DXI327714:DXL327714 DNM327714:DNP327714 DDQ327714:DDT327714 CTU327714:CTX327714 CJY327714:CKB327714 CAC327714:CAF327714 BQG327714:BQJ327714 BGK327714:BGN327714 AWO327714:AWR327714 AMS327714:AMV327714 ACW327714:ACZ327714 TA327714:TD327714 JE327714:JH327714 G327714:J327714 WVQ262178:WVT262178 WLU262178:WLX262178 WBY262178:WCB262178 VSC262178:VSF262178 VIG262178:VIJ262178 UYK262178:UYN262178 UOO262178:UOR262178 UES262178:UEV262178 TUW262178:TUZ262178 TLA262178:TLD262178 TBE262178:TBH262178 SRI262178:SRL262178 SHM262178:SHP262178 RXQ262178:RXT262178 RNU262178:RNX262178 RDY262178:REB262178 QUC262178:QUF262178 QKG262178:QKJ262178 QAK262178:QAN262178 PQO262178:PQR262178 PGS262178:PGV262178 OWW262178:OWZ262178 ONA262178:OND262178 ODE262178:ODH262178 NTI262178:NTL262178 NJM262178:NJP262178 MZQ262178:MZT262178 MPU262178:MPX262178 MFY262178:MGB262178 LWC262178:LWF262178 LMG262178:LMJ262178 LCK262178:LCN262178 KSO262178:KSR262178 KIS262178:KIV262178 JYW262178:JYZ262178 JPA262178:JPD262178 JFE262178:JFH262178 IVI262178:IVL262178 ILM262178:ILP262178 IBQ262178:IBT262178 HRU262178:HRX262178 HHY262178:HIB262178 GYC262178:GYF262178 GOG262178:GOJ262178 GEK262178:GEN262178 FUO262178:FUR262178 FKS262178:FKV262178 FAW262178:FAZ262178 ERA262178:ERD262178 EHE262178:EHH262178 DXI262178:DXL262178 DNM262178:DNP262178 DDQ262178:DDT262178 CTU262178:CTX262178 CJY262178:CKB262178 CAC262178:CAF262178 BQG262178:BQJ262178 BGK262178:BGN262178 AWO262178:AWR262178 AMS262178:AMV262178 ACW262178:ACZ262178 TA262178:TD262178 JE262178:JH262178 G262178:J262178 WVQ196642:WVT196642 WLU196642:WLX196642 WBY196642:WCB196642 VSC196642:VSF196642 VIG196642:VIJ196642 UYK196642:UYN196642 UOO196642:UOR196642 UES196642:UEV196642 TUW196642:TUZ196642 TLA196642:TLD196642 TBE196642:TBH196642 SRI196642:SRL196642 SHM196642:SHP196642 RXQ196642:RXT196642 RNU196642:RNX196642 RDY196642:REB196642 QUC196642:QUF196642 QKG196642:QKJ196642 QAK196642:QAN196642 PQO196642:PQR196642 PGS196642:PGV196642 OWW196642:OWZ196642 ONA196642:OND196642 ODE196642:ODH196642 NTI196642:NTL196642 NJM196642:NJP196642 MZQ196642:MZT196642 MPU196642:MPX196642 MFY196642:MGB196642 LWC196642:LWF196642 LMG196642:LMJ196642 LCK196642:LCN196642 KSO196642:KSR196642 KIS196642:KIV196642 JYW196642:JYZ196642 JPA196642:JPD196642 JFE196642:JFH196642 IVI196642:IVL196642 ILM196642:ILP196642 IBQ196642:IBT196642 HRU196642:HRX196642 HHY196642:HIB196642 GYC196642:GYF196642 GOG196642:GOJ196642 GEK196642:GEN196642 FUO196642:FUR196642 FKS196642:FKV196642 FAW196642:FAZ196642 ERA196642:ERD196642 EHE196642:EHH196642 DXI196642:DXL196642 DNM196642:DNP196642 DDQ196642:DDT196642 CTU196642:CTX196642 CJY196642:CKB196642 CAC196642:CAF196642 BQG196642:BQJ196642 BGK196642:BGN196642 AWO196642:AWR196642 AMS196642:AMV196642 ACW196642:ACZ196642 TA196642:TD196642 JE196642:JH196642 G196642:J196642 WVQ131106:WVT131106 WLU131106:WLX131106 WBY131106:WCB131106 VSC131106:VSF131106 VIG131106:VIJ131106 UYK131106:UYN131106 UOO131106:UOR131106 UES131106:UEV131106 TUW131106:TUZ131106 TLA131106:TLD131106 TBE131106:TBH131106 SRI131106:SRL131106 SHM131106:SHP131106 RXQ131106:RXT131106 RNU131106:RNX131106 RDY131106:REB131106 QUC131106:QUF131106 QKG131106:QKJ131106 QAK131106:QAN131106 PQO131106:PQR131106 PGS131106:PGV131106 OWW131106:OWZ131106 ONA131106:OND131106 ODE131106:ODH131106 NTI131106:NTL131106 NJM131106:NJP131106 MZQ131106:MZT131106 MPU131106:MPX131106 MFY131106:MGB131106 LWC131106:LWF131106 LMG131106:LMJ131106 LCK131106:LCN131106 KSO131106:KSR131106 KIS131106:KIV131106 JYW131106:JYZ131106 JPA131106:JPD131106 JFE131106:JFH131106 IVI131106:IVL131106 ILM131106:ILP131106 IBQ131106:IBT131106 HRU131106:HRX131106 HHY131106:HIB131106 GYC131106:GYF131106 GOG131106:GOJ131106 GEK131106:GEN131106 FUO131106:FUR131106 FKS131106:FKV131106 FAW131106:FAZ131106 ERA131106:ERD131106 EHE131106:EHH131106 DXI131106:DXL131106 DNM131106:DNP131106 DDQ131106:DDT131106 CTU131106:CTX131106 CJY131106:CKB131106 CAC131106:CAF131106 BQG131106:BQJ131106 BGK131106:BGN131106 AWO131106:AWR131106 AMS131106:AMV131106 ACW131106:ACZ131106 TA131106:TD131106 JE131106:JH131106 G131106:J131106 WVQ65570:WVT65570 WLU65570:WLX65570 WBY65570:WCB65570 VSC65570:VSF65570 VIG65570:VIJ65570 UYK65570:UYN65570 UOO65570:UOR65570 UES65570:UEV65570 TUW65570:TUZ65570 TLA65570:TLD65570 TBE65570:TBH65570 SRI65570:SRL65570 SHM65570:SHP65570 RXQ65570:RXT65570 RNU65570:RNX65570 RDY65570:REB65570 QUC65570:QUF65570 QKG65570:QKJ65570 QAK65570:QAN65570 PQO65570:PQR65570 PGS65570:PGV65570 OWW65570:OWZ65570 ONA65570:OND65570 ODE65570:ODH65570 NTI65570:NTL65570 NJM65570:NJP65570 MZQ65570:MZT65570 MPU65570:MPX65570 MFY65570:MGB65570 LWC65570:LWF65570 LMG65570:LMJ65570 LCK65570:LCN65570 KSO65570:KSR65570 KIS65570:KIV65570 JYW65570:JYZ65570 JPA65570:JPD65570 JFE65570:JFH65570 IVI65570:IVL65570 ILM65570:ILP65570 IBQ65570:IBT65570 HRU65570:HRX65570 HHY65570:HIB65570 GYC65570:GYF65570 GOG65570:GOJ65570 GEK65570:GEN65570 FUO65570:FUR65570 FKS65570:FKV65570 FAW65570:FAZ65570 ERA65570:ERD65570 EHE65570:EHH65570 DXI65570:DXL65570 DNM65570:DNP65570 DDQ65570:DDT65570 CTU65570:CTX65570 CJY65570:CKB65570 CAC65570:CAF65570 BQG65570:BQJ65570 BGK65570:BGN65570 AWO65570:AWR65570 AMS65570:AMV65570 ACW65570:ACZ65570 TA65570:TD65570 JE65570:JH65570 G65570:J65570">
      <formula1>$AP$5:$AP$331</formula1>
    </dataValidation>
    <dataValidation allowBlank="1" showInputMessage="1" showErrorMessage="1" error="SOMENTE NUMEROS INTEIROS DE 0 A 59" sqref="N65559:O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N131095:O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N196631:O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N262167:O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N327703:O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N393239:O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N458775:O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N524311:O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N589847:O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N655383:O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N720919:O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N786455:O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N851991:O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N917527:O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N983063:O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A65559:AB65559 JY65559:JZ65559 TU65559:TV65559 ADQ65559:ADR65559 ANM65559:ANN65559 AXI65559:AXJ65559 BHE65559:BHF65559 BRA65559:BRB65559 CAW65559:CAX65559 CKS65559:CKT65559 CUO65559:CUP65559 DEK65559:DEL65559 DOG65559:DOH65559 DYC65559:DYD65559 EHY65559:EHZ65559 ERU65559:ERV65559 FBQ65559:FBR65559 FLM65559:FLN65559 FVI65559:FVJ65559 GFE65559:GFF65559 GPA65559:GPB65559 GYW65559:GYX65559 HIS65559:HIT65559 HSO65559:HSP65559 ICK65559:ICL65559 IMG65559:IMH65559 IWC65559:IWD65559 JFY65559:JFZ65559 JPU65559:JPV65559 JZQ65559:JZR65559 KJM65559:KJN65559 KTI65559:KTJ65559 LDE65559:LDF65559 LNA65559:LNB65559 LWW65559:LWX65559 MGS65559:MGT65559 MQO65559:MQP65559 NAK65559:NAL65559 NKG65559:NKH65559 NUC65559:NUD65559 ODY65559:ODZ65559 ONU65559:ONV65559 OXQ65559:OXR65559 PHM65559:PHN65559 PRI65559:PRJ65559 QBE65559:QBF65559 QLA65559:QLB65559 QUW65559:QUX65559 RES65559:RET65559 ROO65559:ROP65559 RYK65559:RYL65559 SIG65559:SIH65559 SSC65559:SSD65559 TBY65559:TBZ65559 TLU65559:TLV65559 TVQ65559:TVR65559 UFM65559:UFN65559 UPI65559:UPJ65559 UZE65559:UZF65559 VJA65559:VJB65559 VSW65559:VSX65559 WCS65559:WCT65559 WMO65559:WMP65559 WWK65559:WWL65559 AA131095:AB131095 JY131095:JZ131095 TU131095:TV131095 ADQ131095:ADR131095 ANM131095:ANN131095 AXI131095:AXJ131095 BHE131095:BHF131095 BRA131095:BRB131095 CAW131095:CAX131095 CKS131095:CKT131095 CUO131095:CUP131095 DEK131095:DEL131095 DOG131095:DOH131095 DYC131095:DYD131095 EHY131095:EHZ131095 ERU131095:ERV131095 FBQ131095:FBR131095 FLM131095:FLN131095 FVI131095:FVJ131095 GFE131095:GFF131095 GPA131095:GPB131095 GYW131095:GYX131095 HIS131095:HIT131095 HSO131095:HSP131095 ICK131095:ICL131095 IMG131095:IMH131095 IWC131095:IWD131095 JFY131095:JFZ131095 JPU131095:JPV131095 JZQ131095:JZR131095 KJM131095:KJN131095 KTI131095:KTJ131095 LDE131095:LDF131095 LNA131095:LNB131095 LWW131095:LWX131095 MGS131095:MGT131095 MQO131095:MQP131095 NAK131095:NAL131095 NKG131095:NKH131095 NUC131095:NUD131095 ODY131095:ODZ131095 ONU131095:ONV131095 OXQ131095:OXR131095 PHM131095:PHN131095 PRI131095:PRJ131095 QBE131095:QBF131095 QLA131095:QLB131095 QUW131095:QUX131095 RES131095:RET131095 ROO131095:ROP131095 RYK131095:RYL131095 SIG131095:SIH131095 SSC131095:SSD131095 TBY131095:TBZ131095 TLU131095:TLV131095 TVQ131095:TVR131095 UFM131095:UFN131095 UPI131095:UPJ131095 UZE131095:UZF131095 VJA131095:VJB131095 VSW131095:VSX131095 WCS131095:WCT131095 WMO131095:WMP131095 WWK131095:WWL131095 AA196631:AB196631 JY196631:JZ196631 TU196631:TV196631 ADQ196631:ADR196631 ANM196631:ANN196631 AXI196631:AXJ196631 BHE196631:BHF196631 BRA196631:BRB196631 CAW196631:CAX196631 CKS196631:CKT196631 CUO196631:CUP196631 DEK196631:DEL196631 DOG196631:DOH196631 DYC196631:DYD196631 EHY196631:EHZ196631 ERU196631:ERV196631 FBQ196631:FBR196631 FLM196631:FLN196631 FVI196631:FVJ196631 GFE196631:GFF196631 GPA196631:GPB196631 GYW196631:GYX196631 HIS196631:HIT196631 HSO196631:HSP196631 ICK196631:ICL196631 IMG196631:IMH196631 IWC196631:IWD196631 JFY196631:JFZ196631 JPU196631:JPV196631 JZQ196631:JZR196631 KJM196631:KJN196631 KTI196631:KTJ196631 LDE196631:LDF196631 LNA196631:LNB196631 LWW196631:LWX196631 MGS196631:MGT196631 MQO196631:MQP196631 NAK196631:NAL196631 NKG196631:NKH196631 NUC196631:NUD196631 ODY196631:ODZ196631 ONU196631:ONV196631 OXQ196631:OXR196631 PHM196631:PHN196631 PRI196631:PRJ196631 QBE196631:QBF196631 QLA196631:QLB196631 QUW196631:QUX196631 RES196631:RET196631 ROO196631:ROP196631 RYK196631:RYL196631 SIG196631:SIH196631 SSC196631:SSD196631 TBY196631:TBZ196631 TLU196631:TLV196631 TVQ196631:TVR196631 UFM196631:UFN196631 UPI196631:UPJ196631 UZE196631:UZF196631 VJA196631:VJB196631 VSW196631:VSX196631 WCS196631:WCT196631 WMO196631:WMP196631 WWK196631:WWL196631 AA262167:AB262167 JY262167:JZ262167 TU262167:TV262167 ADQ262167:ADR262167 ANM262167:ANN262167 AXI262167:AXJ262167 BHE262167:BHF262167 BRA262167:BRB262167 CAW262167:CAX262167 CKS262167:CKT262167 CUO262167:CUP262167 DEK262167:DEL262167 DOG262167:DOH262167 DYC262167:DYD262167 EHY262167:EHZ262167 ERU262167:ERV262167 FBQ262167:FBR262167 FLM262167:FLN262167 FVI262167:FVJ262167 GFE262167:GFF262167 GPA262167:GPB262167 GYW262167:GYX262167 HIS262167:HIT262167 HSO262167:HSP262167 ICK262167:ICL262167 IMG262167:IMH262167 IWC262167:IWD262167 JFY262167:JFZ262167 JPU262167:JPV262167 JZQ262167:JZR262167 KJM262167:KJN262167 KTI262167:KTJ262167 LDE262167:LDF262167 LNA262167:LNB262167 LWW262167:LWX262167 MGS262167:MGT262167 MQO262167:MQP262167 NAK262167:NAL262167 NKG262167:NKH262167 NUC262167:NUD262167 ODY262167:ODZ262167 ONU262167:ONV262167 OXQ262167:OXR262167 PHM262167:PHN262167 PRI262167:PRJ262167 QBE262167:QBF262167 QLA262167:QLB262167 QUW262167:QUX262167 RES262167:RET262167 ROO262167:ROP262167 RYK262167:RYL262167 SIG262167:SIH262167 SSC262167:SSD262167 TBY262167:TBZ262167 TLU262167:TLV262167 TVQ262167:TVR262167 UFM262167:UFN262167 UPI262167:UPJ262167 UZE262167:UZF262167 VJA262167:VJB262167 VSW262167:VSX262167 WCS262167:WCT262167 WMO262167:WMP262167 WWK262167:WWL262167 AA327703:AB327703 JY327703:JZ327703 TU327703:TV327703 ADQ327703:ADR327703 ANM327703:ANN327703 AXI327703:AXJ327703 BHE327703:BHF327703 BRA327703:BRB327703 CAW327703:CAX327703 CKS327703:CKT327703 CUO327703:CUP327703 DEK327703:DEL327703 DOG327703:DOH327703 DYC327703:DYD327703 EHY327703:EHZ327703 ERU327703:ERV327703 FBQ327703:FBR327703 FLM327703:FLN327703 FVI327703:FVJ327703 GFE327703:GFF327703 GPA327703:GPB327703 GYW327703:GYX327703 HIS327703:HIT327703 HSO327703:HSP327703 ICK327703:ICL327703 IMG327703:IMH327703 IWC327703:IWD327703 JFY327703:JFZ327703 JPU327703:JPV327703 JZQ327703:JZR327703 KJM327703:KJN327703 KTI327703:KTJ327703 LDE327703:LDF327703 LNA327703:LNB327703 LWW327703:LWX327703 MGS327703:MGT327703 MQO327703:MQP327703 NAK327703:NAL327703 NKG327703:NKH327703 NUC327703:NUD327703 ODY327703:ODZ327703 ONU327703:ONV327703 OXQ327703:OXR327703 PHM327703:PHN327703 PRI327703:PRJ327703 QBE327703:QBF327703 QLA327703:QLB327703 QUW327703:QUX327703 RES327703:RET327703 ROO327703:ROP327703 RYK327703:RYL327703 SIG327703:SIH327703 SSC327703:SSD327703 TBY327703:TBZ327703 TLU327703:TLV327703 TVQ327703:TVR327703 UFM327703:UFN327703 UPI327703:UPJ327703 UZE327703:UZF327703 VJA327703:VJB327703 VSW327703:VSX327703 WCS327703:WCT327703 WMO327703:WMP327703 WWK327703:WWL327703 AA393239:AB393239 JY393239:JZ393239 TU393239:TV393239 ADQ393239:ADR393239 ANM393239:ANN393239 AXI393239:AXJ393239 BHE393239:BHF393239 BRA393239:BRB393239 CAW393239:CAX393239 CKS393239:CKT393239 CUO393239:CUP393239 DEK393239:DEL393239 DOG393239:DOH393239 DYC393239:DYD393239 EHY393239:EHZ393239 ERU393239:ERV393239 FBQ393239:FBR393239 FLM393239:FLN393239 FVI393239:FVJ393239 GFE393239:GFF393239 GPA393239:GPB393239 GYW393239:GYX393239 HIS393239:HIT393239 HSO393239:HSP393239 ICK393239:ICL393239 IMG393239:IMH393239 IWC393239:IWD393239 JFY393239:JFZ393239 JPU393239:JPV393239 JZQ393239:JZR393239 KJM393239:KJN393239 KTI393239:KTJ393239 LDE393239:LDF393239 LNA393239:LNB393239 LWW393239:LWX393239 MGS393239:MGT393239 MQO393239:MQP393239 NAK393239:NAL393239 NKG393239:NKH393239 NUC393239:NUD393239 ODY393239:ODZ393239 ONU393239:ONV393239 OXQ393239:OXR393239 PHM393239:PHN393239 PRI393239:PRJ393239 QBE393239:QBF393239 QLA393239:QLB393239 QUW393239:QUX393239 RES393239:RET393239 ROO393239:ROP393239 RYK393239:RYL393239 SIG393239:SIH393239 SSC393239:SSD393239 TBY393239:TBZ393239 TLU393239:TLV393239 TVQ393239:TVR393239 UFM393239:UFN393239 UPI393239:UPJ393239 UZE393239:UZF393239 VJA393239:VJB393239 VSW393239:VSX393239 WCS393239:WCT393239 WMO393239:WMP393239 WWK393239:WWL393239 AA458775:AB458775 JY458775:JZ458775 TU458775:TV458775 ADQ458775:ADR458775 ANM458775:ANN458775 AXI458775:AXJ458775 BHE458775:BHF458775 BRA458775:BRB458775 CAW458775:CAX458775 CKS458775:CKT458775 CUO458775:CUP458775 DEK458775:DEL458775 DOG458775:DOH458775 DYC458775:DYD458775 EHY458775:EHZ458775 ERU458775:ERV458775 FBQ458775:FBR458775 FLM458775:FLN458775 FVI458775:FVJ458775 GFE458775:GFF458775 GPA458775:GPB458775 GYW458775:GYX458775 HIS458775:HIT458775 HSO458775:HSP458775 ICK458775:ICL458775 IMG458775:IMH458775 IWC458775:IWD458775 JFY458775:JFZ458775 JPU458775:JPV458775 JZQ458775:JZR458775 KJM458775:KJN458775 KTI458775:KTJ458775 LDE458775:LDF458775 LNA458775:LNB458775 LWW458775:LWX458775 MGS458775:MGT458775 MQO458775:MQP458775 NAK458775:NAL458775 NKG458775:NKH458775 NUC458775:NUD458775 ODY458775:ODZ458775 ONU458775:ONV458775 OXQ458775:OXR458775 PHM458775:PHN458775 PRI458775:PRJ458775 QBE458775:QBF458775 QLA458775:QLB458775 QUW458775:QUX458775 RES458775:RET458775 ROO458775:ROP458775 RYK458775:RYL458775 SIG458775:SIH458775 SSC458775:SSD458775 TBY458775:TBZ458775 TLU458775:TLV458775 TVQ458775:TVR458775 UFM458775:UFN458775 UPI458775:UPJ458775 UZE458775:UZF458775 VJA458775:VJB458775 VSW458775:VSX458775 WCS458775:WCT458775 WMO458775:WMP458775 WWK458775:WWL458775 AA524311:AB524311 JY524311:JZ524311 TU524311:TV524311 ADQ524311:ADR524311 ANM524311:ANN524311 AXI524311:AXJ524311 BHE524311:BHF524311 BRA524311:BRB524311 CAW524311:CAX524311 CKS524311:CKT524311 CUO524311:CUP524311 DEK524311:DEL524311 DOG524311:DOH524311 DYC524311:DYD524311 EHY524311:EHZ524311 ERU524311:ERV524311 FBQ524311:FBR524311 FLM524311:FLN524311 FVI524311:FVJ524311 GFE524311:GFF524311 GPA524311:GPB524311 GYW524311:GYX524311 HIS524311:HIT524311 HSO524311:HSP524311 ICK524311:ICL524311 IMG524311:IMH524311 IWC524311:IWD524311 JFY524311:JFZ524311 JPU524311:JPV524311 JZQ524311:JZR524311 KJM524311:KJN524311 KTI524311:KTJ524311 LDE524311:LDF524311 LNA524311:LNB524311 LWW524311:LWX524311 MGS524311:MGT524311 MQO524311:MQP524311 NAK524311:NAL524311 NKG524311:NKH524311 NUC524311:NUD524311 ODY524311:ODZ524311 ONU524311:ONV524311 OXQ524311:OXR524311 PHM524311:PHN524311 PRI524311:PRJ524311 QBE524311:QBF524311 QLA524311:QLB524311 QUW524311:QUX524311 RES524311:RET524311 ROO524311:ROP524311 RYK524311:RYL524311 SIG524311:SIH524311 SSC524311:SSD524311 TBY524311:TBZ524311 TLU524311:TLV524311 TVQ524311:TVR524311 UFM524311:UFN524311 UPI524311:UPJ524311 UZE524311:UZF524311 VJA524311:VJB524311 VSW524311:VSX524311 WCS524311:WCT524311 WMO524311:WMP524311 WWK524311:WWL524311 AA589847:AB589847 JY589847:JZ589847 TU589847:TV589847 ADQ589847:ADR589847 ANM589847:ANN589847 AXI589847:AXJ589847 BHE589847:BHF589847 BRA589847:BRB589847 CAW589847:CAX589847 CKS589847:CKT589847 CUO589847:CUP589847 DEK589847:DEL589847 DOG589847:DOH589847 DYC589847:DYD589847 EHY589847:EHZ589847 ERU589847:ERV589847 FBQ589847:FBR589847 FLM589847:FLN589847 FVI589847:FVJ589847 GFE589847:GFF589847 GPA589847:GPB589847 GYW589847:GYX589847 HIS589847:HIT589847 HSO589847:HSP589847 ICK589847:ICL589847 IMG589847:IMH589847 IWC589847:IWD589847 JFY589847:JFZ589847 JPU589847:JPV589847 JZQ589847:JZR589847 KJM589847:KJN589847 KTI589847:KTJ589847 LDE589847:LDF589847 LNA589847:LNB589847 LWW589847:LWX589847 MGS589847:MGT589847 MQO589847:MQP589847 NAK589847:NAL589847 NKG589847:NKH589847 NUC589847:NUD589847 ODY589847:ODZ589847 ONU589847:ONV589847 OXQ589847:OXR589847 PHM589847:PHN589847 PRI589847:PRJ589847 QBE589847:QBF589847 QLA589847:QLB589847 QUW589847:QUX589847 RES589847:RET589847 ROO589847:ROP589847 RYK589847:RYL589847 SIG589847:SIH589847 SSC589847:SSD589847 TBY589847:TBZ589847 TLU589847:TLV589847 TVQ589847:TVR589847 UFM589847:UFN589847 UPI589847:UPJ589847 UZE589847:UZF589847 VJA589847:VJB589847 VSW589847:VSX589847 WCS589847:WCT589847 WMO589847:WMP589847 WWK589847:WWL589847 AA655383:AB655383 JY655383:JZ655383 TU655383:TV655383 ADQ655383:ADR655383 ANM655383:ANN655383 AXI655383:AXJ655383 BHE655383:BHF655383 BRA655383:BRB655383 CAW655383:CAX655383 CKS655383:CKT655383 CUO655383:CUP655383 DEK655383:DEL655383 DOG655383:DOH655383 DYC655383:DYD655383 EHY655383:EHZ655383 ERU655383:ERV655383 FBQ655383:FBR655383 FLM655383:FLN655383 FVI655383:FVJ655383 GFE655383:GFF655383 GPA655383:GPB655383 GYW655383:GYX655383 HIS655383:HIT655383 HSO655383:HSP655383 ICK655383:ICL655383 IMG655383:IMH655383 IWC655383:IWD655383 JFY655383:JFZ655383 JPU655383:JPV655383 JZQ655383:JZR655383 KJM655383:KJN655383 KTI655383:KTJ655383 LDE655383:LDF655383 LNA655383:LNB655383 LWW655383:LWX655383 MGS655383:MGT655383 MQO655383:MQP655383 NAK655383:NAL655383 NKG655383:NKH655383 NUC655383:NUD655383 ODY655383:ODZ655383 ONU655383:ONV655383 OXQ655383:OXR655383 PHM655383:PHN655383 PRI655383:PRJ655383 QBE655383:QBF655383 QLA655383:QLB655383 QUW655383:QUX655383 RES655383:RET655383 ROO655383:ROP655383 RYK655383:RYL655383 SIG655383:SIH655383 SSC655383:SSD655383 TBY655383:TBZ655383 TLU655383:TLV655383 TVQ655383:TVR655383 UFM655383:UFN655383 UPI655383:UPJ655383 UZE655383:UZF655383 VJA655383:VJB655383 VSW655383:VSX655383 WCS655383:WCT655383 WMO655383:WMP655383 WWK655383:WWL655383 AA720919:AB720919 JY720919:JZ720919 TU720919:TV720919 ADQ720919:ADR720919 ANM720919:ANN720919 AXI720919:AXJ720919 BHE720919:BHF720919 BRA720919:BRB720919 CAW720919:CAX720919 CKS720919:CKT720919 CUO720919:CUP720919 DEK720919:DEL720919 DOG720919:DOH720919 DYC720919:DYD720919 EHY720919:EHZ720919 ERU720919:ERV720919 FBQ720919:FBR720919 FLM720919:FLN720919 FVI720919:FVJ720919 GFE720919:GFF720919 GPA720919:GPB720919 GYW720919:GYX720919 HIS720919:HIT720919 HSO720919:HSP720919 ICK720919:ICL720919 IMG720919:IMH720919 IWC720919:IWD720919 JFY720919:JFZ720919 JPU720919:JPV720919 JZQ720919:JZR720919 KJM720919:KJN720919 KTI720919:KTJ720919 LDE720919:LDF720919 LNA720919:LNB720919 LWW720919:LWX720919 MGS720919:MGT720919 MQO720919:MQP720919 NAK720919:NAL720919 NKG720919:NKH720919 NUC720919:NUD720919 ODY720919:ODZ720919 ONU720919:ONV720919 OXQ720919:OXR720919 PHM720919:PHN720919 PRI720919:PRJ720919 QBE720919:QBF720919 QLA720919:QLB720919 QUW720919:QUX720919 RES720919:RET720919 ROO720919:ROP720919 RYK720919:RYL720919 SIG720919:SIH720919 SSC720919:SSD720919 TBY720919:TBZ720919 TLU720919:TLV720919 TVQ720919:TVR720919 UFM720919:UFN720919 UPI720919:UPJ720919 UZE720919:UZF720919 VJA720919:VJB720919 VSW720919:VSX720919 WCS720919:WCT720919 WMO720919:WMP720919 WWK720919:WWL720919 AA786455:AB786455 JY786455:JZ786455 TU786455:TV786455 ADQ786455:ADR786455 ANM786455:ANN786455 AXI786455:AXJ786455 BHE786455:BHF786455 BRA786455:BRB786455 CAW786455:CAX786455 CKS786455:CKT786455 CUO786455:CUP786455 DEK786455:DEL786455 DOG786455:DOH786455 DYC786455:DYD786455 EHY786455:EHZ786455 ERU786455:ERV786455 FBQ786455:FBR786455 FLM786455:FLN786455 FVI786455:FVJ786455 GFE786455:GFF786455 GPA786455:GPB786455 GYW786455:GYX786455 HIS786455:HIT786455 HSO786455:HSP786455 ICK786455:ICL786455 IMG786455:IMH786455 IWC786455:IWD786455 JFY786455:JFZ786455 JPU786455:JPV786455 JZQ786455:JZR786455 KJM786455:KJN786455 KTI786455:KTJ786455 LDE786455:LDF786455 LNA786455:LNB786455 LWW786455:LWX786455 MGS786455:MGT786455 MQO786455:MQP786455 NAK786455:NAL786455 NKG786455:NKH786455 NUC786455:NUD786455 ODY786455:ODZ786455 ONU786455:ONV786455 OXQ786455:OXR786455 PHM786455:PHN786455 PRI786455:PRJ786455 QBE786455:QBF786455 QLA786455:QLB786455 QUW786455:QUX786455 RES786455:RET786455 ROO786455:ROP786455 RYK786455:RYL786455 SIG786455:SIH786455 SSC786455:SSD786455 TBY786455:TBZ786455 TLU786455:TLV786455 TVQ786455:TVR786455 UFM786455:UFN786455 UPI786455:UPJ786455 UZE786455:UZF786455 VJA786455:VJB786455 VSW786455:VSX786455 WCS786455:WCT786455 WMO786455:WMP786455 WWK786455:WWL786455 AA851991:AB851991 JY851991:JZ851991 TU851991:TV851991 ADQ851991:ADR851991 ANM851991:ANN851991 AXI851991:AXJ851991 BHE851991:BHF851991 BRA851991:BRB851991 CAW851991:CAX851991 CKS851991:CKT851991 CUO851991:CUP851991 DEK851991:DEL851991 DOG851991:DOH851991 DYC851991:DYD851991 EHY851991:EHZ851991 ERU851991:ERV851991 FBQ851991:FBR851991 FLM851991:FLN851991 FVI851991:FVJ851991 GFE851991:GFF851991 GPA851991:GPB851991 GYW851991:GYX851991 HIS851991:HIT851991 HSO851991:HSP851991 ICK851991:ICL851991 IMG851991:IMH851991 IWC851991:IWD851991 JFY851991:JFZ851991 JPU851991:JPV851991 JZQ851991:JZR851991 KJM851991:KJN851991 KTI851991:KTJ851991 LDE851991:LDF851991 LNA851991:LNB851991 LWW851991:LWX851991 MGS851991:MGT851991 MQO851991:MQP851991 NAK851991:NAL851991 NKG851991:NKH851991 NUC851991:NUD851991 ODY851991:ODZ851991 ONU851991:ONV851991 OXQ851991:OXR851991 PHM851991:PHN851991 PRI851991:PRJ851991 QBE851991:QBF851991 QLA851991:QLB851991 QUW851991:QUX851991 RES851991:RET851991 ROO851991:ROP851991 RYK851991:RYL851991 SIG851991:SIH851991 SSC851991:SSD851991 TBY851991:TBZ851991 TLU851991:TLV851991 TVQ851991:TVR851991 UFM851991:UFN851991 UPI851991:UPJ851991 UZE851991:UZF851991 VJA851991:VJB851991 VSW851991:VSX851991 WCS851991:WCT851991 WMO851991:WMP851991 WWK851991:WWL851991 AA917527:AB917527 JY917527:JZ917527 TU917527:TV917527 ADQ917527:ADR917527 ANM917527:ANN917527 AXI917527:AXJ917527 BHE917527:BHF917527 BRA917527:BRB917527 CAW917527:CAX917527 CKS917527:CKT917527 CUO917527:CUP917527 DEK917527:DEL917527 DOG917527:DOH917527 DYC917527:DYD917527 EHY917527:EHZ917527 ERU917527:ERV917527 FBQ917527:FBR917527 FLM917527:FLN917527 FVI917527:FVJ917527 GFE917527:GFF917527 GPA917527:GPB917527 GYW917527:GYX917527 HIS917527:HIT917527 HSO917527:HSP917527 ICK917527:ICL917527 IMG917527:IMH917527 IWC917527:IWD917527 JFY917527:JFZ917527 JPU917527:JPV917527 JZQ917527:JZR917527 KJM917527:KJN917527 KTI917527:KTJ917527 LDE917527:LDF917527 LNA917527:LNB917527 LWW917527:LWX917527 MGS917527:MGT917527 MQO917527:MQP917527 NAK917527:NAL917527 NKG917527:NKH917527 NUC917527:NUD917527 ODY917527:ODZ917527 ONU917527:ONV917527 OXQ917527:OXR917527 PHM917527:PHN917527 PRI917527:PRJ917527 QBE917527:QBF917527 QLA917527:QLB917527 QUW917527:QUX917527 RES917527:RET917527 ROO917527:ROP917527 RYK917527:RYL917527 SIG917527:SIH917527 SSC917527:SSD917527 TBY917527:TBZ917527 TLU917527:TLV917527 TVQ917527:TVR917527 UFM917527:UFN917527 UPI917527:UPJ917527 UZE917527:UZF917527 VJA917527:VJB917527 VSW917527:VSX917527 WCS917527:WCT917527 WMO917527:WMP917527 WWK917527:WWL917527 AA983063:AB983063 JY983063:JZ983063 TU983063:TV983063 ADQ983063:ADR983063 ANM983063:ANN983063 AXI983063:AXJ983063 BHE983063:BHF983063 BRA983063:BRB983063 CAW983063:CAX983063 CKS983063:CKT983063 CUO983063:CUP983063 DEK983063:DEL983063 DOG983063:DOH983063 DYC983063:DYD983063 EHY983063:EHZ983063 ERU983063:ERV983063 FBQ983063:FBR983063 FLM983063:FLN983063 FVI983063:FVJ983063 GFE983063:GFF983063 GPA983063:GPB983063 GYW983063:GYX983063 HIS983063:HIT983063 HSO983063:HSP983063 ICK983063:ICL983063 IMG983063:IMH983063 IWC983063:IWD983063 JFY983063:JFZ983063 JPU983063:JPV983063 JZQ983063:JZR983063 KJM983063:KJN983063 KTI983063:KTJ983063 LDE983063:LDF983063 LNA983063:LNB983063 LWW983063:LWX983063 MGS983063:MGT983063 MQO983063:MQP983063 NAK983063:NAL983063 NKG983063:NKH983063 NUC983063:NUD983063 ODY983063:ODZ983063 ONU983063:ONV983063 OXQ983063:OXR983063 PHM983063:PHN983063 PRI983063:PRJ983063 QBE983063:QBF983063 QLA983063:QLB983063 QUW983063:QUX983063 RES983063:RET983063 ROO983063:ROP983063 RYK983063:RYL983063 SIG983063:SIH983063 SSC983063:SSD983063 TBY983063:TBZ983063 TLU983063:TLV983063 TVQ983063:TVR983063 UFM983063:UFN983063 UPI983063:UPJ983063 UZE983063:UZF983063 VJA983063:VJB983063 VSW983063:VSX983063 WCS983063:WCT983063 WMO983063:WMP983063 WWK983063:WWL983063"/>
    <dataValidation type="list" allowBlank="1" showInputMessage="1" showErrorMessage="1" error="Motivo não listado. Escolher &quot;Outro&quot; e especificar." prompt="Escolha a opção para o não lançar efluente líquido no ano base." sqref="WVP983082:WWE983082 F65578:U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F131114:U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F196650:U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F262186:U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F327722:U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F393258:U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F458794:U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F524330:U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F589866:U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F655402:U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F720938:U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F786474:U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F852010:U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F917546:U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F983082:U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formula1>$B$68:$B$73</formula1>
    </dataValidation>
    <dataValidation type="list" allowBlank="1" showInputMessage="1" showErrorMessage="1" sqref="BA5:BC5 KW5:KY5 US5:UU5 AEO5:AEQ5 AOK5:AOM5 AYG5:AYI5 BIC5:BIE5 BRY5:BSA5 CBU5:CBW5 CLQ5:CLS5 CVM5:CVO5 DFI5:DFK5 DPE5:DPG5 DZA5:DZC5 EIW5:EIY5 ESS5:ESU5 FCO5:FCQ5 FMK5:FMM5 FWG5:FWI5 GGC5:GGE5 GPY5:GQA5 GZU5:GZW5 HJQ5:HJS5 HTM5:HTO5 IDI5:IDK5 INE5:ING5 IXA5:IXC5 JGW5:JGY5 JQS5:JQU5 KAO5:KAQ5 KKK5:KKM5 KUG5:KUI5 LEC5:LEE5 LNY5:LOA5 LXU5:LXW5 MHQ5:MHS5 MRM5:MRO5 NBI5:NBK5 NLE5:NLG5 NVA5:NVC5 OEW5:OEY5 OOS5:OOU5 OYO5:OYQ5 PIK5:PIM5 PSG5:PSI5 QCC5:QCE5 QLY5:QMA5 QVU5:QVW5 RFQ5:RFS5 RPM5:RPO5 RZI5:RZK5 SJE5:SJG5 STA5:STC5 TCW5:TCY5 TMS5:TMU5 TWO5:TWQ5 UGK5:UGM5 UQG5:UQI5 VAC5:VAE5 VJY5:VKA5 VTU5:VTW5 WDQ5:WDS5 WNM5:WNO5 WXI5:WXK5 BA65536:BC65536 KW65536:KY65536 US65536:UU65536 AEO65536:AEQ65536 AOK65536:AOM65536 AYG65536:AYI65536 BIC65536:BIE65536 BRY65536:BSA65536 CBU65536:CBW65536 CLQ65536:CLS65536 CVM65536:CVO65536 DFI65536:DFK65536 DPE65536:DPG65536 DZA65536:DZC65536 EIW65536:EIY65536 ESS65536:ESU65536 FCO65536:FCQ65536 FMK65536:FMM65536 FWG65536:FWI65536 GGC65536:GGE65536 GPY65536:GQA65536 GZU65536:GZW65536 HJQ65536:HJS65536 HTM65536:HTO65536 IDI65536:IDK65536 INE65536:ING65536 IXA65536:IXC65536 JGW65536:JGY65536 JQS65536:JQU65536 KAO65536:KAQ65536 KKK65536:KKM65536 KUG65536:KUI65536 LEC65536:LEE65536 LNY65536:LOA65536 LXU65536:LXW65536 MHQ65536:MHS65536 MRM65536:MRO65536 NBI65536:NBK65536 NLE65536:NLG65536 NVA65536:NVC65536 OEW65536:OEY65536 OOS65536:OOU65536 OYO65536:OYQ65536 PIK65536:PIM65536 PSG65536:PSI65536 QCC65536:QCE65536 QLY65536:QMA65536 QVU65536:QVW65536 RFQ65536:RFS65536 RPM65536:RPO65536 RZI65536:RZK65536 SJE65536:SJG65536 STA65536:STC65536 TCW65536:TCY65536 TMS65536:TMU65536 TWO65536:TWQ65536 UGK65536:UGM65536 UQG65536:UQI65536 VAC65536:VAE65536 VJY65536:VKA65536 VTU65536:VTW65536 WDQ65536:WDS65536 WNM65536:WNO65536 WXI65536:WXK65536 BA131072:BC131072 KW131072:KY131072 US131072:UU131072 AEO131072:AEQ131072 AOK131072:AOM131072 AYG131072:AYI131072 BIC131072:BIE131072 BRY131072:BSA131072 CBU131072:CBW131072 CLQ131072:CLS131072 CVM131072:CVO131072 DFI131072:DFK131072 DPE131072:DPG131072 DZA131072:DZC131072 EIW131072:EIY131072 ESS131072:ESU131072 FCO131072:FCQ131072 FMK131072:FMM131072 FWG131072:FWI131072 GGC131072:GGE131072 GPY131072:GQA131072 GZU131072:GZW131072 HJQ131072:HJS131072 HTM131072:HTO131072 IDI131072:IDK131072 INE131072:ING131072 IXA131072:IXC131072 JGW131072:JGY131072 JQS131072:JQU131072 KAO131072:KAQ131072 KKK131072:KKM131072 KUG131072:KUI131072 LEC131072:LEE131072 LNY131072:LOA131072 LXU131072:LXW131072 MHQ131072:MHS131072 MRM131072:MRO131072 NBI131072:NBK131072 NLE131072:NLG131072 NVA131072:NVC131072 OEW131072:OEY131072 OOS131072:OOU131072 OYO131072:OYQ131072 PIK131072:PIM131072 PSG131072:PSI131072 QCC131072:QCE131072 QLY131072:QMA131072 QVU131072:QVW131072 RFQ131072:RFS131072 RPM131072:RPO131072 RZI131072:RZK131072 SJE131072:SJG131072 STA131072:STC131072 TCW131072:TCY131072 TMS131072:TMU131072 TWO131072:TWQ131072 UGK131072:UGM131072 UQG131072:UQI131072 VAC131072:VAE131072 VJY131072:VKA131072 VTU131072:VTW131072 WDQ131072:WDS131072 WNM131072:WNO131072 WXI131072:WXK131072 BA196608:BC196608 KW196608:KY196608 US196608:UU196608 AEO196608:AEQ196608 AOK196608:AOM196608 AYG196608:AYI196608 BIC196608:BIE196608 BRY196608:BSA196608 CBU196608:CBW196608 CLQ196608:CLS196608 CVM196608:CVO196608 DFI196608:DFK196608 DPE196608:DPG196608 DZA196608:DZC196608 EIW196608:EIY196608 ESS196608:ESU196608 FCO196608:FCQ196608 FMK196608:FMM196608 FWG196608:FWI196608 GGC196608:GGE196608 GPY196608:GQA196608 GZU196608:GZW196608 HJQ196608:HJS196608 HTM196608:HTO196608 IDI196608:IDK196608 INE196608:ING196608 IXA196608:IXC196608 JGW196608:JGY196608 JQS196608:JQU196608 KAO196608:KAQ196608 KKK196608:KKM196608 KUG196608:KUI196608 LEC196608:LEE196608 LNY196608:LOA196608 LXU196608:LXW196608 MHQ196608:MHS196608 MRM196608:MRO196608 NBI196608:NBK196608 NLE196608:NLG196608 NVA196608:NVC196608 OEW196608:OEY196608 OOS196608:OOU196608 OYO196608:OYQ196608 PIK196608:PIM196608 PSG196608:PSI196608 QCC196608:QCE196608 QLY196608:QMA196608 QVU196608:QVW196608 RFQ196608:RFS196608 RPM196608:RPO196608 RZI196608:RZK196608 SJE196608:SJG196608 STA196608:STC196608 TCW196608:TCY196608 TMS196608:TMU196608 TWO196608:TWQ196608 UGK196608:UGM196608 UQG196608:UQI196608 VAC196608:VAE196608 VJY196608:VKA196608 VTU196608:VTW196608 WDQ196608:WDS196608 WNM196608:WNO196608 WXI196608:WXK196608 BA262144:BC262144 KW262144:KY262144 US262144:UU262144 AEO262144:AEQ262144 AOK262144:AOM262144 AYG262144:AYI262144 BIC262144:BIE262144 BRY262144:BSA262144 CBU262144:CBW262144 CLQ262144:CLS262144 CVM262144:CVO262144 DFI262144:DFK262144 DPE262144:DPG262144 DZA262144:DZC262144 EIW262144:EIY262144 ESS262144:ESU262144 FCO262144:FCQ262144 FMK262144:FMM262144 FWG262144:FWI262144 GGC262144:GGE262144 GPY262144:GQA262144 GZU262144:GZW262144 HJQ262144:HJS262144 HTM262144:HTO262144 IDI262144:IDK262144 INE262144:ING262144 IXA262144:IXC262144 JGW262144:JGY262144 JQS262144:JQU262144 KAO262144:KAQ262144 KKK262144:KKM262144 KUG262144:KUI262144 LEC262144:LEE262144 LNY262144:LOA262144 LXU262144:LXW262144 MHQ262144:MHS262144 MRM262144:MRO262144 NBI262144:NBK262144 NLE262144:NLG262144 NVA262144:NVC262144 OEW262144:OEY262144 OOS262144:OOU262144 OYO262144:OYQ262144 PIK262144:PIM262144 PSG262144:PSI262144 QCC262144:QCE262144 QLY262144:QMA262144 QVU262144:QVW262144 RFQ262144:RFS262144 RPM262144:RPO262144 RZI262144:RZK262144 SJE262144:SJG262144 STA262144:STC262144 TCW262144:TCY262144 TMS262144:TMU262144 TWO262144:TWQ262144 UGK262144:UGM262144 UQG262144:UQI262144 VAC262144:VAE262144 VJY262144:VKA262144 VTU262144:VTW262144 WDQ262144:WDS262144 WNM262144:WNO262144 WXI262144:WXK262144 BA327680:BC327680 KW327680:KY327680 US327680:UU327680 AEO327680:AEQ327680 AOK327680:AOM327680 AYG327680:AYI327680 BIC327680:BIE327680 BRY327680:BSA327680 CBU327680:CBW327680 CLQ327680:CLS327680 CVM327680:CVO327680 DFI327680:DFK327680 DPE327680:DPG327680 DZA327680:DZC327680 EIW327680:EIY327680 ESS327680:ESU327680 FCO327680:FCQ327680 FMK327680:FMM327680 FWG327680:FWI327680 GGC327680:GGE327680 GPY327680:GQA327680 GZU327680:GZW327680 HJQ327680:HJS327680 HTM327680:HTO327680 IDI327680:IDK327680 INE327680:ING327680 IXA327680:IXC327680 JGW327680:JGY327680 JQS327680:JQU327680 KAO327680:KAQ327680 KKK327680:KKM327680 KUG327680:KUI327680 LEC327680:LEE327680 LNY327680:LOA327680 LXU327680:LXW327680 MHQ327680:MHS327680 MRM327680:MRO327680 NBI327680:NBK327680 NLE327680:NLG327680 NVA327680:NVC327680 OEW327680:OEY327680 OOS327680:OOU327680 OYO327680:OYQ327680 PIK327680:PIM327680 PSG327680:PSI327680 QCC327680:QCE327680 QLY327680:QMA327680 QVU327680:QVW327680 RFQ327680:RFS327680 RPM327680:RPO327680 RZI327680:RZK327680 SJE327680:SJG327680 STA327680:STC327680 TCW327680:TCY327680 TMS327680:TMU327680 TWO327680:TWQ327680 UGK327680:UGM327680 UQG327680:UQI327680 VAC327680:VAE327680 VJY327680:VKA327680 VTU327680:VTW327680 WDQ327680:WDS327680 WNM327680:WNO327680 WXI327680:WXK327680 BA393216:BC393216 KW393216:KY393216 US393216:UU393216 AEO393216:AEQ393216 AOK393216:AOM393216 AYG393216:AYI393216 BIC393216:BIE393216 BRY393216:BSA393216 CBU393216:CBW393216 CLQ393216:CLS393216 CVM393216:CVO393216 DFI393216:DFK393216 DPE393216:DPG393216 DZA393216:DZC393216 EIW393216:EIY393216 ESS393216:ESU393216 FCO393216:FCQ393216 FMK393216:FMM393216 FWG393216:FWI393216 GGC393216:GGE393216 GPY393216:GQA393216 GZU393216:GZW393216 HJQ393216:HJS393216 HTM393216:HTO393216 IDI393216:IDK393216 INE393216:ING393216 IXA393216:IXC393216 JGW393216:JGY393216 JQS393216:JQU393216 KAO393216:KAQ393216 KKK393216:KKM393216 KUG393216:KUI393216 LEC393216:LEE393216 LNY393216:LOA393216 LXU393216:LXW393216 MHQ393216:MHS393216 MRM393216:MRO393216 NBI393216:NBK393216 NLE393216:NLG393216 NVA393216:NVC393216 OEW393216:OEY393216 OOS393216:OOU393216 OYO393216:OYQ393216 PIK393216:PIM393216 PSG393216:PSI393216 QCC393216:QCE393216 QLY393216:QMA393216 QVU393216:QVW393216 RFQ393216:RFS393216 RPM393216:RPO393216 RZI393216:RZK393216 SJE393216:SJG393216 STA393216:STC393216 TCW393216:TCY393216 TMS393216:TMU393216 TWO393216:TWQ393216 UGK393216:UGM393216 UQG393216:UQI393216 VAC393216:VAE393216 VJY393216:VKA393216 VTU393216:VTW393216 WDQ393216:WDS393216 WNM393216:WNO393216 WXI393216:WXK393216 BA458752:BC458752 KW458752:KY458752 US458752:UU458752 AEO458752:AEQ458752 AOK458752:AOM458752 AYG458752:AYI458752 BIC458752:BIE458752 BRY458752:BSA458752 CBU458752:CBW458752 CLQ458752:CLS458752 CVM458752:CVO458752 DFI458752:DFK458752 DPE458752:DPG458752 DZA458752:DZC458752 EIW458752:EIY458752 ESS458752:ESU458752 FCO458752:FCQ458752 FMK458752:FMM458752 FWG458752:FWI458752 GGC458752:GGE458752 GPY458752:GQA458752 GZU458752:GZW458752 HJQ458752:HJS458752 HTM458752:HTO458752 IDI458752:IDK458752 INE458752:ING458752 IXA458752:IXC458752 JGW458752:JGY458752 JQS458752:JQU458752 KAO458752:KAQ458752 KKK458752:KKM458752 KUG458752:KUI458752 LEC458752:LEE458752 LNY458752:LOA458752 LXU458752:LXW458752 MHQ458752:MHS458752 MRM458752:MRO458752 NBI458752:NBK458752 NLE458752:NLG458752 NVA458752:NVC458752 OEW458752:OEY458752 OOS458752:OOU458752 OYO458752:OYQ458752 PIK458752:PIM458752 PSG458752:PSI458752 QCC458752:QCE458752 QLY458752:QMA458752 QVU458752:QVW458752 RFQ458752:RFS458752 RPM458752:RPO458752 RZI458752:RZK458752 SJE458752:SJG458752 STA458752:STC458752 TCW458752:TCY458752 TMS458752:TMU458752 TWO458752:TWQ458752 UGK458752:UGM458752 UQG458752:UQI458752 VAC458752:VAE458752 VJY458752:VKA458752 VTU458752:VTW458752 WDQ458752:WDS458752 WNM458752:WNO458752 WXI458752:WXK458752 BA524288:BC524288 KW524288:KY524288 US524288:UU524288 AEO524288:AEQ524288 AOK524288:AOM524288 AYG524288:AYI524288 BIC524288:BIE524288 BRY524288:BSA524288 CBU524288:CBW524288 CLQ524288:CLS524288 CVM524288:CVO524288 DFI524288:DFK524288 DPE524288:DPG524288 DZA524288:DZC524288 EIW524288:EIY524288 ESS524288:ESU524288 FCO524288:FCQ524288 FMK524288:FMM524288 FWG524288:FWI524288 GGC524288:GGE524288 GPY524288:GQA524288 GZU524288:GZW524288 HJQ524288:HJS524288 HTM524288:HTO524288 IDI524288:IDK524288 INE524288:ING524288 IXA524288:IXC524288 JGW524288:JGY524288 JQS524288:JQU524288 KAO524288:KAQ524288 KKK524288:KKM524288 KUG524288:KUI524288 LEC524288:LEE524288 LNY524288:LOA524288 LXU524288:LXW524288 MHQ524288:MHS524288 MRM524288:MRO524288 NBI524288:NBK524288 NLE524288:NLG524288 NVA524288:NVC524288 OEW524288:OEY524288 OOS524288:OOU524288 OYO524288:OYQ524288 PIK524288:PIM524288 PSG524288:PSI524288 QCC524288:QCE524288 QLY524288:QMA524288 QVU524288:QVW524288 RFQ524288:RFS524288 RPM524288:RPO524288 RZI524288:RZK524288 SJE524288:SJG524288 STA524288:STC524288 TCW524288:TCY524288 TMS524288:TMU524288 TWO524288:TWQ524288 UGK524288:UGM524288 UQG524288:UQI524288 VAC524288:VAE524288 VJY524288:VKA524288 VTU524288:VTW524288 WDQ524288:WDS524288 WNM524288:WNO524288 WXI524288:WXK524288 BA589824:BC589824 KW589824:KY589824 US589824:UU589824 AEO589824:AEQ589824 AOK589824:AOM589824 AYG589824:AYI589824 BIC589824:BIE589824 BRY589824:BSA589824 CBU589824:CBW589824 CLQ589824:CLS589824 CVM589824:CVO589824 DFI589824:DFK589824 DPE589824:DPG589824 DZA589824:DZC589824 EIW589824:EIY589824 ESS589824:ESU589824 FCO589824:FCQ589824 FMK589824:FMM589824 FWG589824:FWI589824 GGC589824:GGE589824 GPY589824:GQA589824 GZU589824:GZW589824 HJQ589824:HJS589824 HTM589824:HTO589824 IDI589824:IDK589824 INE589824:ING589824 IXA589824:IXC589824 JGW589824:JGY589824 JQS589824:JQU589824 KAO589824:KAQ589824 KKK589824:KKM589824 KUG589824:KUI589824 LEC589824:LEE589824 LNY589824:LOA589824 LXU589824:LXW589824 MHQ589824:MHS589824 MRM589824:MRO589824 NBI589824:NBK589824 NLE589824:NLG589824 NVA589824:NVC589824 OEW589824:OEY589824 OOS589824:OOU589824 OYO589824:OYQ589824 PIK589824:PIM589824 PSG589824:PSI589824 QCC589824:QCE589824 QLY589824:QMA589824 QVU589824:QVW589824 RFQ589824:RFS589824 RPM589824:RPO589824 RZI589824:RZK589824 SJE589824:SJG589824 STA589824:STC589824 TCW589824:TCY589824 TMS589824:TMU589824 TWO589824:TWQ589824 UGK589824:UGM589824 UQG589824:UQI589824 VAC589824:VAE589824 VJY589824:VKA589824 VTU589824:VTW589824 WDQ589824:WDS589824 WNM589824:WNO589824 WXI589824:WXK589824 BA655360:BC655360 KW655360:KY655360 US655360:UU655360 AEO655360:AEQ655360 AOK655360:AOM655360 AYG655360:AYI655360 BIC655360:BIE655360 BRY655360:BSA655360 CBU655360:CBW655360 CLQ655360:CLS655360 CVM655360:CVO655360 DFI655360:DFK655360 DPE655360:DPG655360 DZA655360:DZC655360 EIW655360:EIY655360 ESS655360:ESU655360 FCO655360:FCQ655360 FMK655360:FMM655360 FWG655360:FWI655360 GGC655360:GGE655360 GPY655360:GQA655360 GZU655360:GZW655360 HJQ655360:HJS655360 HTM655360:HTO655360 IDI655360:IDK655360 INE655360:ING655360 IXA655360:IXC655360 JGW655360:JGY655360 JQS655360:JQU655360 KAO655360:KAQ655360 KKK655360:KKM655360 KUG655360:KUI655360 LEC655360:LEE655360 LNY655360:LOA655360 LXU655360:LXW655360 MHQ655360:MHS655360 MRM655360:MRO655360 NBI655360:NBK655360 NLE655360:NLG655360 NVA655360:NVC655360 OEW655360:OEY655360 OOS655360:OOU655360 OYO655360:OYQ655360 PIK655360:PIM655360 PSG655360:PSI655360 QCC655360:QCE655360 QLY655360:QMA655360 QVU655360:QVW655360 RFQ655360:RFS655360 RPM655360:RPO655360 RZI655360:RZK655360 SJE655360:SJG655360 STA655360:STC655360 TCW655360:TCY655360 TMS655360:TMU655360 TWO655360:TWQ655360 UGK655360:UGM655360 UQG655360:UQI655360 VAC655360:VAE655360 VJY655360:VKA655360 VTU655360:VTW655360 WDQ655360:WDS655360 WNM655360:WNO655360 WXI655360:WXK655360 BA720896:BC720896 KW720896:KY720896 US720896:UU720896 AEO720896:AEQ720896 AOK720896:AOM720896 AYG720896:AYI720896 BIC720896:BIE720896 BRY720896:BSA720896 CBU720896:CBW720896 CLQ720896:CLS720896 CVM720896:CVO720896 DFI720896:DFK720896 DPE720896:DPG720896 DZA720896:DZC720896 EIW720896:EIY720896 ESS720896:ESU720896 FCO720896:FCQ720896 FMK720896:FMM720896 FWG720896:FWI720896 GGC720896:GGE720896 GPY720896:GQA720896 GZU720896:GZW720896 HJQ720896:HJS720896 HTM720896:HTO720896 IDI720896:IDK720896 INE720896:ING720896 IXA720896:IXC720896 JGW720896:JGY720896 JQS720896:JQU720896 KAO720896:KAQ720896 KKK720896:KKM720896 KUG720896:KUI720896 LEC720896:LEE720896 LNY720896:LOA720896 LXU720896:LXW720896 MHQ720896:MHS720896 MRM720896:MRO720896 NBI720896:NBK720896 NLE720896:NLG720896 NVA720896:NVC720896 OEW720896:OEY720896 OOS720896:OOU720896 OYO720896:OYQ720896 PIK720896:PIM720896 PSG720896:PSI720896 QCC720896:QCE720896 QLY720896:QMA720896 QVU720896:QVW720896 RFQ720896:RFS720896 RPM720896:RPO720896 RZI720896:RZK720896 SJE720896:SJG720896 STA720896:STC720896 TCW720896:TCY720896 TMS720896:TMU720896 TWO720896:TWQ720896 UGK720896:UGM720896 UQG720896:UQI720896 VAC720896:VAE720896 VJY720896:VKA720896 VTU720896:VTW720896 WDQ720896:WDS720896 WNM720896:WNO720896 WXI720896:WXK720896 BA786432:BC786432 KW786432:KY786432 US786432:UU786432 AEO786432:AEQ786432 AOK786432:AOM786432 AYG786432:AYI786432 BIC786432:BIE786432 BRY786432:BSA786432 CBU786432:CBW786432 CLQ786432:CLS786432 CVM786432:CVO786432 DFI786432:DFK786432 DPE786432:DPG786432 DZA786432:DZC786432 EIW786432:EIY786432 ESS786432:ESU786432 FCO786432:FCQ786432 FMK786432:FMM786432 FWG786432:FWI786432 GGC786432:GGE786432 GPY786432:GQA786432 GZU786432:GZW786432 HJQ786432:HJS786432 HTM786432:HTO786432 IDI786432:IDK786432 INE786432:ING786432 IXA786432:IXC786432 JGW786432:JGY786432 JQS786432:JQU786432 KAO786432:KAQ786432 KKK786432:KKM786432 KUG786432:KUI786432 LEC786432:LEE786432 LNY786432:LOA786432 LXU786432:LXW786432 MHQ786432:MHS786432 MRM786432:MRO786432 NBI786432:NBK786432 NLE786432:NLG786432 NVA786432:NVC786432 OEW786432:OEY786432 OOS786432:OOU786432 OYO786432:OYQ786432 PIK786432:PIM786432 PSG786432:PSI786432 QCC786432:QCE786432 QLY786432:QMA786432 QVU786432:QVW786432 RFQ786432:RFS786432 RPM786432:RPO786432 RZI786432:RZK786432 SJE786432:SJG786432 STA786432:STC786432 TCW786432:TCY786432 TMS786432:TMU786432 TWO786432:TWQ786432 UGK786432:UGM786432 UQG786432:UQI786432 VAC786432:VAE786432 VJY786432:VKA786432 VTU786432:VTW786432 WDQ786432:WDS786432 WNM786432:WNO786432 WXI786432:WXK786432 BA851968:BC851968 KW851968:KY851968 US851968:UU851968 AEO851968:AEQ851968 AOK851968:AOM851968 AYG851968:AYI851968 BIC851968:BIE851968 BRY851968:BSA851968 CBU851968:CBW851968 CLQ851968:CLS851968 CVM851968:CVO851968 DFI851968:DFK851968 DPE851968:DPG851968 DZA851968:DZC851968 EIW851968:EIY851968 ESS851968:ESU851968 FCO851968:FCQ851968 FMK851968:FMM851968 FWG851968:FWI851968 GGC851968:GGE851968 GPY851968:GQA851968 GZU851968:GZW851968 HJQ851968:HJS851968 HTM851968:HTO851968 IDI851968:IDK851968 INE851968:ING851968 IXA851968:IXC851968 JGW851968:JGY851968 JQS851968:JQU851968 KAO851968:KAQ851968 KKK851968:KKM851968 KUG851968:KUI851968 LEC851968:LEE851968 LNY851968:LOA851968 LXU851968:LXW851968 MHQ851968:MHS851968 MRM851968:MRO851968 NBI851968:NBK851968 NLE851968:NLG851968 NVA851968:NVC851968 OEW851968:OEY851968 OOS851968:OOU851968 OYO851968:OYQ851968 PIK851968:PIM851968 PSG851968:PSI851968 QCC851968:QCE851968 QLY851968:QMA851968 QVU851968:QVW851968 RFQ851968:RFS851968 RPM851968:RPO851968 RZI851968:RZK851968 SJE851968:SJG851968 STA851968:STC851968 TCW851968:TCY851968 TMS851968:TMU851968 TWO851968:TWQ851968 UGK851968:UGM851968 UQG851968:UQI851968 VAC851968:VAE851968 VJY851968:VKA851968 VTU851968:VTW851968 WDQ851968:WDS851968 WNM851968:WNO851968 WXI851968:WXK851968 BA917504:BC917504 KW917504:KY917504 US917504:UU917504 AEO917504:AEQ917504 AOK917504:AOM917504 AYG917504:AYI917504 BIC917504:BIE917504 BRY917504:BSA917504 CBU917504:CBW917504 CLQ917504:CLS917504 CVM917504:CVO917504 DFI917504:DFK917504 DPE917504:DPG917504 DZA917504:DZC917504 EIW917504:EIY917504 ESS917504:ESU917504 FCO917504:FCQ917504 FMK917504:FMM917504 FWG917504:FWI917504 GGC917504:GGE917504 GPY917504:GQA917504 GZU917504:GZW917504 HJQ917504:HJS917504 HTM917504:HTO917504 IDI917504:IDK917504 INE917504:ING917504 IXA917504:IXC917504 JGW917504:JGY917504 JQS917504:JQU917504 KAO917504:KAQ917504 KKK917504:KKM917504 KUG917504:KUI917504 LEC917504:LEE917504 LNY917504:LOA917504 LXU917504:LXW917504 MHQ917504:MHS917504 MRM917504:MRO917504 NBI917504:NBK917504 NLE917504:NLG917504 NVA917504:NVC917504 OEW917504:OEY917504 OOS917504:OOU917504 OYO917504:OYQ917504 PIK917504:PIM917504 PSG917504:PSI917504 QCC917504:QCE917504 QLY917504:QMA917504 QVU917504:QVW917504 RFQ917504:RFS917504 RPM917504:RPO917504 RZI917504:RZK917504 SJE917504:SJG917504 STA917504:STC917504 TCW917504:TCY917504 TMS917504:TMU917504 TWO917504:TWQ917504 UGK917504:UGM917504 UQG917504:UQI917504 VAC917504:VAE917504 VJY917504:VKA917504 VTU917504:VTW917504 WDQ917504:WDS917504 WNM917504:WNO917504 WXI917504:WXK917504 BA983040:BC983040 KW983040:KY983040 US983040:UU983040 AEO983040:AEQ983040 AOK983040:AOM983040 AYG983040:AYI983040 BIC983040:BIE983040 BRY983040:BSA983040 CBU983040:CBW983040 CLQ983040:CLS983040 CVM983040:CVO983040 DFI983040:DFK983040 DPE983040:DPG983040 DZA983040:DZC983040 EIW983040:EIY983040 ESS983040:ESU983040 FCO983040:FCQ983040 FMK983040:FMM983040 FWG983040:FWI983040 GGC983040:GGE983040 GPY983040:GQA983040 GZU983040:GZW983040 HJQ983040:HJS983040 HTM983040:HTO983040 IDI983040:IDK983040 INE983040:ING983040 IXA983040:IXC983040 JGW983040:JGY983040 JQS983040:JQU983040 KAO983040:KAQ983040 KKK983040:KKM983040 KUG983040:KUI983040 LEC983040:LEE983040 LNY983040:LOA983040 LXU983040:LXW983040 MHQ983040:MHS983040 MRM983040:MRO983040 NBI983040:NBK983040 NLE983040:NLG983040 NVA983040:NVC983040 OEW983040:OEY983040 OOS983040:OOU983040 OYO983040:OYQ983040 PIK983040:PIM983040 PSG983040:PSI983040 QCC983040:QCE983040 QLY983040:QMA983040 QVU983040:QVW983040 RFQ983040:RFS983040 RPM983040:RPO983040 RZI983040:RZK983040 SJE983040:SJG983040 STA983040:STC983040 TCW983040:TCY983040 TMS983040:TMU983040 TWO983040:TWQ983040 UGK983040:UGM983040 UQG983040:UQI983040 VAC983040:VAE983040 VJY983040:VKA983040 VTU983040:VTW983040 WDQ983040:WDS983040 WNM983040:WNO983040 WXI983040:WXK983040">
      <formula1>$B$76:$B$77</formula1>
    </dataValidation>
    <dataValidation type="list" allowBlank="1" showInputMessage="1" showErrorMessage="1" sqref="WVW983060 WMA983060 WCE983060 VSI983060 VIM983060 UYQ983060 UOU983060 UEY983060 TVC983060 TLG983060 TBK983060 SRO983060 SHS983060 RXW983060 ROA983060 REE983060 QUI983060 QKM983060 QAQ983060 PQU983060 PGY983060 OXC983060 ONG983060 ODK983060 NTO983060 NJS983060 MZW983060 MQA983060 MGE983060 LWI983060 LMM983060 LCQ983060 KSU983060 KIY983060 JZC983060 JPG983060 JFK983060 IVO983060 ILS983060 IBW983060 HSA983060 HIE983060 GYI983060 GOM983060 GEQ983060 FUU983060 FKY983060 FBC983060 ERG983060 EHK983060 DXO983060 DNS983060 DDW983060 CUA983060 CKE983060 CAI983060 BQM983060 BGQ983060 AWU983060 AMY983060 ADC983060 TG983060 JK983060 M983060 WVW917524 WMA917524 WCE917524 VSI917524 VIM917524 UYQ917524 UOU917524 UEY917524 TVC917524 TLG917524 TBK917524 SRO917524 SHS917524 RXW917524 ROA917524 REE917524 QUI917524 QKM917524 QAQ917524 PQU917524 PGY917524 OXC917524 ONG917524 ODK917524 NTO917524 NJS917524 MZW917524 MQA917524 MGE917524 LWI917524 LMM917524 LCQ917524 KSU917524 KIY917524 JZC917524 JPG917524 JFK917524 IVO917524 ILS917524 IBW917524 HSA917524 HIE917524 GYI917524 GOM917524 GEQ917524 FUU917524 FKY917524 FBC917524 ERG917524 EHK917524 DXO917524 DNS917524 DDW917524 CUA917524 CKE917524 CAI917524 BQM917524 BGQ917524 AWU917524 AMY917524 ADC917524 TG917524 JK917524 M917524 WVW851988 WMA851988 WCE851988 VSI851988 VIM851988 UYQ851988 UOU851988 UEY851988 TVC851988 TLG851988 TBK851988 SRO851988 SHS851988 RXW851988 ROA851988 REE851988 QUI851988 QKM851988 QAQ851988 PQU851988 PGY851988 OXC851988 ONG851988 ODK851988 NTO851988 NJS851988 MZW851988 MQA851988 MGE851988 LWI851988 LMM851988 LCQ851988 KSU851988 KIY851988 JZC851988 JPG851988 JFK851988 IVO851988 ILS851988 IBW851988 HSA851988 HIE851988 GYI851988 GOM851988 GEQ851988 FUU851988 FKY851988 FBC851988 ERG851988 EHK851988 DXO851988 DNS851988 DDW851988 CUA851988 CKE851988 CAI851988 BQM851988 BGQ851988 AWU851988 AMY851988 ADC851988 TG851988 JK851988 M851988 WVW786452 WMA786452 WCE786452 VSI786452 VIM786452 UYQ786452 UOU786452 UEY786452 TVC786452 TLG786452 TBK786452 SRO786452 SHS786452 RXW786452 ROA786452 REE786452 QUI786452 QKM786452 QAQ786452 PQU786452 PGY786452 OXC786452 ONG786452 ODK786452 NTO786452 NJS786452 MZW786452 MQA786452 MGE786452 LWI786452 LMM786452 LCQ786452 KSU786452 KIY786452 JZC786452 JPG786452 JFK786452 IVO786452 ILS786452 IBW786452 HSA786452 HIE786452 GYI786452 GOM786452 GEQ786452 FUU786452 FKY786452 FBC786452 ERG786452 EHK786452 DXO786452 DNS786452 DDW786452 CUA786452 CKE786452 CAI786452 BQM786452 BGQ786452 AWU786452 AMY786452 ADC786452 TG786452 JK786452 M786452 WVW720916 WMA720916 WCE720916 VSI720916 VIM720916 UYQ720916 UOU720916 UEY720916 TVC720916 TLG720916 TBK720916 SRO720916 SHS720916 RXW720916 ROA720916 REE720916 QUI720916 QKM720916 QAQ720916 PQU720916 PGY720916 OXC720916 ONG720916 ODK720916 NTO720916 NJS720916 MZW720916 MQA720916 MGE720916 LWI720916 LMM720916 LCQ720916 KSU720916 KIY720916 JZC720916 JPG720916 JFK720916 IVO720916 ILS720916 IBW720916 HSA720916 HIE720916 GYI720916 GOM720916 GEQ720916 FUU720916 FKY720916 FBC720916 ERG720916 EHK720916 DXO720916 DNS720916 DDW720916 CUA720916 CKE720916 CAI720916 BQM720916 BGQ720916 AWU720916 AMY720916 ADC720916 TG720916 JK720916 M720916 WVW655380 WMA655380 WCE655380 VSI655380 VIM655380 UYQ655380 UOU655380 UEY655380 TVC655380 TLG655380 TBK655380 SRO655380 SHS655380 RXW655380 ROA655380 REE655380 QUI655380 QKM655380 QAQ655380 PQU655380 PGY655380 OXC655380 ONG655380 ODK655380 NTO655380 NJS655380 MZW655380 MQA655380 MGE655380 LWI655380 LMM655380 LCQ655380 KSU655380 KIY655380 JZC655380 JPG655380 JFK655380 IVO655380 ILS655380 IBW655380 HSA655380 HIE655380 GYI655380 GOM655380 GEQ655380 FUU655380 FKY655380 FBC655380 ERG655380 EHK655380 DXO655380 DNS655380 DDW655380 CUA655380 CKE655380 CAI655380 BQM655380 BGQ655380 AWU655380 AMY655380 ADC655380 TG655380 JK655380 M655380 WVW589844 WMA589844 WCE589844 VSI589844 VIM589844 UYQ589844 UOU589844 UEY589844 TVC589844 TLG589844 TBK589844 SRO589844 SHS589844 RXW589844 ROA589844 REE589844 QUI589844 QKM589844 QAQ589844 PQU589844 PGY589844 OXC589844 ONG589844 ODK589844 NTO589844 NJS589844 MZW589844 MQA589844 MGE589844 LWI589844 LMM589844 LCQ589844 KSU589844 KIY589844 JZC589844 JPG589844 JFK589844 IVO589844 ILS589844 IBW589844 HSA589844 HIE589844 GYI589844 GOM589844 GEQ589844 FUU589844 FKY589844 FBC589844 ERG589844 EHK589844 DXO589844 DNS589844 DDW589844 CUA589844 CKE589844 CAI589844 BQM589844 BGQ589844 AWU589844 AMY589844 ADC589844 TG589844 JK589844 M589844 WVW524308 WMA524308 WCE524308 VSI524308 VIM524308 UYQ524308 UOU524308 UEY524308 TVC524308 TLG524308 TBK524308 SRO524308 SHS524308 RXW524308 ROA524308 REE524308 QUI524308 QKM524308 QAQ524308 PQU524308 PGY524308 OXC524308 ONG524308 ODK524308 NTO524308 NJS524308 MZW524308 MQA524308 MGE524308 LWI524308 LMM524308 LCQ524308 KSU524308 KIY524308 JZC524308 JPG524308 JFK524308 IVO524308 ILS524308 IBW524308 HSA524308 HIE524308 GYI524308 GOM524308 GEQ524308 FUU524308 FKY524308 FBC524308 ERG524308 EHK524308 DXO524308 DNS524308 DDW524308 CUA524308 CKE524308 CAI524308 BQM524308 BGQ524308 AWU524308 AMY524308 ADC524308 TG524308 JK524308 M524308 WVW458772 WMA458772 WCE458772 VSI458772 VIM458772 UYQ458772 UOU458772 UEY458772 TVC458772 TLG458772 TBK458772 SRO458772 SHS458772 RXW458772 ROA458772 REE458772 QUI458772 QKM458772 QAQ458772 PQU458772 PGY458772 OXC458772 ONG458772 ODK458772 NTO458772 NJS458772 MZW458772 MQA458772 MGE458772 LWI458772 LMM458772 LCQ458772 KSU458772 KIY458772 JZC458772 JPG458772 JFK458772 IVO458772 ILS458772 IBW458772 HSA458772 HIE458772 GYI458772 GOM458772 GEQ458772 FUU458772 FKY458772 FBC458772 ERG458772 EHK458772 DXO458772 DNS458772 DDW458772 CUA458772 CKE458772 CAI458772 BQM458772 BGQ458772 AWU458772 AMY458772 ADC458772 TG458772 JK458772 M458772 WVW393236 WMA393236 WCE393236 VSI393236 VIM393236 UYQ393236 UOU393236 UEY393236 TVC393236 TLG393236 TBK393236 SRO393236 SHS393236 RXW393236 ROA393236 REE393236 QUI393236 QKM393236 QAQ393236 PQU393236 PGY393236 OXC393236 ONG393236 ODK393236 NTO393236 NJS393236 MZW393236 MQA393236 MGE393236 LWI393236 LMM393236 LCQ393236 KSU393236 KIY393236 JZC393236 JPG393236 JFK393236 IVO393236 ILS393236 IBW393236 HSA393236 HIE393236 GYI393236 GOM393236 GEQ393236 FUU393236 FKY393236 FBC393236 ERG393236 EHK393236 DXO393236 DNS393236 DDW393236 CUA393236 CKE393236 CAI393236 BQM393236 BGQ393236 AWU393236 AMY393236 ADC393236 TG393236 JK393236 M393236 WVW327700 WMA327700 WCE327700 VSI327700 VIM327700 UYQ327700 UOU327700 UEY327700 TVC327700 TLG327700 TBK327700 SRO327700 SHS327700 RXW327700 ROA327700 REE327700 QUI327700 QKM327700 QAQ327700 PQU327700 PGY327700 OXC327700 ONG327700 ODK327700 NTO327700 NJS327700 MZW327700 MQA327700 MGE327700 LWI327700 LMM327700 LCQ327700 KSU327700 KIY327700 JZC327700 JPG327700 JFK327700 IVO327700 ILS327700 IBW327700 HSA327700 HIE327700 GYI327700 GOM327700 GEQ327700 FUU327700 FKY327700 FBC327700 ERG327700 EHK327700 DXO327700 DNS327700 DDW327700 CUA327700 CKE327700 CAI327700 BQM327700 BGQ327700 AWU327700 AMY327700 ADC327700 TG327700 JK327700 M327700 WVW262164 WMA262164 WCE262164 VSI262164 VIM262164 UYQ262164 UOU262164 UEY262164 TVC262164 TLG262164 TBK262164 SRO262164 SHS262164 RXW262164 ROA262164 REE262164 QUI262164 QKM262164 QAQ262164 PQU262164 PGY262164 OXC262164 ONG262164 ODK262164 NTO262164 NJS262164 MZW262164 MQA262164 MGE262164 LWI262164 LMM262164 LCQ262164 KSU262164 KIY262164 JZC262164 JPG262164 JFK262164 IVO262164 ILS262164 IBW262164 HSA262164 HIE262164 GYI262164 GOM262164 GEQ262164 FUU262164 FKY262164 FBC262164 ERG262164 EHK262164 DXO262164 DNS262164 DDW262164 CUA262164 CKE262164 CAI262164 BQM262164 BGQ262164 AWU262164 AMY262164 ADC262164 TG262164 JK262164 M262164 WVW196628 WMA196628 WCE196628 VSI196628 VIM196628 UYQ196628 UOU196628 UEY196628 TVC196628 TLG196628 TBK196628 SRO196628 SHS196628 RXW196628 ROA196628 REE196628 QUI196628 QKM196628 QAQ196628 PQU196628 PGY196628 OXC196628 ONG196628 ODK196628 NTO196628 NJS196628 MZW196628 MQA196628 MGE196628 LWI196628 LMM196628 LCQ196628 KSU196628 KIY196628 JZC196628 JPG196628 JFK196628 IVO196628 ILS196628 IBW196628 HSA196628 HIE196628 GYI196628 GOM196628 GEQ196628 FUU196628 FKY196628 FBC196628 ERG196628 EHK196628 DXO196628 DNS196628 DDW196628 CUA196628 CKE196628 CAI196628 BQM196628 BGQ196628 AWU196628 AMY196628 ADC196628 TG196628 JK196628 M196628 WVW131092 WMA131092 WCE131092 VSI131092 VIM131092 UYQ131092 UOU131092 UEY131092 TVC131092 TLG131092 TBK131092 SRO131092 SHS131092 RXW131092 ROA131092 REE131092 QUI131092 QKM131092 QAQ131092 PQU131092 PGY131092 OXC131092 ONG131092 ODK131092 NTO131092 NJS131092 MZW131092 MQA131092 MGE131092 LWI131092 LMM131092 LCQ131092 KSU131092 KIY131092 JZC131092 JPG131092 JFK131092 IVO131092 ILS131092 IBW131092 HSA131092 HIE131092 GYI131092 GOM131092 GEQ131092 FUU131092 FKY131092 FBC131092 ERG131092 EHK131092 DXO131092 DNS131092 DDW131092 CUA131092 CKE131092 CAI131092 BQM131092 BGQ131092 AWU131092 AMY131092 ADC131092 TG131092 JK131092 M131092 WVW65556 WMA65556 WCE65556 VSI65556 VIM65556 UYQ65556 UOU65556 UEY65556 TVC65556 TLG65556 TBK65556 SRO65556 SHS65556 RXW65556 ROA65556 REE65556 QUI65556 QKM65556 QAQ65556 PQU65556 PGY65556 OXC65556 ONG65556 ODK65556 NTO65556 NJS65556 MZW65556 MQA65556 MGE65556 LWI65556 LMM65556 LCQ65556 KSU65556 KIY65556 JZC65556 JPG65556 JFK65556 IVO65556 ILS65556 IBW65556 HSA65556 HIE65556 GYI65556 GOM65556 GEQ65556 FUU65556 FKY65556 FBC65556 ERG65556 EHK65556 DXO65556 DNS65556 DDW65556 CUA65556 CKE65556 CAI65556 BQM65556 BGQ65556 AWU65556 AMY65556 ADC65556 TG65556 JK65556 M65556">
      <formula1>#REF!</formula1>
    </dataValidation>
    <dataValidation type="whole" allowBlank="1" showInputMessage="1" showErrorMessage="1" error="SOMENTE NÚMEROS INTEIROS ATÉ 6 (SEIS) DIGITOS" sqref="N65563:R65563 JL65563:JP65563 TH65563:TL65563 ADD65563:ADH65563 AMZ65563:AND65563 AWV65563:AWZ65563 BGR65563:BGV65563 BQN65563:BQR65563 CAJ65563:CAN65563 CKF65563:CKJ65563 CUB65563:CUF65563 DDX65563:DEB65563 DNT65563:DNX65563 DXP65563:DXT65563 EHL65563:EHP65563 ERH65563:ERL65563 FBD65563:FBH65563 FKZ65563:FLD65563 FUV65563:FUZ65563 GER65563:GEV65563 GON65563:GOR65563 GYJ65563:GYN65563 HIF65563:HIJ65563 HSB65563:HSF65563 IBX65563:ICB65563 ILT65563:ILX65563 IVP65563:IVT65563 JFL65563:JFP65563 JPH65563:JPL65563 JZD65563:JZH65563 KIZ65563:KJD65563 KSV65563:KSZ65563 LCR65563:LCV65563 LMN65563:LMR65563 LWJ65563:LWN65563 MGF65563:MGJ65563 MQB65563:MQF65563 MZX65563:NAB65563 NJT65563:NJX65563 NTP65563:NTT65563 ODL65563:ODP65563 ONH65563:ONL65563 OXD65563:OXH65563 PGZ65563:PHD65563 PQV65563:PQZ65563 QAR65563:QAV65563 QKN65563:QKR65563 QUJ65563:QUN65563 REF65563:REJ65563 ROB65563:ROF65563 RXX65563:RYB65563 SHT65563:SHX65563 SRP65563:SRT65563 TBL65563:TBP65563 TLH65563:TLL65563 TVD65563:TVH65563 UEZ65563:UFD65563 UOV65563:UOZ65563 UYR65563:UYV65563 VIN65563:VIR65563 VSJ65563:VSN65563 WCF65563:WCJ65563 WMB65563:WMF65563 WVX65563:WWB65563 N131099:R131099 JL131099:JP131099 TH131099:TL131099 ADD131099:ADH131099 AMZ131099:AND131099 AWV131099:AWZ131099 BGR131099:BGV131099 BQN131099:BQR131099 CAJ131099:CAN131099 CKF131099:CKJ131099 CUB131099:CUF131099 DDX131099:DEB131099 DNT131099:DNX131099 DXP131099:DXT131099 EHL131099:EHP131099 ERH131099:ERL131099 FBD131099:FBH131099 FKZ131099:FLD131099 FUV131099:FUZ131099 GER131099:GEV131099 GON131099:GOR131099 GYJ131099:GYN131099 HIF131099:HIJ131099 HSB131099:HSF131099 IBX131099:ICB131099 ILT131099:ILX131099 IVP131099:IVT131099 JFL131099:JFP131099 JPH131099:JPL131099 JZD131099:JZH131099 KIZ131099:KJD131099 KSV131099:KSZ131099 LCR131099:LCV131099 LMN131099:LMR131099 LWJ131099:LWN131099 MGF131099:MGJ131099 MQB131099:MQF131099 MZX131099:NAB131099 NJT131099:NJX131099 NTP131099:NTT131099 ODL131099:ODP131099 ONH131099:ONL131099 OXD131099:OXH131099 PGZ131099:PHD131099 PQV131099:PQZ131099 QAR131099:QAV131099 QKN131099:QKR131099 QUJ131099:QUN131099 REF131099:REJ131099 ROB131099:ROF131099 RXX131099:RYB131099 SHT131099:SHX131099 SRP131099:SRT131099 TBL131099:TBP131099 TLH131099:TLL131099 TVD131099:TVH131099 UEZ131099:UFD131099 UOV131099:UOZ131099 UYR131099:UYV131099 VIN131099:VIR131099 VSJ131099:VSN131099 WCF131099:WCJ131099 WMB131099:WMF131099 WVX131099:WWB131099 N196635:R196635 JL196635:JP196635 TH196635:TL196635 ADD196635:ADH196635 AMZ196635:AND196635 AWV196635:AWZ196635 BGR196635:BGV196635 BQN196635:BQR196635 CAJ196635:CAN196635 CKF196635:CKJ196635 CUB196635:CUF196635 DDX196635:DEB196635 DNT196635:DNX196635 DXP196635:DXT196635 EHL196635:EHP196635 ERH196635:ERL196635 FBD196635:FBH196635 FKZ196635:FLD196635 FUV196635:FUZ196635 GER196635:GEV196635 GON196635:GOR196635 GYJ196635:GYN196635 HIF196635:HIJ196635 HSB196635:HSF196635 IBX196635:ICB196635 ILT196635:ILX196635 IVP196635:IVT196635 JFL196635:JFP196635 JPH196635:JPL196635 JZD196635:JZH196635 KIZ196635:KJD196635 KSV196635:KSZ196635 LCR196635:LCV196635 LMN196635:LMR196635 LWJ196635:LWN196635 MGF196635:MGJ196635 MQB196635:MQF196635 MZX196635:NAB196635 NJT196635:NJX196635 NTP196635:NTT196635 ODL196635:ODP196635 ONH196635:ONL196635 OXD196635:OXH196635 PGZ196635:PHD196635 PQV196635:PQZ196635 QAR196635:QAV196635 QKN196635:QKR196635 QUJ196635:QUN196635 REF196635:REJ196635 ROB196635:ROF196635 RXX196635:RYB196635 SHT196635:SHX196635 SRP196635:SRT196635 TBL196635:TBP196635 TLH196635:TLL196635 TVD196635:TVH196635 UEZ196635:UFD196635 UOV196635:UOZ196635 UYR196635:UYV196635 VIN196635:VIR196635 VSJ196635:VSN196635 WCF196635:WCJ196635 WMB196635:WMF196635 WVX196635:WWB196635 N262171:R262171 JL262171:JP262171 TH262171:TL262171 ADD262171:ADH262171 AMZ262171:AND262171 AWV262171:AWZ262171 BGR262171:BGV262171 BQN262171:BQR262171 CAJ262171:CAN262171 CKF262171:CKJ262171 CUB262171:CUF262171 DDX262171:DEB262171 DNT262171:DNX262171 DXP262171:DXT262171 EHL262171:EHP262171 ERH262171:ERL262171 FBD262171:FBH262171 FKZ262171:FLD262171 FUV262171:FUZ262171 GER262171:GEV262171 GON262171:GOR262171 GYJ262171:GYN262171 HIF262171:HIJ262171 HSB262171:HSF262171 IBX262171:ICB262171 ILT262171:ILX262171 IVP262171:IVT262171 JFL262171:JFP262171 JPH262171:JPL262171 JZD262171:JZH262171 KIZ262171:KJD262171 KSV262171:KSZ262171 LCR262171:LCV262171 LMN262171:LMR262171 LWJ262171:LWN262171 MGF262171:MGJ262171 MQB262171:MQF262171 MZX262171:NAB262171 NJT262171:NJX262171 NTP262171:NTT262171 ODL262171:ODP262171 ONH262171:ONL262171 OXD262171:OXH262171 PGZ262171:PHD262171 PQV262171:PQZ262171 QAR262171:QAV262171 QKN262171:QKR262171 QUJ262171:QUN262171 REF262171:REJ262171 ROB262171:ROF262171 RXX262171:RYB262171 SHT262171:SHX262171 SRP262171:SRT262171 TBL262171:TBP262171 TLH262171:TLL262171 TVD262171:TVH262171 UEZ262171:UFD262171 UOV262171:UOZ262171 UYR262171:UYV262171 VIN262171:VIR262171 VSJ262171:VSN262171 WCF262171:WCJ262171 WMB262171:WMF262171 WVX262171:WWB262171 N327707:R327707 JL327707:JP327707 TH327707:TL327707 ADD327707:ADH327707 AMZ327707:AND327707 AWV327707:AWZ327707 BGR327707:BGV327707 BQN327707:BQR327707 CAJ327707:CAN327707 CKF327707:CKJ327707 CUB327707:CUF327707 DDX327707:DEB327707 DNT327707:DNX327707 DXP327707:DXT327707 EHL327707:EHP327707 ERH327707:ERL327707 FBD327707:FBH327707 FKZ327707:FLD327707 FUV327707:FUZ327707 GER327707:GEV327707 GON327707:GOR327707 GYJ327707:GYN327707 HIF327707:HIJ327707 HSB327707:HSF327707 IBX327707:ICB327707 ILT327707:ILX327707 IVP327707:IVT327707 JFL327707:JFP327707 JPH327707:JPL327707 JZD327707:JZH327707 KIZ327707:KJD327707 KSV327707:KSZ327707 LCR327707:LCV327707 LMN327707:LMR327707 LWJ327707:LWN327707 MGF327707:MGJ327707 MQB327707:MQF327707 MZX327707:NAB327707 NJT327707:NJX327707 NTP327707:NTT327707 ODL327707:ODP327707 ONH327707:ONL327707 OXD327707:OXH327707 PGZ327707:PHD327707 PQV327707:PQZ327707 QAR327707:QAV327707 QKN327707:QKR327707 QUJ327707:QUN327707 REF327707:REJ327707 ROB327707:ROF327707 RXX327707:RYB327707 SHT327707:SHX327707 SRP327707:SRT327707 TBL327707:TBP327707 TLH327707:TLL327707 TVD327707:TVH327707 UEZ327707:UFD327707 UOV327707:UOZ327707 UYR327707:UYV327707 VIN327707:VIR327707 VSJ327707:VSN327707 WCF327707:WCJ327707 WMB327707:WMF327707 WVX327707:WWB327707 N393243:R393243 JL393243:JP393243 TH393243:TL393243 ADD393243:ADH393243 AMZ393243:AND393243 AWV393243:AWZ393243 BGR393243:BGV393243 BQN393243:BQR393243 CAJ393243:CAN393243 CKF393243:CKJ393243 CUB393243:CUF393243 DDX393243:DEB393243 DNT393243:DNX393243 DXP393243:DXT393243 EHL393243:EHP393243 ERH393243:ERL393243 FBD393243:FBH393243 FKZ393243:FLD393243 FUV393243:FUZ393243 GER393243:GEV393243 GON393243:GOR393243 GYJ393243:GYN393243 HIF393243:HIJ393243 HSB393243:HSF393243 IBX393243:ICB393243 ILT393243:ILX393243 IVP393243:IVT393243 JFL393243:JFP393243 JPH393243:JPL393243 JZD393243:JZH393243 KIZ393243:KJD393243 KSV393243:KSZ393243 LCR393243:LCV393243 LMN393243:LMR393243 LWJ393243:LWN393243 MGF393243:MGJ393243 MQB393243:MQF393243 MZX393243:NAB393243 NJT393243:NJX393243 NTP393243:NTT393243 ODL393243:ODP393243 ONH393243:ONL393243 OXD393243:OXH393243 PGZ393243:PHD393243 PQV393243:PQZ393243 QAR393243:QAV393243 QKN393243:QKR393243 QUJ393243:QUN393243 REF393243:REJ393243 ROB393243:ROF393243 RXX393243:RYB393243 SHT393243:SHX393243 SRP393243:SRT393243 TBL393243:TBP393243 TLH393243:TLL393243 TVD393243:TVH393243 UEZ393243:UFD393243 UOV393243:UOZ393243 UYR393243:UYV393243 VIN393243:VIR393243 VSJ393243:VSN393243 WCF393243:WCJ393243 WMB393243:WMF393243 WVX393243:WWB393243 N458779:R458779 JL458779:JP458779 TH458779:TL458779 ADD458779:ADH458779 AMZ458779:AND458779 AWV458779:AWZ458779 BGR458779:BGV458779 BQN458779:BQR458779 CAJ458779:CAN458779 CKF458779:CKJ458779 CUB458779:CUF458779 DDX458779:DEB458779 DNT458779:DNX458779 DXP458779:DXT458779 EHL458779:EHP458779 ERH458779:ERL458779 FBD458779:FBH458779 FKZ458779:FLD458779 FUV458779:FUZ458779 GER458779:GEV458779 GON458779:GOR458779 GYJ458779:GYN458779 HIF458779:HIJ458779 HSB458779:HSF458779 IBX458779:ICB458779 ILT458779:ILX458779 IVP458779:IVT458779 JFL458779:JFP458779 JPH458779:JPL458779 JZD458779:JZH458779 KIZ458779:KJD458779 KSV458779:KSZ458779 LCR458779:LCV458779 LMN458779:LMR458779 LWJ458779:LWN458779 MGF458779:MGJ458779 MQB458779:MQF458779 MZX458779:NAB458779 NJT458779:NJX458779 NTP458779:NTT458779 ODL458779:ODP458779 ONH458779:ONL458779 OXD458779:OXH458779 PGZ458779:PHD458779 PQV458779:PQZ458779 QAR458779:QAV458779 QKN458779:QKR458779 QUJ458779:QUN458779 REF458779:REJ458779 ROB458779:ROF458779 RXX458779:RYB458779 SHT458779:SHX458779 SRP458779:SRT458779 TBL458779:TBP458779 TLH458779:TLL458779 TVD458779:TVH458779 UEZ458779:UFD458779 UOV458779:UOZ458779 UYR458779:UYV458779 VIN458779:VIR458779 VSJ458779:VSN458779 WCF458779:WCJ458779 WMB458779:WMF458779 WVX458779:WWB458779 N524315:R524315 JL524315:JP524315 TH524315:TL524315 ADD524315:ADH524315 AMZ524315:AND524315 AWV524315:AWZ524315 BGR524315:BGV524315 BQN524315:BQR524315 CAJ524315:CAN524315 CKF524315:CKJ524315 CUB524315:CUF524315 DDX524315:DEB524315 DNT524315:DNX524315 DXP524315:DXT524315 EHL524315:EHP524315 ERH524315:ERL524315 FBD524315:FBH524315 FKZ524315:FLD524315 FUV524315:FUZ524315 GER524315:GEV524315 GON524315:GOR524315 GYJ524315:GYN524315 HIF524315:HIJ524315 HSB524315:HSF524315 IBX524315:ICB524315 ILT524315:ILX524315 IVP524315:IVT524315 JFL524315:JFP524315 JPH524315:JPL524315 JZD524315:JZH524315 KIZ524315:KJD524315 KSV524315:KSZ524315 LCR524315:LCV524315 LMN524315:LMR524315 LWJ524315:LWN524315 MGF524315:MGJ524315 MQB524315:MQF524315 MZX524315:NAB524315 NJT524315:NJX524315 NTP524315:NTT524315 ODL524315:ODP524315 ONH524315:ONL524315 OXD524315:OXH524315 PGZ524315:PHD524315 PQV524315:PQZ524315 QAR524315:QAV524315 QKN524315:QKR524315 QUJ524315:QUN524315 REF524315:REJ524315 ROB524315:ROF524315 RXX524315:RYB524315 SHT524315:SHX524315 SRP524315:SRT524315 TBL524315:TBP524315 TLH524315:TLL524315 TVD524315:TVH524315 UEZ524315:UFD524315 UOV524315:UOZ524315 UYR524315:UYV524315 VIN524315:VIR524315 VSJ524315:VSN524315 WCF524315:WCJ524315 WMB524315:WMF524315 WVX524315:WWB524315 N589851:R589851 JL589851:JP589851 TH589851:TL589851 ADD589851:ADH589851 AMZ589851:AND589851 AWV589851:AWZ589851 BGR589851:BGV589851 BQN589851:BQR589851 CAJ589851:CAN589851 CKF589851:CKJ589851 CUB589851:CUF589851 DDX589851:DEB589851 DNT589851:DNX589851 DXP589851:DXT589851 EHL589851:EHP589851 ERH589851:ERL589851 FBD589851:FBH589851 FKZ589851:FLD589851 FUV589851:FUZ589851 GER589851:GEV589851 GON589851:GOR589851 GYJ589851:GYN589851 HIF589851:HIJ589851 HSB589851:HSF589851 IBX589851:ICB589851 ILT589851:ILX589851 IVP589851:IVT589851 JFL589851:JFP589851 JPH589851:JPL589851 JZD589851:JZH589851 KIZ589851:KJD589851 KSV589851:KSZ589851 LCR589851:LCV589851 LMN589851:LMR589851 LWJ589851:LWN589851 MGF589851:MGJ589851 MQB589851:MQF589851 MZX589851:NAB589851 NJT589851:NJX589851 NTP589851:NTT589851 ODL589851:ODP589851 ONH589851:ONL589851 OXD589851:OXH589851 PGZ589851:PHD589851 PQV589851:PQZ589851 QAR589851:QAV589851 QKN589851:QKR589851 QUJ589851:QUN589851 REF589851:REJ589851 ROB589851:ROF589851 RXX589851:RYB589851 SHT589851:SHX589851 SRP589851:SRT589851 TBL589851:TBP589851 TLH589851:TLL589851 TVD589851:TVH589851 UEZ589851:UFD589851 UOV589851:UOZ589851 UYR589851:UYV589851 VIN589851:VIR589851 VSJ589851:VSN589851 WCF589851:WCJ589851 WMB589851:WMF589851 WVX589851:WWB589851 N655387:R655387 JL655387:JP655387 TH655387:TL655387 ADD655387:ADH655387 AMZ655387:AND655387 AWV655387:AWZ655387 BGR655387:BGV655387 BQN655387:BQR655387 CAJ655387:CAN655387 CKF655387:CKJ655387 CUB655387:CUF655387 DDX655387:DEB655387 DNT655387:DNX655387 DXP655387:DXT655387 EHL655387:EHP655387 ERH655387:ERL655387 FBD655387:FBH655387 FKZ655387:FLD655387 FUV655387:FUZ655387 GER655387:GEV655387 GON655387:GOR655387 GYJ655387:GYN655387 HIF655387:HIJ655387 HSB655387:HSF655387 IBX655387:ICB655387 ILT655387:ILX655387 IVP655387:IVT655387 JFL655387:JFP655387 JPH655387:JPL655387 JZD655387:JZH655387 KIZ655387:KJD655387 KSV655387:KSZ655387 LCR655387:LCV655387 LMN655387:LMR655387 LWJ655387:LWN655387 MGF655387:MGJ655387 MQB655387:MQF655387 MZX655387:NAB655387 NJT655387:NJX655387 NTP655387:NTT655387 ODL655387:ODP655387 ONH655387:ONL655387 OXD655387:OXH655387 PGZ655387:PHD655387 PQV655387:PQZ655387 QAR655387:QAV655387 QKN655387:QKR655387 QUJ655387:QUN655387 REF655387:REJ655387 ROB655387:ROF655387 RXX655387:RYB655387 SHT655387:SHX655387 SRP655387:SRT655387 TBL655387:TBP655387 TLH655387:TLL655387 TVD655387:TVH655387 UEZ655387:UFD655387 UOV655387:UOZ655387 UYR655387:UYV655387 VIN655387:VIR655387 VSJ655387:VSN655387 WCF655387:WCJ655387 WMB655387:WMF655387 WVX655387:WWB655387 N720923:R720923 JL720923:JP720923 TH720923:TL720923 ADD720923:ADH720923 AMZ720923:AND720923 AWV720923:AWZ720923 BGR720923:BGV720923 BQN720923:BQR720923 CAJ720923:CAN720923 CKF720923:CKJ720923 CUB720923:CUF720923 DDX720923:DEB720923 DNT720923:DNX720923 DXP720923:DXT720923 EHL720923:EHP720923 ERH720923:ERL720923 FBD720923:FBH720923 FKZ720923:FLD720923 FUV720923:FUZ720923 GER720923:GEV720923 GON720923:GOR720923 GYJ720923:GYN720923 HIF720923:HIJ720923 HSB720923:HSF720923 IBX720923:ICB720923 ILT720923:ILX720923 IVP720923:IVT720923 JFL720923:JFP720923 JPH720923:JPL720923 JZD720923:JZH720923 KIZ720923:KJD720923 KSV720923:KSZ720923 LCR720923:LCV720923 LMN720923:LMR720923 LWJ720923:LWN720923 MGF720923:MGJ720923 MQB720923:MQF720923 MZX720923:NAB720923 NJT720923:NJX720923 NTP720923:NTT720923 ODL720923:ODP720923 ONH720923:ONL720923 OXD720923:OXH720923 PGZ720923:PHD720923 PQV720923:PQZ720923 QAR720923:QAV720923 QKN720923:QKR720923 QUJ720923:QUN720923 REF720923:REJ720923 ROB720923:ROF720923 RXX720923:RYB720923 SHT720923:SHX720923 SRP720923:SRT720923 TBL720923:TBP720923 TLH720923:TLL720923 TVD720923:TVH720923 UEZ720923:UFD720923 UOV720923:UOZ720923 UYR720923:UYV720923 VIN720923:VIR720923 VSJ720923:VSN720923 WCF720923:WCJ720923 WMB720923:WMF720923 WVX720923:WWB720923 N786459:R786459 JL786459:JP786459 TH786459:TL786459 ADD786459:ADH786459 AMZ786459:AND786459 AWV786459:AWZ786459 BGR786459:BGV786459 BQN786459:BQR786459 CAJ786459:CAN786459 CKF786459:CKJ786459 CUB786459:CUF786459 DDX786459:DEB786459 DNT786459:DNX786459 DXP786459:DXT786459 EHL786459:EHP786459 ERH786459:ERL786459 FBD786459:FBH786459 FKZ786459:FLD786459 FUV786459:FUZ786459 GER786459:GEV786459 GON786459:GOR786459 GYJ786459:GYN786459 HIF786459:HIJ786459 HSB786459:HSF786459 IBX786459:ICB786459 ILT786459:ILX786459 IVP786459:IVT786459 JFL786459:JFP786459 JPH786459:JPL786459 JZD786459:JZH786459 KIZ786459:KJD786459 KSV786459:KSZ786459 LCR786459:LCV786459 LMN786459:LMR786459 LWJ786459:LWN786459 MGF786459:MGJ786459 MQB786459:MQF786459 MZX786459:NAB786459 NJT786459:NJX786459 NTP786459:NTT786459 ODL786459:ODP786459 ONH786459:ONL786459 OXD786459:OXH786459 PGZ786459:PHD786459 PQV786459:PQZ786459 QAR786459:QAV786459 QKN786459:QKR786459 QUJ786459:QUN786459 REF786459:REJ786459 ROB786459:ROF786459 RXX786459:RYB786459 SHT786459:SHX786459 SRP786459:SRT786459 TBL786459:TBP786459 TLH786459:TLL786459 TVD786459:TVH786459 UEZ786459:UFD786459 UOV786459:UOZ786459 UYR786459:UYV786459 VIN786459:VIR786459 VSJ786459:VSN786459 WCF786459:WCJ786459 WMB786459:WMF786459 WVX786459:WWB786459 N851995:R851995 JL851995:JP851995 TH851995:TL851995 ADD851995:ADH851995 AMZ851995:AND851995 AWV851995:AWZ851995 BGR851995:BGV851995 BQN851995:BQR851995 CAJ851995:CAN851995 CKF851995:CKJ851995 CUB851995:CUF851995 DDX851995:DEB851995 DNT851995:DNX851995 DXP851995:DXT851995 EHL851995:EHP851995 ERH851995:ERL851995 FBD851995:FBH851995 FKZ851995:FLD851995 FUV851995:FUZ851995 GER851995:GEV851995 GON851995:GOR851995 GYJ851995:GYN851995 HIF851995:HIJ851995 HSB851995:HSF851995 IBX851995:ICB851995 ILT851995:ILX851995 IVP851995:IVT851995 JFL851995:JFP851995 JPH851995:JPL851995 JZD851995:JZH851995 KIZ851995:KJD851995 KSV851995:KSZ851995 LCR851995:LCV851995 LMN851995:LMR851995 LWJ851995:LWN851995 MGF851995:MGJ851995 MQB851995:MQF851995 MZX851995:NAB851995 NJT851995:NJX851995 NTP851995:NTT851995 ODL851995:ODP851995 ONH851995:ONL851995 OXD851995:OXH851995 PGZ851995:PHD851995 PQV851995:PQZ851995 QAR851995:QAV851995 QKN851995:QKR851995 QUJ851995:QUN851995 REF851995:REJ851995 ROB851995:ROF851995 RXX851995:RYB851995 SHT851995:SHX851995 SRP851995:SRT851995 TBL851995:TBP851995 TLH851995:TLL851995 TVD851995:TVH851995 UEZ851995:UFD851995 UOV851995:UOZ851995 UYR851995:UYV851995 VIN851995:VIR851995 VSJ851995:VSN851995 WCF851995:WCJ851995 WMB851995:WMF851995 WVX851995:WWB851995 N917531:R917531 JL917531:JP917531 TH917531:TL917531 ADD917531:ADH917531 AMZ917531:AND917531 AWV917531:AWZ917531 BGR917531:BGV917531 BQN917531:BQR917531 CAJ917531:CAN917531 CKF917531:CKJ917531 CUB917531:CUF917531 DDX917531:DEB917531 DNT917531:DNX917531 DXP917531:DXT917531 EHL917531:EHP917531 ERH917531:ERL917531 FBD917531:FBH917531 FKZ917531:FLD917531 FUV917531:FUZ917531 GER917531:GEV917531 GON917531:GOR917531 GYJ917531:GYN917531 HIF917531:HIJ917531 HSB917531:HSF917531 IBX917531:ICB917531 ILT917531:ILX917531 IVP917531:IVT917531 JFL917531:JFP917531 JPH917531:JPL917531 JZD917531:JZH917531 KIZ917531:KJD917531 KSV917531:KSZ917531 LCR917531:LCV917531 LMN917531:LMR917531 LWJ917531:LWN917531 MGF917531:MGJ917531 MQB917531:MQF917531 MZX917531:NAB917531 NJT917531:NJX917531 NTP917531:NTT917531 ODL917531:ODP917531 ONH917531:ONL917531 OXD917531:OXH917531 PGZ917531:PHD917531 PQV917531:PQZ917531 QAR917531:QAV917531 QKN917531:QKR917531 QUJ917531:QUN917531 REF917531:REJ917531 ROB917531:ROF917531 RXX917531:RYB917531 SHT917531:SHX917531 SRP917531:SRT917531 TBL917531:TBP917531 TLH917531:TLL917531 TVD917531:TVH917531 UEZ917531:UFD917531 UOV917531:UOZ917531 UYR917531:UYV917531 VIN917531:VIR917531 VSJ917531:VSN917531 WCF917531:WCJ917531 WMB917531:WMF917531 WVX917531:WWB917531 N983067:R983067 JL983067:JP983067 TH983067:TL983067 ADD983067:ADH983067 AMZ983067:AND983067 AWV983067:AWZ983067 BGR983067:BGV983067 BQN983067:BQR983067 CAJ983067:CAN983067 CKF983067:CKJ983067 CUB983067:CUF983067 DDX983067:DEB983067 DNT983067:DNX983067 DXP983067:DXT983067 EHL983067:EHP983067 ERH983067:ERL983067 FBD983067:FBH983067 FKZ983067:FLD983067 FUV983067:FUZ983067 GER983067:GEV983067 GON983067:GOR983067 GYJ983067:GYN983067 HIF983067:HIJ983067 HSB983067:HSF983067 IBX983067:ICB983067 ILT983067:ILX983067 IVP983067:IVT983067 JFL983067:JFP983067 JPH983067:JPL983067 JZD983067:JZH983067 KIZ983067:KJD983067 KSV983067:KSZ983067 LCR983067:LCV983067 LMN983067:LMR983067 LWJ983067:LWN983067 MGF983067:MGJ983067 MQB983067:MQF983067 MZX983067:NAB983067 NJT983067:NJX983067 NTP983067:NTT983067 ODL983067:ODP983067 ONH983067:ONL983067 OXD983067:OXH983067 PGZ983067:PHD983067 PQV983067:PQZ983067 QAR983067:QAV983067 QKN983067:QKR983067 QUJ983067:QUN983067 REF983067:REJ983067 ROB983067:ROF983067 RXX983067:RYB983067 SHT983067:SHX983067 SRP983067:SRT983067 TBL983067:TBP983067 TLH983067:TLL983067 TVD983067:TVH983067 UEZ983067:UFD983067 UOV983067:UOZ983067 UYR983067:UYV983067 VIN983067:VIR983067 VSJ983067:VSN983067 WCF983067:WCJ983067 WMB983067:WMF983067 WVX983067:WWB983067">
      <formula1>0</formula1>
      <formula2>999999</formula2>
    </dataValidation>
    <dataValidation type="list" allowBlank="1" showInputMessage="1" showErrorMessage="1" error="Selecionar classe de acordo com DN COPAM nº 74/2004 (classes 3, 4, 5 e 6)" prompt="Selecionar classe do empreendimento" sqref="WVU983075:WWA983075 WLY983075:WME983075 WCC983075:WCI983075 VSG983075:VSM983075 VIK983075:VIQ983075 UYO983075:UYU983075 UOS983075:UOY983075 UEW983075:UFC983075 TVA983075:TVG983075 TLE983075:TLK983075 TBI983075:TBO983075 SRM983075:SRS983075 SHQ983075:SHW983075 RXU983075:RYA983075 RNY983075:ROE983075 REC983075:REI983075 QUG983075:QUM983075 QKK983075:QKQ983075 QAO983075:QAU983075 PQS983075:PQY983075 PGW983075:PHC983075 OXA983075:OXG983075 ONE983075:ONK983075 ODI983075:ODO983075 NTM983075:NTS983075 NJQ983075:NJW983075 MZU983075:NAA983075 MPY983075:MQE983075 MGC983075:MGI983075 LWG983075:LWM983075 LMK983075:LMQ983075 LCO983075:LCU983075 KSS983075:KSY983075 KIW983075:KJC983075 JZA983075:JZG983075 JPE983075:JPK983075 JFI983075:JFO983075 IVM983075:IVS983075 ILQ983075:ILW983075 IBU983075:ICA983075 HRY983075:HSE983075 HIC983075:HII983075 GYG983075:GYM983075 GOK983075:GOQ983075 GEO983075:GEU983075 FUS983075:FUY983075 FKW983075:FLC983075 FBA983075:FBG983075 ERE983075:ERK983075 EHI983075:EHO983075 DXM983075:DXS983075 DNQ983075:DNW983075 DDU983075:DEA983075 CTY983075:CUE983075 CKC983075:CKI983075 CAG983075:CAM983075 BQK983075:BQQ983075 BGO983075:BGU983075 AWS983075:AWY983075 AMW983075:ANC983075 ADA983075:ADG983075 TE983075:TK983075 JI983075:JO983075 K983075:Q983075 WVU917539:WWA917539 WLY917539:WME917539 WCC917539:WCI917539 VSG917539:VSM917539 VIK917539:VIQ917539 UYO917539:UYU917539 UOS917539:UOY917539 UEW917539:UFC917539 TVA917539:TVG917539 TLE917539:TLK917539 TBI917539:TBO917539 SRM917539:SRS917539 SHQ917539:SHW917539 RXU917539:RYA917539 RNY917539:ROE917539 REC917539:REI917539 QUG917539:QUM917539 QKK917539:QKQ917539 QAO917539:QAU917539 PQS917539:PQY917539 PGW917539:PHC917539 OXA917539:OXG917539 ONE917539:ONK917539 ODI917539:ODO917539 NTM917539:NTS917539 NJQ917539:NJW917539 MZU917539:NAA917539 MPY917539:MQE917539 MGC917539:MGI917539 LWG917539:LWM917539 LMK917539:LMQ917539 LCO917539:LCU917539 KSS917539:KSY917539 KIW917539:KJC917539 JZA917539:JZG917539 JPE917539:JPK917539 JFI917539:JFO917539 IVM917539:IVS917539 ILQ917539:ILW917539 IBU917539:ICA917539 HRY917539:HSE917539 HIC917539:HII917539 GYG917539:GYM917539 GOK917539:GOQ917539 GEO917539:GEU917539 FUS917539:FUY917539 FKW917539:FLC917539 FBA917539:FBG917539 ERE917539:ERK917539 EHI917539:EHO917539 DXM917539:DXS917539 DNQ917539:DNW917539 DDU917539:DEA917539 CTY917539:CUE917539 CKC917539:CKI917539 CAG917539:CAM917539 BQK917539:BQQ917539 BGO917539:BGU917539 AWS917539:AWY917539 AMW917539:ANC917539 ADA917539:ADG917539 TE917539:TK917539 JI917539:JO917539 K917539:Q917539 WVU852003:WWA852003 WLY852003:WME852003 WCC852003:WCI852003 VSG852003:VSM852003 VIK852003:VIQ852003 UYO852003:UYU852003 UOS852003:UOY852003 UEW852003:UFC852003 TVA852003:TVG852003 TLE852003:TLK852003 TBI852003:TBO852003 SRM852003:SRS852003 SHQ852003:SHW852003 RXU852003:RYA852003 RNY852003:ROE852003 REC852003:REI852003 QUG852003:QUM852003 QKK852003:QKQ852003 QAO852003:QAU852003 PQS852003:PQY852003 PGW852003:PHC852003 OXA852003:OXG852003 ONE852003:ONK852003 ODI852003:ODO852003 NTM852003:NTS852003 NJQ852003:NJW852003 MZU852003:NAA852003 MPY852003:MQE852003 MGC852003:MGI852003 LWG852003:LWM852003 LMK852003:LMQ852003 LCO852003:LCU852003 KSS852003:KSY852003 KIW852003:KJC852003 JZA852003:JZG852003 JPE852003:JPK852003 JFI852003:JFO852003 IVM852003:IVS852003 ILQ852003:ILW852003 IBU852003:ICA852003 HRY852003:HSE852003 HIC852003:HII852003 GYG852003:GYM852003 GOK852003:GOQ852003 GEO852003:GEU852003 FUS852003:FUY852003 FKW852003:FLC852003 FBA852003:FBG852003 ERE852003:ERK852003 EHI852003:EHO852003 DXM852003:DXS852003 DNQ852003:DNW852003 DDU852003:DEA852003 CTY852003:CUE852003 CKC852003:CKI852003 CAG852003:CAM852003 BQK852003:BQQ852003 BGO852003:BGU852003 AWS852003:AWY852003 AMW852003:ANC852003 ADA852003:ADG852003 TE852003:TK852003 JI852003:JO852003 K852003:Q852003 WVU786467:WWA786467 WLY786467:WME786467 WCC786467:WCI786467 VSG786467:VSM786467 VIK786467:VIQ786467 UYO786467:UYU786467 UOS786467:UOY786467 UEW786467:UFC786467 TVA786467:TVG786467 TLE786467:TLK786467 TBI786467:TBO786467 SRM786467:SRS786467 SHQ786467:SHW786467 RXU786467:RYA786467 RNY786467:ROE786467 REC786467:REI786467 QUG786467:QUM786467 QKK786467:QKQ786467 QAO786467:QAU786467 PQS786467:PQY786467 PGW786467:PHC786467 OXA786467:OXG786467 ONE786467:ONK786467 ODI786467:ODO786467 NTM786467:NTS786467 NJQ786467:NJW786467 MZU786467:NAA786467 MPY786467:MQE786467 MGC786467:MGI786467 LWG786467:LWM786467 LMK786467:LMQ786467 LCO786467:LCU786467 KSS786467:KSY786467 KIW786467:KJC786467 JZA786467:JZG786467 JPE786467:JPK786467 JFI786467:JFO786467 IVM786467:IVS786467 ILQ786467:ILW786467 IBU786467:ICA786467 HRY786467:HSE786467 HIC786467:HII786467 GYG786467:GYM786467 GOK786467:GOQ786467 GEO786467:GEU786467 FUS786467:FUY786467 FKW786467:FLC786467 FBA786467:FBG786467 ERE786467:ERK786467 EHI786467:EHO786467 DXM786467:DXS786467 DNQ786467:DNW786467 DDU786467:DEA786467 CTY786467:CUE786467 CKC786467:CKI786467 CAG786467:CAM786467 BQK786467:BQQ786467 BGO786467:BGU786467 AWS786467:AWY786467 AMW786467:ANC786467 ADA786467:ADG786467 TE786467:TK786467 JI786467:JO786467 K786467:Q786467 WVU720931:WWA720931 WLY720931:WME720931 WCC720931:WCI720931 VSG720931:VSM720931 VIK720931:VIQ720931 UYO720931:UYU720931 UOS720931:UOY720931 UEW720931:UFC720931 TVA720931:TVG720931 TLE720931:TLK720931 TBI720931:TBO720931 SRM720931:SRS720931 SHQ720931:SHW720931 RXU720931:RYA720931 RNY720931:ROE720931 REC720931:REI720931 QUG720931:QUM720931 QKK720931:QKQ720931 QAO720931:QAU720931 PQS720931:PQY720931 PGW720931:PHC720931 OXA720931:OXG720931 ONE720931:ONK720931 ODI720931:ODO720931 NTM720931:NTS720931 NJQ720931:NJW720931 MZU720931:NAA720931 MPY720931:MQE720931 MGC720931:MGI720931 LWG720931:LWM720931 LMK720931:LMQ720931 LCO720931:LCU720931 KSS720931:KSY720931 KIW720931:KJC720931 JZA720931:JZG720931 JPE720931:JPK720931 JFI720931:JFO720931 IVM720931:IVS720931 ILQ720931:ILW720931 IBU720931:ICA720931 HRY720931:HSE720931 HIC720931:HII720931 GYG720931:GYM720931 GOK720931:GOQ720931 GEO720931:GEU720931 FUS720931:FUY720931 FKW720931:FLC720931 FBA720931:FBG720931 ERE720931:ERK720931 EHI720931:EHO720931 DXM720931:DXS720931 DNQ720931:DNW720931 DDU720931:DEA720931 CTY720931:CUE720931 CKC720931:CKI720931 CAG720931:CAM720931 BQK720931:BQQ720931 BGO720931:BGU720931 AWS720931:AWY720931 AMW720931:ANC720931 ADA720931:ADG720931 TE720931:TK720931 JI720931:JO720931 K720931:Q720931 WVU655395:WWA655395 WLY655395:WME655395 WCC655395:WCI655395 VSG655395:VSM655395 VIK655395:VIQ655395 UYO655395:UYU655395 UOS655395:UOY655395 UEW655395:UFC655395 TVA655395:TVG655395 TLE655395:TLK655395 TBI655395:TBO655395 SRM655395:SRS655395 SHQ655395:SHW655395 RXU655395:RYA655395 RNY655395:ROE655395 REC655395:REI655395 QUG655395:QUM655395 QKK655395:QKQ655395 QAO655395:QAU655395 PQS655395:PQY655395 PGW655395:PHC655395 OXA655395:OXG655395 ONE655395:ONK655395 ODI655395:ODO655395 NTM655395:NTS655395 NJQ655395:NJW655395 MZU655395:NAA655395 MPY655395:MQE655395 MGC655395:MGI655395 LWG655395:LWM655395 LMK655395:LMQ655395 LCO655395:LCU655395 KSS655395:KSY655395 KIW655395:KJC655395 JZA655395:JZG655395 JPE655395:JPK655395 JFI655395:JFO655395 IVM655395:IVS655395 ILQ655395:ILW655395 IBU655395:ICA655395 HRY655395:HSE655395 HIC655395:HII655395 GYG655395:GYM655395 GOK655395:GOQ655395 GEO655395:GEU655395 FUS655395:FUY655395 FKW655395:FLC655395 FBA655395:FBG655395 ERE655395:ERK655395 EHI655395:EHO655395 DXM655395:DXS655395 DNQ655395:DNW655395 DDU655395:DEA655395 CTY655395:CUE655395 CKC655395:CKI655395 CAG655395:CAM655395 BQK655395:BQQ655395 BGO655395:BGU655395 AWS655395:AWY655395 AMW655395:ANC655395 ADA655395:ADG655395 TE655395:TK655395 JI655395:JO655395 K655395:Q655395 WVU589859:WWA589859 WLY589859:WME589859 WCC589859:WCI589859 VSG589859:VSM589859 VIK589859:VIQ589859 UYO589859:UYU589859 UOS589859:UOY589859 UEW589859:UFC589859 TVA589859:TVG589859 TLE589859:TLK589859 TBI589859:TBO589859 SRM589859:SRS589859 SHQ589859:SHW589859 RXU589859:RYA589859 RNY589859:ROE589859 REC589859:REI589859 QUG589859:QUM589859 QKK589859:QKQ589859 QAO589859:QAU589859 PQS589859:PQY589859 PGW589859:PHC589859 OXA589859:OXG589859 ONE589859:ONK589859 ODI589859:ODO589859 NTM589859:NTS589859 NJQ589859:NJW589859 MZU589859:NAA589859 MPY589859:MQE589859 MGC589859:MGI589859 LWG589859:LWM589859 LMK589859:LMQ589859 LCO589859:LCU589859 KSS589859:KSY589859 KIW589859:KJC589859 JZA589859:JZG589859 JPE589859:JPK589859 JFI589859:JFO589859 IVM589859:IVS589859 ILQ589859:ILW589859 IBU589859:ICA589859 HRY589859:HSE589859 HIC589859:HII589859 GYG589859:GYM589859 GOK589859:GOQ589859 GEO589859:GEU589859 FUS589859:FUY589859 FKW589859:FLC589859 FBA589859:FBG589859 ERE589859:ERK589859 EHI589859:EHO589859 DXM589859:DXS589859 DNQ589859:DNW589859 DDU589859:DEA589859 CTY589859:CUE589859 CKC589859:CKI589859 CAG589859:CAM589859 BQK589859:BQQ589859 BGO589859:BGU589859 AWS589859:AWY589859 AMW589859:ANC589859 ADA589859:ADG589859 TE589859:TK589859 JI589859:JO589859 K589859:Q589859 WVU524323:WWA524323 WLY524323:WME524323 WCC524323:WCI524323 VSG524323:VSM524323 VIK524323:VIQ524323 UYO524323:UYU524323 UOS524323:UOY524323 UEW524323:UFC524323 TVA524323:TVG524323 TLE524323:TLK524323 TBI524323:TBO524323 SRM524323:SRS524323 SHQ524323:SHW524323 RXU524323:RYA524323 RNY524323:ROE524323 REC524323:REI524323 QUG524323:QUM524323 QKK524323:QKQ524323 QAO524323:QAU524323 PQS524323:PQY524323 PGW524323:PHC524323 OXA524323:OXG524323 ONE524323:ONK524323 ODI524323:ODO524323 NTM524323:NTS524323 NJQ524323:NJW524323 MZU524323:NAA524323 MPY524323:MQE524323 MGC524323:MGI524323 LWG524323:LWM524323 LMK524323:LMQ524323 LCO524323:LCU524323 KSS524323:KSY524323 KIW524323:KJC524323 JZA524323:JZG524323 JPE524323:JPK524323 JFI524323:JFO524323 IVM524323:IVS524323 ILQ524323:ILW524323 IBU524323:ICA524323 HRY524323:HSE524323 HIC524323:HII524323 GYG524323:GYM524323 GOK524323:GOQ524323 GEO524323:GEU524323 FUS524323:FUY524323 FKW524323:FLC524323 FBA524323:FBG524323 ERE524323:ERK524323 EHI524323:EHO524323 DXM524323:DXS524323 DNQ524323:DNW524323 DDU524323:DEA524323 CTY524323:CUE524323 CKC524323:CKI524323 CAG524323:CAM524323 BQK524323:BQQ524323 BGO524323:BGU524323 AWS524323:AWY524323 AMW524323:ANC524323 ADA524323:ADG524323 TE524323:TK524323 JI524323:JO524323 K524323:Q524323 WVU458787:WWA458787 WLY458787:WME458787 WCC458787:WCI458787 VSG458787:VSM458787 VIK458787:VIQ458787 UYO458787:UYU458787 UOS458787:UOY458787 UEW458787:UFC458787 TVA458787:TVG458787 TLE458787:TLK458787 TBI458787:TBO458787 SRM458787:SRS458787 SHQ458787:SHW458787 RXU458787:RYA458787 RNY458787:ROE458787 REC458787:REI458787 QUG458787:QUM458787 QKK458787:QKQ458787 QAO458787:QAU458787 PQS458787:PQY458787 PGW458787:PHC458787 OXA458787:OXG458787 ONE458787:ONK458787 ODI458787:ODO458787 NTM458787:NTS458787 NJQ458787:NJW458787 MZU458787:NAA458787 MPY458787:MQE458787 MGC458787:MGI458787 LWG458787:LWM458787 LMK458787:LMQ458787 LCO458787:LCU458787 KSS458787:KSY458787 KIW458787:KJC458787 JZA458787:JZG458787 JPE458787:JPK458787 JFI458787:JFO458787 IVM458787:IVS458787 ILQ458787:ILW458787 IBU458787:ICA458787 HRY458787:HSE458787 HIC458787:HII458787 GYG458787:GYM458787 GOK458787:GOQ458787 GEO458787:GEU458787 FUS458787:FUY458787 FKW458787:FLC458787 FBA458787:FBG458787 ERE458787:ERK458787 EHI458787:EHO458787 DXM458787:DXS458787 DNQ458787:DNW458787 DDU458787:DEA458787 CTY458787:CUE458787 CKC458787:CKI458787 CAG458787:CAM458787 BQK458787:BQQ458787 BGO458787:BGU458787 AWS458787:AWY458787 AMW458787:ANC458787 ADA458787:ADG458787 TE458787:TK458787 JI458787:JO458787 K458787:Q458787 WVU393251:WWA393251 WLY393251:WME393251 WCC393251:WCI393251 VSG393251:VSM393251 VIK393251:VIQ393251 UYO393251:UYU393251 UOS393251:UOY393251 UEW393251:UFC393251 TVA393251:TVG393251 TLE393251:TLK393251 TBI393251:TBO393251 SRM393251:SRS393251 SHQ393251:SHW393251 RXU393251:RYA393251 RNY393251:ROE393251 REC393251:REI393251 QUG393251:QUM393251 QKK393251:QKQ393251 QAO393251:QAU393251 PQS393251:PQY393251 PGW393251:PHC393251 OXA393251:OXG393251 ONE393251:ONK393251 ODI393251:ODO393251 NTM393251:NTS393251 NJQ393251:NJW393251 MZU393251:NAA393251 MPY393251:MQE393251 MGC393251:MGI393251 LWG393251:LWM393251 LMK393251:LMQ393251 LCO393251:LCU393251 KSS393251:KSY393251 KIW393251:KJC393251 JZA393251:JZG393251 JPE393251:JPK393251 JFI393251:JFO393251 IVM393251:IVS393251 ILQ393251:ILW393251 IBU393251:ICA393251 HRY393251:HSE393251 HIC393251:HII393251 GYG393251:GYM393251 GOK393251:GOQ393251 GEO393251:GEU393251 FUS393251:FUY393251 FKW393251:FLC393251 FBA393251:FBG393251 ERE393251:ERK393251 EHI393251:EHO393251 DXM393251:DXS393251 DNQ393251:DNW393251 DDU393251:DEA393251 CTY393251:CUE393251 CKC393251:CKI393251 CAG393251:CAM393251 BQK393251:BQQ393251 BGO393251:BGU393251 AWS393251:AWY393251 AMW393251:ANC393251 ADA393251:ADG393251 TE393251:TK393251 JI393251:JO393251 K393251:Q393251 WVU327715:WWA327715 WLY327715:WME327715 WCC327715:WCI327715 VSG327715:VSM327715 VIK327715:VIQ327715 UYO327715:UYU327715 UOS327715:UOY327715 UEW327715:UFC327715 TVA327715:TVG327715 TLE327715:TLK327715 TBI327715:TBO327715 SRM327715:SRS327715 SHQ327715:SHW327715 RXU327715:RYA327715 RNY327715:ROE327715 REC327715:REI327715 QUG327715:QUM327715 QKK327715:QKQ327715 QAO327715:QAU327715 PQS327715:PQY327715 PGW327715:PHC327715 OXA327715:OXG327715 ONE327715:ONK327715 ODI327715:ODO327715 NTM327715:NTS327715 NJQ327715:NJW327715 MZU327715:NAA327715 MPY327715:MQE327715 MGC327715:MGI327715 LWG327715:LWM327715 LMK327715:LMQ327715 LCO327715:LCU327715 KSS327715:KSY327715 KIW327715:KJC327715 JZA327715:JZG327715 JPE327715:JPK327715 JFI327715:JFO327715 IVM327715:IVS327715 ILQ327715:ILW327715 IBU327715:ICA327715 HRY327715:HSE327715 HIC327715:HII327715 GYG327715:GYM327715 GOK327715:GOQ327715 GEO327715:GEU327715 FUS327715:FUY327715 FKW327715:FLC327715 FBA327715:FBG327715 ERE327715:ERK327715 EHI327715:EHO327715 DXM327715:DXS327715 DNQ327715:DNW327715 DDU327715:DEA327715 CTY327715:CUE327715 CKC327715:CKI327715 CAG327715:CAM327715 BQK327715:BQQ327715 BGO327715:BGU327715 AWS327715:AWY327715 AMW327715:ANC327715 ADA327715:ADG327715 TE327715:TK327715 JI327715:JO327715 K327715:Q327715 WVU262179:WWA262179 WLY262179:WME262179 WCC262179:WCI262179 VSG262179:VSM262179 VIK262179:VIQ262179 UYO262179:UYU262179 UOS262179:UOY262179 UEW262179:UFC262179 TVA262179:TVG262179 TLE262179:TLK262179 TBI262179:TBO262179 SRM262179:SRS262179 SHQ262179:SHW262179 RXU262179:RYA262179 RNY262179:ROE262179 REC262179:REI262179 QUG262179:QUM262179 QKK262179:QKQ262179 QAO262179:QAU262179 PQS262179:PQY262179 PGW262179:PHC262179 OXA262179:OXG262179 ONE262179:ONK262179 ODI262179:ODO262179 NTM262179:NTS262179 NJQ262179:NJW262179 MZU262179:NAA262179 MPY262179:MQE262179 MGC262179:MGI262179 LWG262179:LWM262179 LMK262179:LMQ262179 LCO262179:LCU262179 KSS262179:KSY262179 KIW262179:KJC262179 JZA262179:JZG262179 JPE262179:JPK262179 JFI262179:JFO262179 IVM262179:IVS262179 ILQ262179:ILW262179 IBU262179:ICA262179 HRY262179:HSE262179 HIC262179:HII262179 GYG262179:GYM262179 GOK262179:GOQ262179 GEO262179:GEU262179 FUS262179:FUY262179 FKW262179:FLC262179 FBA262179:FBG262179 ERE262179:ERK262179 EHI262179:EHO262179 DXM262179:DXS262179 DNQ262179:DNW262179 DDU262179:DEA262179 CTY262179:CUE262179 CKC262179:CKI262179 CAG262179:CAM262179 BQK262179:BQQ262179 BGO262179:BGU262179 AWS262179:AWY262179 AMW262179:ANC262179 ADA262179:ADG262179 TE262179:TK262179 JI262179:JO262179 K262179:Q262179 WVU196643:WWA196643 WLY196643:WME196643 WCC196643:WCI196643 VSG196643:VSM196643 VIK196643:VIQ196643 UYO196643:UYU196643 UOS196643:UOY196643 UEW196643:UFC196643 TVA196643:TVG196643 TLE196643:TLK196643 TBI196643:TBO196643 SRM196643:SRS196643 SHQ196643:SHW196643 RXU196643:RYA196643 RNY196643:ROE196643 REC196643:REI196643 QUG196643:QUM196643 QKK196643:QKQ196643 QAO196643:QAU196643 PQS196643:PQY196643 PGW196643:PHC196643 OXA196643:OXG196643 ONE196643:ONK196643 ODI196643:ODO196643 NTM196643:NTS196643 NJQ196643:NJW196643 MZU196643:NAA196643 MPY196643:MQE196643 MGC196643:MGI196643 LWG196643:LWM196643 LMK196643:LMQ196643 LCO196643:LCU196643 KSS196643:KSY196643 KIW196643:KJC196643 JZA196643:JZG196643 JPE196643:JPK196643 JFI196643:JFO196643 IVM196643:IVS196643 ILQ196643:ILW196643 IBU196643:ICA196643 HRY196643:HSE196643 HIC196643:HII196643 GYG196643:GYM196643 GOK196643:GOQ196643 GEO196643:GEU196643 FUS196643:FUY196643 FKW196643:FLC196643 FBA196643:FBG196643 ERE196643:ERK196643 EHI196643:EHO196643 DXM196643:DXS196643 DNQ196643:DNW196643 DDU196643:DEA196643 CTY196643:CUE196643 CKC196643:CKI196643 CAG196643:CAM196643 BQK196643:BQQ196643 BGO196643:BGU196643 AWS196643:AWY196643 AMW196643:ANC196643 ADA196643:ADG196643 TE196643:TK196643 JI196643:JO196643 K196643:Q196643 WVU131107:WWA131107 WLY131107:WME131107 WCC131107:WCI131107 VSG131107:VSM131107 VIK131107:VIQ131107 UYO131107:UYU131107 UOS131107:UOY131107 UEW131107:UFC131107 TVA131107:TVG131107 TLE131107:TLK131107 TBI131107:TBO131107 SRM131107:SRS131107 SHQ131107:SHW131107 RXU131107:RYA131107 RNY131107:ROE131107 REC131107:REI131107 QUG131107:QUM131107 QKK131107:QKQ131107 QAO131107:QAU131107 PQS131107:PQY131107 PGW131107:PHC131107 OXA131107:OXG131107 ONE131107:ONK131107 ODI131107:ODO131107 NTM131107:NTS131107 NJQ131107:NJW131107 MZU131107:NAA131107 MPY131107:MQE131107 MGC131107:MGI131107 LWG131107:LWM131107 LMK131107:LMQ131107 LCO131107:LCU131107 KSS131107:KSY131107 KIW131107:KJC131107 JZA131107:JZG131107 JPE131107:JPK131107 JFI131107:JFO131107 IVM131107:IVS131107 ILQ131107:ILW131107 IBU131107:ICA131107 HRY131107:HSE131107 HIC131107:HII131107 GYG131107:GYM131107 GOK131107:GOQ131107 GEO131107:GEU131107 FUS131107:FUY131107 FKW131107:FLC131107 FBA131107:FBG131107 ERE131107:ERK131107 EHI131107:EHO131107 DXM131107:DXS131107 DNQ131107:DNW131107 DDU131107:DEA131107 CTY131107:CUE131107 CKC131107:CKI131107 CAG131107:CAM131107 BQK131107:BQQ131107 BGO131107:BGU131107 AWS131107:AWY131107 AMW131107:ANC131107 ADA131107:ADG131107 TE131107:TK131107 JI131107:JO131107 K131107:Q131107 WVU65571:WWA65571 WLY65571:WME65571 WCC65571:WCI65571 VSG65571:VSM65571 VIK65571:VIQ65571 UYO65571:UYU65571 UOS65571:UOY65571 UEW65571:UFC65571 TVA65571:TVG65571 TLE65571:TLK65571 TBI65571:TBO65571 SRM65571:SRS65571 SHQ65571:SHW65571 RXU65571:RYA65571 RNY65571:ROE65571 REC65571:REI65571 QUG65571:QUM65571 QKK65571:QKQ65571 QAO65571:QAU65571 PQS65571:PQY65571 PGW65571:PHC65571 OXA65571:OXG65571 ONE65571:ONK65571 ODI65571:ODO65571 NTM65571:NTS65571 NJQ65571:NJW65571 MZU65571:NAA65571 MPY65571:MQE65571 MGC65571:MGI65571 LWG65571:LWM65571 LMK65571:LMQ65571 LCO65571:LCU65571 KSS65571:KSY65571 KIW65571:KJC65571 JZA65571:JZG65571 JPE65571:JPK65571 JFI65571:JFO65571 IVM65571:IVS65571 ILQ65571:ILW65571 IBU65571:ICA65571 HRY65571:HSE65571 HIC65571:HII65571 GYG65571:GYM65571 GOK65571:GOQ65571 GEO65571:GEU65571 FUS65571:FUY65571 FKW65571:FLC65571 FBA65571:FBG65571 ERE65571:ERK65571 EHI65571:EHO65571 DXM65571:DXS65571 DNQ65571:DNW65571 DDU65571:DEA65571 CTY65571:CUE65571 CKC65571:CKI65571 CAG65571:CAM65571 BQK65571:BQQ65571 BGO65571:BGU65571 AWS65571:AWY65571 AMW65571:ANC65571 ADA65571:ADG65571 TE65571:TK65571 JI65571:JO65571 K65571:Q65571">
      <formula1>#REF!</formula1>
    </dataValidation>
    <dataValidation type="list" allowBlank="1" showInputMessage="1" showErrorMessage="1" error="SELECIONE UM MUNICÍPIO DA LISTA!" sqref="V65549:AC65549 TP12:TW12 ADL12:ADS12 ANH12:ANO12 AXD12:AXK12 BGZ12:BHG12 BQV12:BRC12 CAR12:CAY12 CKN12:CKU12 CUJ12:CUQ12 DEF12:DEM12 DOB12:DOI12 DXX12:DYE12 EHT12:EIA12 ERP12:ERW12 FBL12:FBS12 FLH12:FLO12 FVD12:FVK12 GEZ12:GFG12 GOV12:GPC12 GYR12:GYY12 HIN12:HIU12 HSJ12:HSQ12 ICF12:ICM12 IMB12:IMI12 IVX12:IWE12 JFT12:JGA12 JPP12:JPW12 JZL12:JZS12 KJH12:KJO12 KTD12:KTK12 LCZ12:LDG12 LMV12:LNC12 LWR12:LWY12 MGN12:MGU12 MQJ12:MQQ12 NAF12:NAM12 NKB12:NKI12 NTX12:NUE12 ODT12:OEA12 ONP12:ONW12 OXL12:OXS12 PHH12:PHO12 PRD12:PRK12 QAZ12:QBG12 QKV12:QLC12 QUR12:QUY12 REN12:REU12 ROJ12:ROQ12 RYF12:RYM12 SIB12:SII12 SRX12:SSE12 TBT12:TCA12 TLP12:TLW12 TVL12:TVS12 UFH12:UFO12 UPD12:UPK12 UYZ12:UZG12 VIV12:VJC12 VSR12:VSY12 WCN12:WCU12 WMJ12:WMQ12 WWF12:WWM12 JT65549:KA65549 TP65549:TW65549 ADL65549:ADS65549 ANH65549:ANO65549 AXD65549:AXK65549 BGZ65549:BHG65549 BQV65549:BRC65549 CAR65549:CAY65549 CKN65549:CKU65549 CUJ65549:CUQ65549 DEF65549:DEM65549 DOB65549:DOI65549 DXX65549:DYE65549 EHT65549:EIA65549 ERP65549:ERW65549 FBL65549:FBS65549 FLH65549:FLO65549 FVD65549:FVK65549 GEZ65549:GFG65549 GOV65549:GPC65549 GYR65549:GYY65549 HIN65549:HIU65549 HSJ65549:HSQ65549 ICF65549:ICM65549 IMB65549:IMI65549 IVX65549:IWE65549 JFT65549:JGA65549 JPP65549:JPW65549 JZL65549:JZS65549 KJH65549:KJO65549 KTD65549:KTK65549 LCZ65549:LDG65549 LMV65549:LNC65549 LWR65549:LWY65549 MGN65549:MGU65549 MQJ65549:MQQ65549 NAF65549:NAM65549 NKB65549:NKI65549 NTX65549:NUE65549 ODT65549:OEA65549 ONP65549:ONW65549 OXL65549:OXS65549 PHH65549:PHO65549 PRD65549:PRK65549 QAZ65549:QBG65549 QKV65549:QLC65549 QUR65549:QUY65549 REN65549:REU65549 ROJ65549:ROQ65549 RYF65549:RYM65549 SIB65549:SII65549 SRX65549:SSE65549 TBT65549:TCA65549 TLP65549:TLW65549 TVL65549:TVS65549 UFH65549:UFO65549 UPD65549:UPK65549 UYZ65549:UZG65549 VIV65549:VJC65549 VSR65549:VSY65549 WCN65549:WCU65549 WMJ65549:WMQ65549 WWF65549:WWM65549 V131085:AC131085 JT131085:KA131085 TP131085:TW131085 ADL131085:ADS131085 ANH131085:ANO131085 AXD131085:AXK131085 BGZ131085:BHG131085 BQV131085:BRC131085 CAR131085:CAY131085 CKN131085:CKU131085 CUJ131085:CUQ131085 DEF131085:DEM131085 DOB131085:DOI131085 DXX131085:DYE131085 EHT131085:EIA131085 ERP131085:ERW131085 FBL131085:FBS131085 FLH131085:FLO131085 FVD131085:FVK131085 GEZ131085:GFG131085 GOV131085:GPC131085 GYR131085:GYY131085 HIN131085:HIU131085 HSJ131085:HSQ131085 ICF131085:ICM131085 IMB131085:IMI131085 IVX131085:IWE131085 JFT131085:JGA131085 JPP131085:JPW131085 JZL131085:JZS131085 KJH131085:KJO131085 KTD131085:KTK131085 LCZ131085:LDG131085 LMV131085:LNC131085 LWR131085:LWY131085 MGN131085:MGU131085 MQJ131085:MQQ131085 NAF131085:NAM131085 NKB131085:NKI131085 NTX131085:NUE131085 ODT131085:OEA131085 ONP131085:ONW131085 OXL131085:OXS131085 PHH131085:PHO131085 PRD131085:PRK131085 QAZ131085:QBG131085 QKV131085:QLC131085 QUR131085:QUY131085 REN131085:REU131085 ROJ131085:ROQ131085 RYF131085:RYM131085 SIB131085:SII131085 SRX131085:SSE131085 TBT131085:TCA131085 TLP131085:TLW131085 TVL131085:TVS131085 UFH131085:UFO131085 UPD131085:UPK131085 UYZ131085:UZG131085 VIV131085:VJC131085 VSR131085:VSY131085 WCN131085:WCU131085 WMJ131085:WMQ131085 WWF131085:WWM131085 V196621:AC196621 JT196621:KA196621 TP196621:TW196621 ADL196621:ADS196621 ANH196621:ANO196621 AXD196621:AXK196621 BGZ196621:BHG196621 BQV196621:BRC196621 CAR196621:CAY196621 CKN196621:CKU196621 CUJ196621:CUQ196621 DEF196621:DEM196621 DOB196621:DOI196621 DXX196621:DYE196621 EHT196621:EIA196621 ERP196621:ERW196621 FBL196621:FBS196621 FLH196621:FLO196621 FVD196621:FVK196621 GEZ196621:GFG196621 GOV196621:GPC196621 GYR196621:GYY196621 HIN196621:HIU196621 HSJ196621:HSQ196621 ICF196621:ICM196621 IMB196621:IMI196621 IVX196621:IWE196621 JFT196621:JGA196621 JPP196621:JPW196621 JZL196621:JZS196621 KJH196621:KJO196621 KTD196621:KTK196621 LCZ196621:LDG196621 LMV196621:LNC196621 LWR196621:LWY196621 MGN196621:MGU196621 MQJ196621:MQQ196621 NAF196621:NAM196621 NKB196621:NKI196621 NTX196621:NUE196621 ODT196621:OEA196621 ONP196621:ONW196621 OXL196621:OXS196621 PHH196621:PHO196621 PRD196621:PRK196621 QAZ196621:QBG196621 QKV196621:QLC196621 QUR196621:QUY196621 REN196621:REU196621 ROJ196621:ROQ196621 RYF196621:RYM196621 SIB196621:SII196621 SRX196621:SSE196621 TBT196621:TCA196621 TLP196621:TLW196621 TVL196621:TVS196621 UFH196621:UFO196621 UPD196621:UPK196621 UYZ196621:UZG196621 VIV196621:VJC196621 VSR196621:VSY196621 WCN196621:WCU196621 WMJ196621:WMQ196621 WWF196621:WWM196621 V262157:AC262157 JT262157:KA262157 TP262157:TW262157 ADL262157:ADS262157 ANH262157:ANO262157 AXD262157:AXK262157 BGZ262157:BHG262157 BQV262157:BRC262157 CAR262157:CAY262157 CKN262157:CKU262157 CUJ262157:CUQ262157 DEF262157:DEM262157 DOB262157:DOI262157 DXX262157:DYE262157 EHT262157:EIA262157 ERP262157:ERW262157 FBL262157:FBS262157 FLH262157:FLO262157 FVD262157:FVK262157 GEZ262157:GFG262157 GOV262157:GPC262157 GYR262157:GYY262157 HIN262157:HIU262157 HSJ262157:HSQ262157 ICF262157:ICM262157 IMB262157:IMI262157 IVX262157:IWE262157 JFT262157:JGA262157 JPP262157:JPW262157 JZL262157:JZS262157 KJH262157:KJO262157 KTD262157:KTK262157 LCZ262157:LDG262157 LMV262157:LNC262157 LWR262157:LWY262157 MGN262157:MGU262157 MQJ262157:MQQ262157 NAF262157:NAM262157 NKB262157:NKI262157 NTX262157:NUE262157 ODT262157:OEA262157 ONP262157:ONW262157 OXL262157:OXS262157 PHH262157:PHO262157 PRD262157:PRK262157 QAZ262157:QBG262157 QKV262157:QLC262157 QUR262157:QUY262157 REN262157:REU262157 ROJ262157:ROQ262157 RYF262157:RYM262157 SIB262157:SII262157 SRX262157:SSE262157 TBT262157:TCA262157 TLP262157:TLW262157 TVL262157:TVS262157 UFH262157:UFO262157 UPD262157:UPK262157 UYZ262157:UZG262157 VIV262157:VJC262157 VSR262157:VSY262157 WCN262157:WCU262157 WMJ262157:WMQ262157 WWF262157:WWM262157 V327693:AC327693 JT327693:KA327693 TP327693:TW327693 ADL327693:ADS327693 ANH327693:ANO327693 AXD327693:AXK327693 BGZ327693:BHG327693 BQV327693:BRC327693 CAR327693:CAY327693 CKN327693:CKU327693 CUJ327693:CUQ327693 DEF327693:DEM327693 DOB327693:DOI327693 DXX327693:DYE327693 EHT327693:EIA327693 ERP327693:ERW327693 FBL327693:FBS327693 FLH327693:FLO327693 FVD327693:FVK327693 GEZ327693:GFG327693 GOV327693:GPC327693 GYR327693:GYY327693 HIN327693:HIU327693 HSJ327693:HSQ327693 ICF327693:ICM327693 IMB327693:IMI327693 IVX327693:IWE327693 JFT327693:JGA327693 JPP327693:JPW327693 JZL327693:JZS327693 KJH327693:KJO327693 KTD327693:KTK327693 LCZ327693:LDG327693 LMV327693:LNC327693 LWR327693:LWY327693 MGN327693:MGU327693 MQJ327693:MQQ327693 NAF327693:NAM327693 NKB327693:NKI327693 NTX327693:NUE327693 ODT327693:OEA327693 ONP327693:ONW327693 OXL327693:OXS327693 PHH327693:PHO327693 PRD327693:PRK327693 QAZ327693:QBG327693 QKV327693:QLC327693 QUR327693:QUY327693 REN327693:REU327693 ROJ327693:ROQ327693 RYF327693:RYM327693 SIB327693:SII327693 SRX327693:SSE327693 TBT327693:TCA327693 TLP327693:TLW327693 TVL327693:TVS327693 UFH327693:UFO327693 UPD327693:UPK327693 UYZ327693:UZG327693 VIV327693:VJC327693 VSR327693:VSY327693 WCN327693:WCU327693 WMJ327693:WMQ327693 WWF327693:WWM327693 V393229:AC393229 JT393229:KA393229 TP393229:TW393229 ADL393229:ADS393229 ANH393229:ANO393229 AXD393229:AXK393229 BGZ393229:BHG393229 BQV393229:BRC393229 CAR393229:CAY393229 CKN393229:CKU393229 CUJ393229:CUQ393229 DEF393229:DEM393229 DOB393229:DOI393229 DXX393229:DYE393229 EHT393229:EIA393229 ERP393229:ERW393229 FBL393229:FBS393229 FLH393229:FLO393229 FVD393229:FVK393229 GEZ393229:GFG393229 GOV393229:GPC393229 GYR393229:GYY393229 HIN393229:HIU393229 HSJ393229:HSQ393229 ICF393229:ICM393229 IMB393229:IMI393229 IVX393229:IWE393229 JFT393229:JGA393229 JPP393229:JPW393229 JZL393229:JZS393229 KJH393229:KJO393229 KTD393229:KTK393229 LCZ393229:LDG393229 LMV393229:LNC393229 LWR393229:LWY393229 MGN393229:MGU393229 MQJ393229:MQQ393229 NAF393229:NAM393229 NKB393229:NKI393229 NTX393229:NUE393229 ODT393229:OEA393229 ONP393229:ONW393229 OXL393229:OXS393229 PHH393229:PHO393229 PRD393229:PRK393229 QAZ393229:QBG393229 QKV393229:QLC393229 QUR393229:QUY393229 REN393229:REU393229 ROJ393229:ROQ393229 RYF393229:RYM393229 SIB393229:SII393229 SRX393229:SSE393229 TBT393229:TCA393229 TLP393229:TLW393229 TVL393229:TVS393229 UFH393229:UFO393229 UPD393229:UPK393229 UYZ393229:UZG393229 VIV393229:VJC393229 VSR393229:VSY393229 WCN393229:WCU393229 WMJ393229:WMQ393229 WWF393229:WWM393229 V458765:AC458765 JT458765:KA458765 TP458765:TW458765 ADL458765:ADS458765 ANH458765:ANO458765 AXD458765:AXK458765 BGZ458765:BHG458765 BQV458765:BRC458765 CAR458765:CAY458765 CKN458765:CKU458765 CUJ458765:CUQ458765 DEF458765:DEM458765 DOB458765:DOI458765 DXX458765:DYE458765 EHT458765:EIA458765 ERP458765:ERW458765 FBL458765:FBS458765 FLH458765:FLO458765 FVD458765:FVK458765 GEZ458765:GFG458765 GOV458765:GPC458765 GYR458765:GYY458765 HIN458765:HIU458765 HSJ458765:HSQ458765 ICF458765:ICM458765 IMB458765:IMI458765 IVX458765:IWE458765 JFT458765:JGA458765 JPP458765:JPW458765 JZL458765:JZS458765 KJH458765:KJO458765 KTD458765:KTK458765 LCZ458765:LDG458765 LMV458765:LNC458765 LWR458765:LWY458765 MGN458765:MGU458765 MQJ458765:MQQ458765 NAF458765:NAM458765 NKB458765:NKI458765 NTX458765:NUE458765 ODT458765:OEA458765 ONP458765:ONW458765 OXL458765:OXS458765 PHH458765:PHO458765 PRD458765:PRK458765 QAZ458765:QBG458765 QKV458765:QLC458765 QUR458765:QUY458765 REN458765:REU458765 ROJ458765:ROQ458765 RYF458765:RYM458765 SIB458765:SII458765 SRX458765:SSE458765 TBT458765:TCA458765 TLP458765:TLW458765 TVL458765:TVS458765 UFH458765:UFO458765 UPD458765:UPK458765 UYZ458765:UZG458765 VIV458765:VJC458765 VSR458765:VSY458765 WCN458765:WCU458765 WMJ458765:WMQ458765 WWF458765:WWM458765 V524301:AC524301 JT524301:KA524301 TP524301:TW524301 ADL524301:ADS524301 ANH524301:ANO524301 AXD524301:AXK524301 BGZ524301:BHG524301 BQV524301:BRC524301 CAR524301:CAY524301 CKN524301:CKU524301 CUJ524301:CUQ524301 DEF524301:DEM524301 DOB524301:DOI524301 DXX524301:DYE524301 EHT524301:EIA524301 ERP524301:ERW524301 FBL524301:FBS524301 FLH524301:FLO524301 FVD524301:FVK524301 GEZ524301:GFG524301 GOV524301:GPC524301 GYR524301:GYY524301 HIN524301:HIU524301 HSJ524301:HSQ524301 ICF524301:ICM524301 IMB524301:IMI524301 IVX524301:IWE524301 JFT524301:JGA524301 JPP524301:JPW524301 JZL524301:JZS524301 KJH524301:KJO524301 KTD524301:KTK524301 LCZ524301:LDG524301 LMV524301:LNC524301 LWR524301:LWY524301 MGN524301:MGU524301 MQJ524301:MQQ524301 NAF524301:NAM524301 NKB524301:NKI524301 NTX524301:NUE524301 ODT524301:OEA524301 ONP524301:ONW524301 OXL524301:OXS524301 PHH524301:PHO524301 PRD524301:PRK524301 QAZ524301:QBG524301 QKV524301:QLC524301 QUR524301:QUY524301 REN524301:REU524301 ROJ524301:ROQ524301 RYF524301:RYM524301 SIB524301:SII524301 SRX524301:SSE524301 TBT524301:TCA524301 TLP524301:TLW524301 TVL524301:TVS524301 UFH524301:UFO524301 UPD524301:UPK524301 UYZ524301:UZG524301 VIV524301:VJC524301 VSR524301:VSY524301 WCN524301:WCU524301 WMJ524301:WMQ524301 WWF524301:WWM524301 V589837:AC589837 JT589837:KA589837 TP589837:TW589837 ADL589837:ADS589837 ANH589837:ANO589837 AXD589837:AXK589837 BGZ589837:BHG589837 BQV589837:BRC589837 CAR589837:CAY589837 CKN589837:CKU589837 CUJ589837:CUQ589837 DEF589837:DEM589837 DOB589837:DOI589837 DXX589837:DYE589837 EHT589837:EIA589837 ERP589837:ERW589837 FBL589837:FBS589837 FLH589837:FLO589837 FVD589837:FVK589837 GEZ589837:GFG589837 GOV589837:GPC589837 GYR589837:GYY589837 HIN589837:HIU589837 HSJ589837:HSQ589837 ICF589837:ICM589837 IMB589837:IMI589837 IVX589837:IWE589837 JFT589837:JGA589837 JPP589837:JPW589837 JZL589837:JZS589837 KJH589837:KJO589837 KTD589837:KTK589837 LCZ589837:LDG589837 LMV589837:LNC589837 LWR589837:LWY589837 MGN589837:MGU589837 MQJ589837:MQQ589837 NAF589837:NAM589837 NKB589837:NKI589837 NTX589837:NUE589837 ODT589837:OEA589837 ONP589837:ONW589837 OXL589837:OXS589837 PHH589837:PHO589837 PRD589837:PRK589837 QAZ589837:QBG589837 QKV589837:QLC589837 QUR589837:QUY589837 REN589837:REU589837 ROJ589837:ROQ589837 RYF589837:RYM589837 SIB589837:SII589837 SRX589837:SSE589837 TBT589837:TCA589837 TLP589837:TLW589837 TVL589837:TVS589837 UFH589837:UFO589837 UPD589837:UPK589837 UYZ589837:UZG589837 VIV589837:VJC589837 VSR589837:VSY589837 WCN589837:WCU589837 WMJ589837:WMQ589837 WWF589837:WWM589837 V655373:AC655373 JT655373:KA655373 TP655373:TW655373 ADL655373:ADS655373 ANH655373:ANO655373 AXD655373:AXK655373 BGZ655373:BHG655373 BQV655373:BRC655373 CAR655373:CAY655373 CKN655373:CKU655373 CUJ655373:CUQ655373 DEF655373:DEM655373 DOB655373:DOI655373 DXX655373:DYE655373 EHT655373:EIA655373 ERP655373:ERW655373 FBL655373:FBS655373 FLH655373:FLO655373 FVD655373:FVK655373 GEZ655373:GFG655373 GOV655373:GPC655373 GYR655373:GYY655373 HIN655373:HIU655373 HSJ655373:HSQ655373 ICF655373:ICM655373 IMB655373:IMI655373 IVX655373:IWE655373 JFT655373:JGA655373 JPP655373:JPW655373 JZL655373:JZS655373 KJH655373:KJO655373 KTD655373:KTK655373 LCZ655373:LDG655373 LMV655373:LNC655373 LWR655373:LWY655373 MGN655373:MGU655373 MQJ655373:MQQ655373 NAF655373:NAM655373 NKB655373:NKI655373 NTX655373:NUE655373 ODT655373:OEA655373 ONP655373:ONW655373 OXL655373:OXS655373 PHH655373:PHO655373 PRD655373:PRK655373 QAZ655373:QBG655373 QKV655373:QLC655373 QUR655373:QUY655373 REN655373:REU655373 ROJ655373:ROQ655373 RYF655373:RYM655373 SIB655373:SII655373 SRX655373:SSE655373 TBT655373:TCA655373 TLP655373:TLW655373 TVL655373:TVS655373 UFH655373:UFO655373 UPD655373:UPK655373 UYZ655373:UZG655373 VIV655373:VJC655373 VSR655373:VSY655373 WCN655373:WCU655373 WMJ655373:WMQ655373 WWF655373:WWM655373 V720909:AC720909 JT720909:KA720909 TP720909:TW720909 ADL720909:ADS720909 ANH720909:ANO720909 AXD720909:AXK720909 BGZ720909:BHG720909 BQV720909:BRC720909 CAR720909:CAY720909 CKN720909:CKU720909 CUJ720909:CUQ720909 DEF720909:DEM720909 DOB720909:DOI720909 DXX720909:DYE720909 EHT720909:EIA720909 ERP720909:ERW720909 FBL720909:FBS720909 FLH720909:FLO720909 FVD720909:FVK720909 GEZ720909:GFG720909 GOV720909:GPC720909 GYR720909:GYY720909 HIN720909:HIU720909 HSJ720909:HSQ720909 ICF720909:ICM720909 IMB720909:IMI720909 IVX720909:IWE720909 JFT720909:JGA720909 JPP720909:JPW720909 JZL720909:JZS720909 KJH720909:KJO720909 KTD720909:KTK720909 LCZ720909:LDG720909 LMV720909:LNC720909 LWR720909:LWY720909 MGN720909:MGU720909 MQJ720909:MQQ720909 NAF720909:NAM720909 NKB720909:NKI720909 NTX720909:NUE720909 ODT720909:OEA720909 ONP720909:ONW720909 OXL720909:OXS720909 PHH720909:PHO720909 PRD720909:PRK720909 QAZ720909:QBG720909 QKV720909:QLC720909 QUR720909:QUY720909 REN720909:REU720909 ROJ720909:ROQ720909 RYF720909:RYM720909 SIB720909:SII720909 SRX720909:SSE720909 TBT720909:TCA720909 TLP720909:TLW720909 TVL720909:TVS720909 UFH720909:UFO720909 UPD720909:UPK720909 UYZ720909:UZG720909 VIV720909:VJC720909 VSR720909:VSY720909 WCN720909:WCU720909 WMJ720909:WMQ720909 WWF720909:WWM720909 V786445:AC786445 JT786445:KA786445 TP786445:TW786445 ADL786445:ADS786445 ANH786445:ANO786445 AXD786445:AXK786445 BGZ786445:BHG786445 BQV786445:BRC786445 CAR786445:CAY786445 CKN786445:CKU786445 CUJ786445:CUQ786445 DEF786445:DEM786445 DOB786445:DOI786445 DXX786445:DYE786445 EHT786445:EIA786445 ERP786445:ERW786445 FBL786445:FBS786445 FLH786445:FLO786445 FVD786445:FVK786445 GEZ786445:GFG786445 GOV786445:GPC786445 GYR786445:GYY786445 HIN786445:HIU786445 HSJ786445:HSQ786445 ICF786445:ICM786445 IMB786445:IMI786445 IVX786445:IWE786445 JFT786445:JGA786445 JPP786445:JPW786445 JZL786445:JZS786445 KJH786445:KJO786445 KTD786445:KTK786445 LCZ786445:LDG786445 LMV786445:LNC786445 LWR786445:LWY786445 MGN786445:MGU786445 MQJ786445:MQQ786445 NAF786445:NAM786445 NKB786445:NKI786445 NTX786445:NUE786445 ODT786445:OEA786445 ONP786445:ONW786445 OXL786445:OXS786445 PHH786445:PHO786445 PRD786445:PRK786445 QAZ786445:QBG786445 QKV786445:QLC786445 QUR786445:QUY786445 REN786445:REU786445 ROJ786445:ROQ786445 RYF786445:RYM786445 SIB786445:SII786445 SRX786445:SSE786445 TBT786445:TCA786445 TLP786445:TLW786445 TVL786445:TVS786445 UFH786445:UFO786445 UPD786445:UPK786445 UYZ786445:UZG786445 VIV786445:VJC786445 VSR786445:VSY786445 WCN786445:WCU786445 WMJ786445:WMQ786445 WWF786445:WWM786445 V851981:AC851981 JT851981:KA851981 TP851981:TW851981 ADL851981:ADS851981 ANH851981:ANO851981 AXD851981:AXK851981 BGZ851981:BHG851981 BQV851981:BRC851981 CAR851981:CAY851981 CKN851981:CKU851981 CUJ851981:CUQ851981 DEF851981:DEM851981 DOB851981:DOI851981 DXX851981:DYE851981 EHT851981:EIA851981 ERP851981:ERW851981 FBL851981:FBS851981 FLH851981:FLO851981 FVD851981:FVK851981 GEZ851981:GFG851981 GOV851981:GPC851981 GYR851981:GYY851981 HIN851981:HIU851981 HSJ851981:HSQ851981 ICF851981:ICM851981 IMB851981:IMI851981 IVX851981:IWE851981 JFT851981:JGA851981 JPP851981:JPW851981 JZL851981:JZS851981 KJH851981:KJO851981 KTD851981:KTK851981 LCZ851981:LDG851981 LMV851981:LNC851981 LWR851981:LWY851981 MGN851981:MGU851981 MQJ851981:MQQ851981 NAF851981:NAM851981 NKB851981:NKI851981 NTX851981:NUE851981 ODT851981:OEA851981 ONP851981:ONW851981 OXL851981:OXS851981 PHH851981:PHO851981 PRD851981:PRK851981 QAZ851981:QBG851981 QKV851981:QLC851981 QUR851981:QUY851981 REN851981:REU851981 ROJ851981:ROQ851981 RYF851981:RYM851981 SIB851981:SII851981 SRX851981:SSE851981 TBT851981:TCA851981 TLP851981:TLW851981 TVL851981:TVS851981 UFH851981:UFO851981 UPD851981:UPK851981 UYZ851981:UZG851981 VIV851981:VJC851981 VSR851981:VSY851981 WCN851981:WCU851981 WMJ851981:WMQ851981 WWF851981:WWM851981 V917517:AC917517 JT917517:KA917517 TP917517:TW917517 ADL917517:ADS917517 ANH917517:ANO917517 AXD917517:AXK917517 BGZ917517:BHG917517 BQV917517:BRC917517 CAR917517:CAY917517 CKN917517:CKU917517 CUJ917517:CUQ917517 DEF917517:DEM917517 DOB917517:DOI917517 DXX917517:DYE917517 EHT917517:EIA917517 ERP917517:ERW917517 FBL917517:FBS917517 FLH917517:FLO917517 FVD917517:FVK917517 GEZ917517:GFG917517 GOV917517:GPC917517 GYR917517:GYY917517 HIN917517:HIU917517 HSJ917517:HSQ917517 ICF917517:ICM917517 IMB917517:IMI917517 IVX917517:IWE917517 JFT917517:JGA917517 JPP917517:JPW917517 JZL917517:JZS917517 KJH917517:KJO917517 KTD917517:KTK917517 LCZ917517:LDG917517 LMV917517:LNC917517 LWR917517:LWY917517 MGN917517:MGU917517 MQJ917517:MQQ917517 NAF917517:NAM917517 NKB917517:NKI917517 NTX917517:NUE917517 ODT917517:OEA917517 ONP917517:ONW917517 OXL917517:OXS917517 PHH917517:PHO917517 PRD917517:PRK917517 QAZ917517:QBG917517 QKV917517:QLC917517 QUR917517:QUY917517 REN917517:REU917517 ROJ917517:ROQ917517 RYF917517:RYM917517 SIB917517:SII917517 SRX917517:SSE917517 TBT917517:TCA917517 TLP917517:TLW917517 TVL917517:TVS917517 UFH917517:UFO917517 UPD917517:UPK917517 UYZ917517:UZG917517 VIV917517:VJC917517 VSR917517:VSY917517 WCN917517:WCU917517 WMJ917517:WMQ917517 WWF917517:WWM917517 V983053:AC983053 JT983053:KA983053 TP983053:TW983053 ADL983053:ADS983053 ANH983053:ANO983053 AXD983053:AXK983053 BGZ983053:BHG983053 BQV983053:BRC983053 CAR983053:CAY983053 CKN983053:CKU983053 CUJ983053:CUQ983053 DEF983053:DEM983053 DOB983053:DOI983053 DXX983053:DYE983053 EHT983053:EIA983053 ERP983053:ERW983053 FBL983053:FBS983053 FLH983053:FLO983053 FVD983053:FVK983053 GEZ983053:GFG983053 GOV983053:GPC983053 GYR983053:GYY983053 HIN983053:HIU983053 HSJ983053:HSQ983053 ICF983053:ICM983053 IMB983053:IMI983053 IVX983053:IWE983053 JFT983053:JGA983053 JPP983053:JPW983053 JZL983053:JZS983053 KJH983053:KJO983053 KTD983053:KTK983053 LCZ983053:LDG983053 LMV983053:LNC983053 LWR983053:LWY983053 MGN983053:MGU983053 MQJ983053:MQQ983053 NAF983053:NAM983053 NKB983053:NKI983053 NTX983053:NUE983053 ODT983053:OEA983053 ONP983053:ONW983053 OXL983053:OXS983053 PHH983053:PHO983053 PRD983053:PRK983053 QAZ983053:QBG983053 QKV983053:QLC983053 QUR983053:QUY983053 REN983053:REU983053 ROJ983053:ROQ983053 RYF983053:RYM983053 SIB983053:SII983053 SRX983053:SSE983053 TBT983053:TCA983053 TLP983053:TLW983053 TVL983053:TVS983053 UFH983053:UFO983053 UPD983053:UPK983053 UYZ983053:UZG983053 VIV983053:VJC983053 VSR983053:VSY983053 WCN983053:WCU983053 WMJ983053:WMQ983053 WWF983053:WWM983053 JT12:KA12">
      <formula1>$U$68:$U$913</formula1>
    </dataValidation>
    <dataValidation type="whole" allowBlank="1" showInputMessage="1" showErrorMessage="1" error="SOMENTE NUMEROS INTEIROS DE 0 A 59" sqref="J65559:K65559 JH65559:JI65559 TD65559:TE65559 ACZ65559:ADA65559 AMV65559:AMW65559 AWR65559:AWS65559 BGN65559:BGO65559 BQJ65559:BQK65559 CAF65559:CAG65559 CKB65559:CKC65559 CTX65559:CTY65559 DDT65559:DDU65559 DNP65559:DNQ65559 DXL65559:DXM65559 EHH65559:EHI65559 ERD65559:ERE65559 FAZ65559:FBA65559 FKV65559:FKW65559 FUR65559:FUS65559 GEN65559:GEO65559 GOJ65559:GOK65559 GYF65559:GYG65559 HIB65559:HIC65559 HRX65559:HRY65559 IBT65559:IBU65559 ILP65559:ILQ65559 IVL65559:IVM65559 JFH65559:JFI65559 JPD65559:JPE65559 JYZ65559:JZA65559 KIV65559:KIW65559 KSR65559:KSS65559 LCN65559:LCO65559 LMJ65559:LMK65559 LWF65559:LWG65559 MGB65559:MGC65559 MPX65559:MPY65559 MZT65559:MZU65559 NJP65559:NJQ65559 NTL65559:NTM65559 ODH65559:ODI65559 OND65559:ONE65559 OWZ65559:OXA65559 PGV65559:PGW65559 PQR65559:PQS65559 QAN65559:QAO65559 QKJ65559:QKK65559 QUF65559:QUG65559 REB65559:REC65559 RNX65559:RNY65559 RXT65559:RXU65559 SHP65559:SHQ65559 SRL65559:SRM65559 TBH65559:TBI65559 TLD65559:TLE65559 TUZ65559:TVA65559 UEV65559:UEW65559 UOR65559:UOS65559 UYN65559:UYO65559 VIJ65559:VIK65559 VSF65559:VSG65559 WCB65559:WCC65559 WLX65559:WLY65559 WVT65559:WVU65559 J131095:K131095 JH131095:JI131095 TD131095:TE131095 ACZ131095:ADA131095 AMV131095:AMW131095 AWR131095:AWS131095 BGN131095:BGO131095 BQJ131095:BQK131095 CAF131095:CAG131095 CKB131095:CKC131095 CTX131095:CTY131095 DDT131095:DDU131095 DNP131095:DNQ131095 DXL131095:DXM131095 EHH131095:EHI131095 ERD131095:ERE131095 FAZ131095:FBA131095 FKV131095:FKW131095 FUR131095:FUS131095 GEN131095:GEO131095 GOJ131095:GOK131095 GYF131095:GYG131095 HIB131095:HIC131095 HRX131095:HRY131095 IBT131095:IBU131095 ILP131095:ILQ131095 IVL131095:IVM131095 JFH131095:JFI131095 JPD131095:JPE131095 JYZ131095:JZA131095 KIV131095:KIW131095 KSR131095:KSS131095 LCN131095:LCO131095 LMJ131095:LMK131095 LWF131095:LWG131095 MGB131095:MGC131095 MPX131095:MPY131095 MZT131095:MZU131095 NJP131095:NJQ131095 NTL131095:NTM131095 ODH131095:ODI131095 OND131095:ONE131095 OWZ131095:OXA131095 PGV131095:PGW131095 PQR131095:PQS131095 QAN131095:QAO131095 QKJ131095:QKK131095 QUF131095:QUG131095 REB131095:REC131095 RNX131095:RNY131095 RXT131095:RXU131095 SHP131095:SHQ131095 SRL131095:SRM131095 TBH131095:TBI131095 TLD131095:TLE131095 TUZ131095:TVA131095 UEV131095:UEW131095 UOR131095:UOS131095 UYN131095:UYO131095 VIJ131095:VIK131095 VSF131095:VSG131095 WCB131095:WCC131095 WLX131095:WLY131095 WVT131095:WVU131095 J196631:K196631 JH196631:JI196631 TD196631:TE196631 ACZ196631:ADA196631 AMV196631:AMW196631 AWR196631:AWS196631 BGN196631:BGO196631 BQJ196631:BQK196631 CAF196631:CAG196631 CKB196631:CKC196631 CTX196631:CTY196631 DDT196631:DDU196631 DNP196631:DNQ196631 DXL196631:DXM196631 EHH196631:EHI196631 ERD196631:ERE196631 FAZ196631:FBA196631 FKV196631:FKW196631 FUR196631:FUS196631 GEN196631:GEO196631 GOJ196631:GOK196631 GYF196631:GYG196631 HIB196631:HIC196631 HRX196631:HRY196631 IBT196631:IBU196631 ILP196631:ILQ196631 IVL196631:IVM196631 JFH196631:JFI196631 JPD196631:JPE196631 JYZ196631:JZA196631 KIV196631:KIW196631 KSR196631:KSS196631 LCN196631:LCO196631 LMJ196631:LMK196631 LWF196631:LWG196631 MGB196631:MGC196631 MPX196631:MPY196631 MZT196631:MZU196631 NJP196631:NJQ196631 NTL196631:NTM196631 ODH196631:ODI196631 OND196631:ONE196631 OWZ196631:OXA196631 PGV196631:PGW196631 PQR196631:PQS196631 QAN196631:QAO196631 QKJ196631:QKK196631 QUF196631:QUG196631 REB196631:REC196631 RNX196631:RNY196631 RXT196631:RXU196631 SHP196631:SHQ196631 SRL196631:SRM196631 TBH196631:TBI196631 TLD196631:TLE196631 TUZ196631:TVA196631 UEV196631:UEW196631 UOR196631:UOS196631 UYN196631:UYO196631 VIJ196631:VIK196631 VSF196631:VSG196631 WCB196631:WCC196631 WLX196631:WLY196631 WVT196631:WVU196631 J262167:K262167 JH262167:JI262167 TD262167:TE262167 ACZ262167:ADA262167 AMV262167:AMW262167 AWR262167:AWS262167 BGN262167:BGO262167 BQJ262167:BQK262167 CAF262167:CAG262167 CKB262167:CKC262167 CTX262167:CTY262167 DDT262167:DDU262167 DNP262167:DNQ262167 DXL262167:DXM262167 EHH262167:EHI262167 ERD262167:ERE262167 FAZ262167:FBA262167 FKV262167:FKW262167 FUR262167:FUS262167 GEN262167:GEO262167 GOJ262167:GOK262167 GYF262167:GYG262167 HIB262167:HIC262167 HRX262167:HRY262167 IBT262167:IBU262167 ILP262167:ILQ262167 IVL262167:IVM262167 JFH262167:JFI262167 JPD262167:JPE262167 JYZ262167:JZA262167 KIV262167:KIW262167 KSR262167:KSS262167 LCN262167:LCO262167 LMJ262167:LMK262167 LWF262167:LWG262167 MGB262167:MGC262167 MPX262167:MPY262167 MZT262167:MZU262167 NJP262167:NJQ262167 NTL262167:NTM262167 ODH262167:ODI262167 OND262167:ONE262167 OWZ262167:OXA262167 PGV262167:PGW262167 PQR262167:PQS262167 QAN262167:QAO262167 QKJ262167:QKK262167 QUF262167:QUG262167 REB262167:REC262167 RNX262167:RNY262167 RXT262167:RXU262167 SHP262167:SHQ262167 SRL262167:SRM262167 TBH262167:TBI262167 TLD262167:TLE262167 TUZ262167:TVA262167 UEV262167:UEW262167 UOR262167:UOS262167 UYN262167:UYO262167 VIJ262167:VIK262167 VSF262167:VSG262167 WCB262167:WCC262167 WLX262167:WLY262167 WVT262167:WVU262167 J327703:K327703 JH327703:JI327703 TD327703:TE327703 ACZ327703:ADA327703 AMV327703:AMW327703 AWR327703:AWS327703 BGN327703:BGO327703 BQJ327703:BQK327703 CAF327703:CAG327703 CKB327703:CKC327703 CTX327703:CTY327703 DDT327703:DDU327703 DNP327703:DNQ327703 DXL327703:DXM327703 EHH327703:EHI327703 ERD327703:ERE327703 FAZ327703:FBA327703 FKV327703:FKW327703 FUR327703:FUS327703 GEN327703:GEO327703 GOJ327703:GOK327703 GYF327703:GYG327703 HIB327703:HIC327703 HRX327703:HRY327703 IBT327703:IBU327703 ILP327703:ILQ327703 IVL327703:IVM327703 JFH327703:JFI327703 JPD327703:JPE327703 JYZ327703:JZA327703 KIV327703:KIW327703 KSR327703:KSS327703 LCN327703:LCO327703 LMJ327703:LMK327703 LWF327703:LWG327703 MGB327703:MGC327703 MPX327703:MPY327703 MZT327703:MZU327703 NJP327703:NJQ327703 NTL327703:NTM327703 ODH327703:ODI327703 OND327703:ONE327703 OWZ327703:OXA327703 PGV327703:PGW327703 PQR327703:PQS327703 QAN327703:QAO327703 QKJ327703:QKK327703 QUF327703:QUG327703 REB327703:REC327703 RNX327703:RNY327703 RXT327703:RXU327703 SHP327703:SHQ327703 SRL327703:SRM327703 TBH327703:TBI327703 TLD327703:TLE327703 TUZ327703:TVA327703 UEV327703:UEW327703 UOR327703:UOS327703 UYN327703:UYO327703 VIJ327703:VIK327703 VSF327703:VSG327703 WCB327703:WCC327703 WLX327703:WLY327703 WVT327703:WVU327703 J393239:K393239 JH393239:JI393239 TD393239:TE393239 ACZ393239:ADA393239 AMV393239:AMW393239 AWR393239:AWS393239 BGN393239:BGO393239 BQJ393239:BQK393239 CAF393239:CAG393239 CKB393239:CKC393239 CTX393239:CTY393239 DDT393239:DDU393239 DNP393239:DNQ393239 DXL393239:DXM393239 EHH393239:EHI393239 ERD393239:ERE393239 FAZ393239:FBA393239 FKV393239:FKW393239 FUR393239:FUS393239 GEN393239:GEO393239 GOJ393239:GOK393239 GYF393239:GYG393239 HIB393239:HIC393239 HRX393239:HRY393239 IBT393239:IBU393239 ILP393239:ILQ393239 IVL393239:IVM393239 JFH393239:JFI393239 JPD393239:JPE393239 JYZ393239:JZA393239 KIV393239:KIW393239 KSR393239:KSS393239 LCN393239:LCO393239 LMJ393239:LMK393239 LWF393239:LWG393239 MGB393239:MGC393239 MPX393239:MPY393239 MZT393239:MZU393239 NJP393239:NJQ393239 NTL393239:NTM393239 ODH393239:ODI393239 OND393239:ONE393239 OWZ393239:OXA393239 PGV393239:PGW393239 PQR393239:PQS393239 QAN393239:QAO393239 QKJ393239:QKK393239 QUF393239:QUG393239 REB393239:REC393239 RNX393239:RNY393239 RXT393239:RXU393239 SHP393239:SHQ393239 SRL393239:SRM393239 TBH393239:TBI393239 TLD393239:TLE393239 TUZ393239:TVA393239 UEV393239:UEW393239 UOR393239:UOS393239 UYN393239:UYO393239 VIJ393239:VIK393239 VSF393239:VSG393239 WCB393239:WCC393239 WLX393239:WLY393239 WVT393239:WVU393239 J458775:K458775 JH458775:JI458775 TD458775:TE458775 ACZ458775:ADA458775 AMV458775:AMW458775 AWR458775:AWS458775 BGN458775:BGO458775 BQJ458775:BQK458775 CAF458775:CAG458775 CKB458775:CKC458775 CTX458775:CTY458775 DDT458775:DDU458775 DNP458775:DNQ458775 DXL458775:DXM458775 EHH458775:EHI458775 ERD458775:ERE458775 FAZ458775:FBA458775 FKV458775:FKW458775 FUR458775:FUS458775 GEN458775:GEO458775 GOJ458775:GOK458775 GYF458775:GYG458775 HIB458775:HIC458775 HRX458775:HRY458775 IBT458775:IBU458775 ILP458775:ILQ458775 IVL458775:IVM458775 JFH458775:JFI458775 JPD458775:JPE458775 JYZ458775:JZA458775 KIV458775:KIW458775 KSR458775:KSS458775 LCN458775:LCO458775 LMJ458775:LMK458775 LWF458775:LWG458775 MGB458775:MGC458775 MPX458775:MPY458775 MZT458775:MZU458775 NJP458775:NJQ458775 NTL458775:NTM458775 ODH458775:ODI458775 OND458775:ONE458775 OWZ458775:OXA458775 PGV458775:PGW458775 PQR458775:PQS458775 QAN458775:QAO458775 QKJ458775:QKK458775 QUF458775:QUG458775 REB458775:REC458775 RNX458775:RNY458775 RXT458775:RXU458775 SHP458775:SHQ458775 SRL458775:SRM458775 TBH458775:TBI458775 TLD458775:TLE458775 TUZ458775:TVA458775 UEV458775:UEW458775 UOR458775:UOS458775 UYN458775:UYO458775 VIJ458775:VIK458775 VSF458775:VSG458775 WCB458775:WCC458775 WLX458775:WLY458775 WVT458775:WVU458775 J524311:K524311 JH524311:JI524311 TD524311:TE524311 ACZ524311:ADA524311 AMV524311:AMW524311 AWR524311:AWS524311 BGN524311:BGO524311 BQJ524311:BQK524311 CAF524311:CAG524311 CKB524311:CKC524311 CTX524311:CTY524311 DDT524311:DDU524311 DNP524311:DNQ524311 DXL524311:DXM524311 EHH524311:EHI524311 ERD524311:ERE524311 FAZ524311:FBA524311 FKV524311:FKW524311 FUR524311:FUS524311 GEN524311:GEO524311 GOJ524311:GOK524311 GYF524311:GYG524311 HIB524311:HIC524311 HRX524311:HRY524311 IBT524311:IBU524311 ILP524311:ILQ524311 IVL524311:IVM524311 JFH524311:JFI524311 JPD524311:JPE524311 JYZ524311:JZA524311 KIV524311:KIW524311 KSR524311:KSS524311 LCN524311:LCO524311 LMJ524311:LMK524311 LWF524311:LWG524311 MGB524311:MGC524311 MPX524311:MPY524311 MZT524311:MZU524311 NJP524311:NJQ524311 NTL524311:NTM524311 ODH524311:ODI524311 OND524311:ONE524311 OWZ524311:OXA524311 PGV524311:PGW524311 PQR524311:PQS524311 QAN524311:QAO524311 QKJ524311:QKK524311 QUF524311:QUG524311 REB524311:REC524311 RNX524311:RNY524311 RXT524311:RXU524311 SHP524311:SHQ524311 SRL524311:SRM524311 TBH524311:TBI524311 TLD524311:TLE524311 TUZ524311:TVA524311 UEV524311:UEW524311 UOR524311:UOS524311 UYN524311:UYO524311 VIJ524311:VIK524311 VSF524311:VSG524311 WCB524311:WCC524311 WLX524311:WLY524311 WVT524311:WVU524311 J589847:K589847 JH589847:JI589847 TD589847:TE589847 ACZ589847:ADA589847 AMV589847:AMW589847 AWR589847:AWS589847 BGN589847:BGO589847 BQJ589847:BQK589847 CAF589847:CAG589847 CKB589847:CKC589847 CTX589847:CTY589847 DDT589847:DDU589847 DNP589847:DNQ589847 DXL589847:DXM589847 EHH589847:EHI589847 ERD589847:ERE589847 FAZ589847:FBA589847 FKV589847:FKW589847 FUR589847:FUS589847 GEN589847:GEO589847 GOJ589847:GOK589847 GYF589847:GYG589847 HIB589847:HIC589847 HRX589847:HRY589847 IBT589847:IBU589847 ILP589847:ILQ589847 IVL589847:IVM589847 JFH589847:JFI589847 JPD589847:JPE589847 JYZ589847:JZA589847 KIV589847:KIW589847 KSR589847:KSS589847 LCN589847:LCO589847 LMJ589847:LMK589847 LWF589847:LWG589847 MGB589847:MGC589847 MPX589847:MPY589847 MZT589847:MZU589847 NJP589847:NJQ589847 NTL589847:NTM589847 ODH589847:ODI589847 OND589847:ONE589847 OWZ589847:OXA589847 PGV589847:PGW589847 PQR589847:PQS589847 QAN589847:QAO589847 QKJ589847:QKK589847 QUF589847:QUG589847 REB589847:REC589847 RNX589847:RNY589847 RXT589847:RXU589847 SHP589847:SHQ589847 SRL589847:SRM589847 TBH589847:TBI589847 TLD589847:TLE589847 TUZ589847:TVA589847 UEV589847:UEW589847 UOR589847:UOS589847 UYN589847:UYO589847 VIJ589847:VIK589847 VSF589847:VSG589847 WCB589847:WCC589847 WLX589847:WLY589847 WVT589847:WVU589847 J655383:K655383 JH655383:JI655383 TD655383:TE655383 ACZ655383:ADA655383 AMV655383:AMW655383 AWR655383:AWS655383 BGN655383:BGO655383 BQJ655383:BQK655383 CAF655383:CAG655383 CKB655383:CKC655383 CTX655383:CTY655383 DDT655383:DDU655383 DNP655383:DNQ655383 DXL655383:DXM655383 EHH655383:EHI655383 ERD655383:ERE655383 FAZ655383:FBA655383 FKV655383:FKW655383 FUR655383:FUS655383 GEN655383:GEO655383 GOJ655383:GOK655383 GYF655383:GYG655383 HIB655383:HIC655383 HRX655383:HRY655383 IBT655383:IBU655383 ILP655383:ILQ655383 IVL655383:IVM655383 JFH655383:JFI655383 JPD655383:JPE655383 JYZ655383:JZA655383 KIV655383:KIW655383 KSR655383:KSS655383 LCN655383:LCO655383 LMJ655383:LMK655383 LWF655383:LWG655383 MGB655383:MGC655383 MPX655383:MPY655383 MZT655383:MZU655383 NJP655383:NJQ655383 NTL655383:NTM655383 ODH655383:ODI655383 OND655383:ONE655383 OWZ655383:OXA655383 PGV655383:PGW655383 PQR655383:PQS655383 QAN655383:QAO655383 QKJ655383:QKK655383 QUF655383:QUG655383 REB655383:REC655383 RNX655383:RNY655383 RXT655383:RXU655383 SHP655383:SHQ655383 SRL655383:SRM655383 TBH655383:TBI655383 TLD655383:TLE655383 TUZ655383:TVA655383 UEV655383:UEW655383 UOR655383:UOS655383 UYN655383:UYO655383 VIJ655383:VIK655383 VSF655383:VSG655383 WCB655383:WCC655383 WLX655383:WLY655383 WVT655383:WVU655383 J720919:K720919 JH720919:JI720919 TD720919:TE720919 ACZ720919:ADA720919 AMV720919:AMW720919 AWR720919:AWS720919 BGN720919:BGO720919 BQJ720919:BQK720919 CAF720919:CAG720919 CKB720919:CKC720919 CTX720919:CTY720919 DDT720919:DDU720919 DNP720919:DNQ720919 DXL720919:DXM720919 EHH720919:EHI720919 ERD720919:ERE720919 FAZ720919:FBA720919 FKV720919:FKW720919 FUR720919:FUS720919 GEN720919:GEO720919 GOJ720919:GOK720919 GYF720919:GYG720919 HIB720919:HIC720919 HRX720919:HRY720919 IBT720919:IBU720919 ILP720919:ILQ720919 IVL720919:IVM720919 JFH720919:JFI720919 JPD720919:JPE720919 JYZ720919:JZA720919 KIV720919:KIW720919 KSR720919:KSS720919 LCN720919:LCO720919 LMJ720919:LMK720919 LWF720919:LWG720919 MGB720919:MGC720919 MPX720919:MPY720919 MZT720919:MZU720919 NJP720919:NJQ720919 NTL720919:NTM720919 ODH720919:ODI720919 OND720919:ONE720919 OWZ720919:OXA720919 PGV720919:PGW720919 PQR720919:PQS720919 QAN720919:QAO720919 QKJ720919:QKK720919 QUF720919:QUG720919 REB720919:REC720919 RNX720919:RNY720919 RXT720919:RXU720919 SHP720919:SHQ720919 SRL720919:SRM720919 TBH720919:TBI720919 TLD720919:TLE720919 TUZ720919:TVA720919 UEV720919:UEW720919 UOR720919:UOS720919 UYN720919:UYO720919 VIJ720919:VIK720919 VSF720919:VSG720919 WCB720919:WCC720919 WLX720919:WLY720919 WVT720919:WVU720919 J786455:K786455 JH786455:JI786455 TD786455:TE786455 ACZ786455:ADA786455 AMV786455:AMW786455 AWR786455:AWS786455 BGN786455:BGO786455 BQJ786455:BQK786455 CAF786455:CAG786455 CKB786455:CKC786455 CTX786455:CTY786455 DDT786455:DDU786455 DNP786455:DNQ786455 DXL786455:DXM786455 EHH786455:EHI786455 ERD786455:ERE786455 FAZ786455:FBA786455 FKV786455:FKW786455 FUR786455:FUS786455 GEN786455:GEO786455 GOJ786455:GOK786455 GYF786455:GYG786455 HIB786455:HIC786455 HRX786455:HRY786455 IBT786455:IBU786455 ILP786455:ILQ786455 IVL786455:IVM786455 JFH786455:JFI786455 JPD786455:JPE786455 JYZ786455:JZA786455 KIV786455:KIW786455 KSR786455:KSS786455 LCN786455:LCO786455 LMJ786455:LMK786455 LWF786455:LWG786455 MGB786455:MGC786455 MPX786455:MPY786455 MZT786455:MZU786455 NJP786455:NJQ786455 NTL786455:NTM786455 ODH786455:ODI786455 OND786455:ONE786455 OWZ786455:OXA786455 PGV786455:PGW786455 PQR786455:PQS786455 QAN786455:QAO786455 QKJ786455:QKK786455 QUF786455:QUG786455 REB786455:REC786455 RNX786455:RNY786455 RXT786455:RXU786455 SHP786455:SHQ786455 SRL786455:SRM786455 TBH786455:TBI786455 TLD786455:TLE786455 TUZ786455:TVA786455 UEV786455:UEW786455 UOR786455:UOS786455 UYN786455:UYO786455 VIJ786455:VIK786455 VSF786455:VSG786455 WCB786455:WCC786455 WLX786455:WLY786455 WVT786455:WVU786455 J851991:K851991 JH851991:JI851991 TD851991:TE851991 ACZ851991:ADA851991 AMV851991:AMW851991 AWR851991:AWS851991 BGN851991:BGO851991 BQJ851991:BQK851991 CAF851991:CAG851991 CKB851991:CKC851991 CTX851991:CTY851991 DDT851991:DDU851991 DNP851991:DNQ851991 DXL851991:DXM851991 EHH851991:EHI851991 ERD851991:ERE851991 FAZ851991:FBA851991 FKV851991:FKW851991 FUR851991:FUS851991 GEN851991:GEO851991 GOJ851991:GOK851991 GYF851991:GYG851991 HIB851991:HIC851991 HRX851991:HRY851991 IBT851991:IBU851991 ILP851991:ILQ851991 IVL851991:IVM851991 JFH851991:JFI851991 JPD851991:JPE851991 JYZ851991:JZA851991 KIV851991:KIW851991 KSR851991:KSS851991 LCN851991:LCO851991 LMJ851991:LMK851991 LWF851991:LWG851991 MGB851991:MGC851991 MPX851991:MPY851991 MZT851991:MZU851991 NJP851991:NJQ851991 NTL851991:NTM851991 ODH851991:ODI851991 OND851991:ONE851991 OWZ851991:OXA851991 PGV851991:PGW851991 PQR851991:PQS851991 QAN851991:QAO851991 QKJ851991:QKK851991 QUF851991:QUG851991 REB851991:REC851991 RNX851991:RNY851991 RXT851991:RXU851991 SHP851991:SHQ851991 SRL851991:SRM851991 TBH851991:TBI851991 TLD851991:TLE851991 TUZ851991:TVA851991 UEV851991:UEW851991 UOR851991:UOS851991 UYN851991:UYO851991 VIJ851991:VIK851991 VSF851991:VSG851991 WCB851991:WCC851991 WLX851991:WLY851991 WVT851991:WVU851991 J917527:K917527 JH917527:JI917527 TD917527:TE917527 ACZ917527:ADA917527 AMV917527:AMW917527 AWR917527:AWS917527 BGN917527:BGO917527 BQJ917527:BQK917527 CAF917527:CAG917527 CKB917527:CKC917527 CTX917527:CTY917527 DDT917527:DDU917527 DNP917527:DNQ917527 DXL917527:DXM917527 EHH917527:EHI917527 ERD917527:ERE917527 FAZ917527:FBA917527 FKV917527:FKW917527 FUR917527:FUS917527 GEN917527:GEO917527 GOJ917527:GOK917527 GYF917527:GYG917527 HIB917527:HIC917527 HRX917527:HRY917527 IBT917527:IBU917527 ILP917527:ILQ917527 IVL917527:IVM917527 JFH917527:JFI917527 JPD917527:JPE917527 JYZ917527:JZA917527 KIV917527:KIW917527 KSR917527:KSS917527 LCN917527:LCO917527 LMJ917527:LMK917527 LWF917527:LWG917527 MGB917527:MGC917527 MPX917527:MPY917527 MZT917527:MZU917527 NJP917527:NJQ917527 NTL917527:NTM917527 ODH917527:ODI917527 OND917527:ONE917527 OWZ917527:OXA917527 PGV917527:PGW917527 PQR917527:PQS917527 QAN917527:QAO917527 QKJ917527:QKK917527 QUF917527:QUG917527 REB917527:REC917527 RNX917527:RNY917527 RXT917527:RXU917527 SHP917527:SHQ917527 SRL917527:SRM917527 TBH917527:TBI917527 TLD917527:TLE917527 TUZ917527:TVA917527 UEV917527:UEW917527 UOR917527:UOS917527 UYN917527:UYO917527 VIJ917527:VIK917527 VSF917527:VSG917527 WCB917527:WCC917527 WLX917527:WLY917527 WVT917527:WVU917527 J983063:K983063 JH983063:JI983063 TD983063:TE983063 ACZ983063:ADA983063 AMV983063:AMW983063 AWR983063:AWS983063 BGN983063:BGO983063 BQJ983063:BQK983063 CAF983063:CAG983063 CKB983063:CKC983063 CTX983063:CTY983063 DDT983063:DDU983063 DNP983063:DNQ983063 DXL983063:DXM983063 EHH983063:EHI983063 ERD983063:ERE983063 FAZ983063:FBA983063 FKV983063:FKW983063 FUR983063:FUS983063 GEN983063:GEO983063 GOJ983063:GOK983063 GYF983063:GYG983063 HIB983063:HIC983063 HRX983063:HRY983063 IBT983063:IBU983063 ILP983063:ILQ983063 IVL983063:IVM983063 JFH983063:JFI983063 JPD983063:JPE983063 JYZ983063:JZA983063 KIV983063:KIW983063 KSR983063:KSS983063 LCN983063:LCO983063 LMJ983063:LMK983063 LWF983063:LWG983063 MGB983063:MGC983063 MPX983063:MPY983063 MZT983063:MZU983063 NJP983063:NJQ983063 NTL983063:NTM983063 ODH983063:ODI983063 OND983063:ONE983063 OWZ983063:OXA983063 PGV983063:PGW983063 PQR983063:PQS983063 QAN983063:QAO983063 QKJ983063:QKK983063 QUF983063:QUG983063 REB983063:REC983063 RNX983063:RNY983063 RXT983063:RXU983063 SHP983063:SHQ983063 SRL983063:SRM983063 TBH983063:TBI983063 TLD983063:TLE983063 TUZ983063:TVA983063 UEV983063:UEW983063 UOR983063:UOS983063 UYN983063:UYO983063 VIJ983063:VIK983063 VSF983063:VSG983063 WCB983063:WCC983063 WLX983063:WLY983063 WVT983063:WVU983063 W65559:X65559 JU65559:JV65559 TQ65559:TR65559 ADM65559:ADN65559 ANI65559:ANJ65559 AXE65559:AXF65559 BHA65559:BHB65559 BQW65559:BQX65559 CAS65559:CAT65559 CKO65559:CKP65559 CUK65559:CUL65559 DEG65559:DEH65559 DOC65559:DOD65559 DXY65559:DXZ65559 EHU65559:EHV65559 ERQ65559:ERR65559 FBM65559:FBN65559 FLI65559:FLJ65559 FVE65559:FVF65559 GFA65559:GFB65559 GOW65559:GOX65559 GYS65559:GYT65559 HIO65559:HIP65559 HSK65559:HSL65559 ICG65559:ICH65559 IMC65559:IMD65559 IVY65559:IVZ65559 JFU65559:JFV65559 JPQ65559:JPR65559 JZM65559:JZN65559 KJI65559:KJJ65559 KTE65559:KTF65559 LDA65559:LDB65559 LMW65559:LMX65559 LWS65559:LWT65559 MGO65559:MGP65559 MQK65559:MQL65559 NAG65559:NAH65559 NKC65559:NKD65559 NTY65559:NTZ65559 ODU65559:ODV65559 ONQ65559:ONR65559 OXM65559:OXN65559 PHI65559:PHJ65559 PRE65559:PRF65559 QBA65559:QBB65559 QKW65559:QKX65559 QUS65559:QUT65559 REO65559:REP65559 ROK65559:ROL65559 RYG65559:RYH65559 SIC65559:SID65559 SRY65559:SRZ65559 TBU65559:TBV65559 TLQ65559:TLR65559 TVM65559:TVN65559 UFI65559:UFJ65559 UPE65559:UPF65559 UZA65559:UZB65559 VIW65559:VIX65559 VSS65559:VST65559 WCO65559:WCP65559 WMK65559:WML65559 WWG65559:WWH65559 W131095:X131095 JU131095:JV131095 TQ131095:TR131095 ADM131095:ADN131095 ANI131095:ANJ131095 AXE131095:AXF131095 BHA131095:BHB131095 BQW131095:BQX131095 CAS131095:CAT131095 CKO131095:CKP131095 CUK131095:CUL131095 DEG131095:DEH131095 DOC131095:DOD131095 DXY131095:DXZ131095 EHU131095:EHV131095 ERQ131095:ERR131095 FBM131095:FBN131095 FLI131095:FLJ131095 FVE131095:FVF131095 GFA131095:GFB131095 GOW131095:GOX131095 GYS131095:GYT131095 HIO131095:HIP131095 HSK131095:HSL131095 ICG131095:ICH131095 IMC131095:IMD131095 IVY131095:IVZ131095 JFU131095:JFV131095 JPQ131095:JPR131095 JZM131095:JZN131095 KJI131095:KJJ131095 KTE131095:KTF131095 LDA131095:LDB131095 LMW131095:LMX131095 LWS131095:LWT131095 MGO131095:MGP131095 MQK131095:MQL131095 NAG131095:NAH131095 NKC131095:NKD131095 NTY131095:NTZ131095 ODU131095:ODV131095 ONQ131095:ONR131095 OXM131095:OXN131095 PHI131095:PHJ131095 PRE131095:PRF131095 QBA131095:QBB131095 QKW131095:QKX131095 QUS131095:QUT131095 REO131095:REP131095 ROK131095:ROL131095 RYG131095:RYH131095 SIC131095:SID131095 SRY131095:SRZ131095 TBU131095:TBV131095 TLQ131095:TLR131095 TVM131095:TVN131095 UFI131095:UFJ131095 UPE131095:UPF131095 UZA131095:UZB131095 VIW131095:VIX131095 VSS131095:VST131095 WCO131095:WCP131095 WMK131095:WML131095 WWG131095:WWH131095 W196631:X196631 JU196631:JV196631 TQ196631:TR196631 ADM196631:ADN196631 ANI196631:ANJ196631 AXE196631:AXF196631 BHA196631:BHB196631 BQW196631:BQX196631 CAS196631:CAT196631 CKO196631:CKP196631 CUK196631:CUL196631 DEG196631:DEH196631 DOC196631:DOD196631 DXY196631:DXZ196631 EHU196631:EHV196631 ERQ196631:ERR196631 FBM196631:FBN196631 FLI196631:FLJ196631 FVE196631:FVF196631 GFA196631:GFB196631 GOW196631:GOX196631 GYS196631:GYT196631 HIO196631:HIP196631 HSK196631:HSL196631 ICG196631:ICH196631 IMC196631:IMD196631 IVY196631:IVZ196631 JFU196631:JFV196631 JPQ196631:JPR196631 JZM196631:JZN196631 KJI196631:KJJ196631 KTE196631:KTF196631 LDA196631:LDB196631 LMW196631:LMX196631 LWS196631:LWT196631 MGO196631:MGP196631 MQK196631:MQL196631 NAG196631:NAH196631 NKC196631:NKD196631 NTY196631:NTZ196631 ODU196631:ODV196631 ONQ196631:ONR196631 OXM196631:OXN196631 PHI196631:PHJ196631 PRE196631:PRF196631 QBA196631:QBB196631 QKW196631:QKX196631 QUS196631:QUT196631 REO196631:REP196631 ROK196631:ROL196631 RYG196631:RYH196631 SIC196631:SID196631 SRY196631:SRZ196631 TBU196631:TBV196631 TLQ196631:TLR196631 TVM196631:TVN196631 UFI196631:UFJ196631 UPE196631:UPF196631 UZA196631:UZB196631 VIW196631:VIX196631 VSS196631:VST196631 WCO196631:WCP196631 WMK196631:WML196631 WWG196631:WWH196631 W262167:X262167 JU262167:JV262167 TQ262167:TR262167 ADM262167:ADN262167 ANI262167:ANJ262167 AXE262167:AXF262167 BHA262167:BHB262167 BQW262167:BQX262167 CAS262167:CAT262167 CKO262167:CKP262167 CUK262167:CUL262167 DEG262167:DEH262167 DOC262167:DOD262167 DXY262167:DXZ262167 EHU262167:EHV262167 ERQ262167:ERR262167 FBM262167:FBN262167 FLI262167:FLJ262167 FVE262167:FVF262167 GFA262167:GFB262167 GOW262167:GOX262167 GYS262167:GYT262167 HIO262167:HIP262167 HSK262167:HSL262167 ICG262167:ICH262167 IMC262167:IMD262167 IVY262167:IVZ262167 JFU262167:JFV262167 JPQ262167:JPR262167 JZM262167:JZN262167 KJI262167:KJJ262167 KTE262167:KTF262167 LDA262167:LDB262167 LMW262167:LMX262167 LWS262167:LWT262167 MGO262167:MGP262167 MQK262167:MQL262167 NAG262167:NAH262167 NKC262167:NKD262167 NTY262167:NTZ262167 ODU262167:ODV262167 ONQ262167:ONR262167 OXM262167:OXN262167 PHI262167:PHJ262167 PRE262167:PRF262167 QBA262167:QBB262167 QKW262167:QKX262167 QUS262167:QUT262167 REO262167:REP262167 ROK262167:ROL262167 RYG262167:RYH262167 SIC262167:SID262167 SRY262167:SRZ262167 TBU262167:TBV262167 TLQ262167:TLR262167 TVM262167:TVN262167 UFI262167:UFJ262167 UPE262167:UPF262167 UZA262167:UZB262167 VIW262167:VIX262167 VSS262167:VST262167 WCO262167:WCP262167 WMK262167:WML262167 WWG262167:WWH262167 W327703:X327703 JU327703:JV327703 TQ327703:TR327703 ADM327703:ADN327703 ANI327703:ANJ327703 AXE327703:AXF327703 BHA327703:BHB327703 BQW327703:BQX327703 CAS327703:CAT327703 CKO327703:CKP327703 CUK327703:CUL327703 DEG327703:DEH327703 DOC327703:DOD327703 DXY327703:DXZ327703 EHU327703:EHV327703 ERQ327703:ERR327703 FBM327703:FBN327703 FLI327703:FLJ327703 FVE327703:FVF327703 GFA327703:GFB327703 GOW327703:GOX327703 GYS327703:GYT327703 HIO327703:HIP327703 HSK327703:HSL327703 ICG327703:ICH327703 IMC327703:IMD327703 IVY327703:IVZ327703 JFU327703:JFV327703 JPQ327703:JPR327703 JZM327703:JZN327703 KJI327703:KJJ327703 KTE327703:KTF327703 LDA327703:LDB327703 LMW327703:LMX327703 LWS327703:LWT327703 MGO327703:MGP327703 MQK327703:MQL327703 NAG327703:NAH327703 NKC327703:NKD327703 NTY327703:NTZ327703 ODU327703:ODV327703 ONQ327703:ONR327703 OXM327703:OXN327703 PHI327703:PHJ327703 PRE327703:PRF327703 QBA327703:QBB327703 QKW327703:QKX327703 QUS327703:QUT327703 REO327703:REP327703 ROK327703:ROL327703 RYG327703:RYH327703 SIC327703:SID327703 SRY327703:SRZ327703 TBU327703:TBV327703 TLQ327703:TLR327703 TVM327703:TVN327703 UFI327703:UFJ327703 UPE327703:UPF327703 UZA327703:UZB327703 VIW327703:VIX327703 VSS327703:VST327703 WCO327703:WCP327703 WMK327703:WML327703 WWG327703:WWH327703 W393239:X393239 JU393239:JV393239 TQ393239:TR393239 ADM393239:ADN393239 ANI393239:ANJ393239 AXE393239:AXF393239 BHA393239:BHB393239 BQW393239:BQX393239 CAS393239:CAT393239 CKO393239:CKP393239 CUK393239:CUL393239 DEG393239:DEH393239 DOC393239:DOD393239 DXY393239:DXZ393239 EHU393239:EHV393239 ERQ393239:ERR393239 FBM393239:FBN393239 FLI393239:FLJ393239 FVE393239:FVF393239 GFA393239:GFB393239 GOW393239:GOX393239 GYS393239:GYT393239 HIO393239:HIP393239 HSK393239:HSL393239 ICG393239:ICH393239 IMC393239:IMD393239 IVY393239:IVZ393239 JFU393239:JFV393239 JPQ393239:JPR393239 JZM393239:JZN393239 KJI393239:KJJ393239 KTE393239:KTF393239 LDA393239:LDB393239 LMW393239:LMX393239 LWS393239:LWT393239 MGO393239:MGP393239 MQK393239:MQL393239 NAG393239:NAH393239 NKC393239:NKD393239 NTY393239:NTZ393239 ODU393239:ODV393239 ONQ393239:ONR393239 OXM393239:OXN393239 PHI393239:PHJ393239 PRE393239:PRF393239 QBA393239:QBB393239 QKW393239:QKX393239 QUS393239:QUT393239 REO393239:REP393239 ROK393239:ROL393239 RYG393239:RYH393239 SIC393239:SID393239 SRY393239:SRZ393239 TBU393239:TBV393239 TLQ393239:TLR393239 TVM393239:TVN393239 UFI393239:UFJ393239 UPE393239:UPF393239 UZA393239:UZB393239 VIW393239:VIX393239 VSS393239:VST393239 WCO393239:WCP393239 WMK393239:WML393239 WWG393239:WWH393239 W458775:X458775 JU458775:JV458775 TQ458775:TR458775 ADM458775:ADN458775 ANI458775:ANJ458775 AXE458775:AXF458775 BHA458775:BHB458775 BQW458775:BQX458775 CAS458775:CAT458775 CKO458775:CKP458775 CUK458775:CUL458775 DEG458775:DEH458775 DOC458775:DOD458775 DXY458775:DXZ458775 EHU458775:EHV458775 ERQ458775:ERR458775 FBM458775:FBN458775 FLI458775:FLJ458775 FVE458775:FVF458775 GFA458775:GFB458775 GOW458775:GOX458775 GYS458775:GYT458775 HIO458775:HIP458775 HSK458775:HSL458775 ICG458775:ICH458775 IMC458775:IMD458775 IVY458775:IVZ458775 JFU458775:JFV458775 JPQ458775:JPR458775 JZM458775:JZN458775 KJI458775:KJJ458775 KTE458775:KTF458775 LDA458775:LDB458775 LMW458775:LMX458775 LWS458775:LWT458775 MGO458775:MGP458775 MQK458775:MQL458775 NAG458775:NAH458775 NKC458775:NKD458775 NTY458775:NTZ458775 ODU458775:ODV458775 ONQ458775:ONR458775 OXM458775:OXN458775 PHI458775:PHJ458775 PRE458775:PRF458775 QBA458775:QBB458775 QKW458775:QKX458775 QUS458775:QUT458775 REO458775:REP458775 ROK458775:ROL458775 RYG458775:RYH458775 SIC458775:SID458775 SRY458775:SRZ458775 TBU458775:TBV458775 TLQ458775:TLR458775 TVM458775:TVN458775 UFI458775:UFJ458775 UPE458775:UPF458775 UZA458775:UZB458775 VIW458775:VIX458775 VSS458775:VST458775 WCO458775:WCP458775 WMK458775:WML458775 WWG458775:WWH458775 W524311:X524311 JU524311:JV524311 TQ524311:TR524311 ADM524311:ADN524311 ANI524311:ANJ524311 AXE524311:AXF524311 BHA524311:BHB524311 BQW524311:BQX524311 CAS524311:CAT524311 CKO524311:CKP524311 CUK524311:CUL524311 DEG524311:DEH524311 DOC524311:DOD524311 DXY524311:DXZ524311 EHU524311:EHV524311 ERQ524311:ERR524311 FBM524311:FBN524311 FLI524311:FLJ524311 FVE524311:FVF524311 GFA524311:GFB524311 GOW524311:GOX524311 GYS524311:GYT524311 HIO524311:HIP524311 HSK524311:HSL524311 ICG524311:ICH524311 IMC524311:IMD524311 IVY524311:IVZ524311 JFU524311:JFV524311 JPQ524311:JPR524311 JZM524311:JZN524311 KJI524311:KJJ524311 KTE524311:KTF524311 LDA524311:LDB524311 LMW524311:LMX524311 LWS524311:LWT524311 MGO524311:MGP524311 MQK524311:MQL524311 NAG524311:NAH524311 NKC524311:NKD524311 NTY524311:NTZ524311 ODU524311:ODV524311 ONQ524311:ONR524311 OXM524311:OXN524311 PHI524311:PHJ524311 PRE524311:PRF524311 QBA524311:QBB524311 QKW524311:QKX524311 QUS524311:QUT524311 REO524311:REP524311 ROK524311:ROL524311 RYG524311:RYH524311 SIC524311:SID524311 SRY524311:SRZ524311 TBU524311:TBV524311 TLQ524311:TLR524311 TVM524311:TVN524311 UFI524311:UFJ524311 UPE524311:UPF524311 UZA524311:UZB524311 VIW524311:VIX524311 VSS524311:VST524311 WCO524311:WCP524311 WMK524311:WML524311 WWG524311:WWH524311 W589847:X589847 JU589847:JV589847 TQ589847:TR589847 ADM589847:ADN589847 ANI589847:ANJ589847 AXE589847:AXF589847 BHA589847:BHB589847 BQW589847:BQX589847 CAS589847:CAT589847 CKO589847:CKP589847 CUK589847:CUL589847 DEG589847:DEH589847 DOC589847:DOD589847 DXY589847:DXZ589847 EHU589847:EHV589847 ERQ589847:ERR589847 FBM589847:FBN589847 FLI589847:FLJ589847 FVE589847:FVF589847 GFA589847:GFB589847 GOW589847:GOX589847 GYS589847:GYT589847 HIO589847:HIP589847 HSK589847:HSL589847 ICG589847:ICH589847 IMC589847:IMD589847 IVY589847:IVZ589847 JFU589847:JFV589847 JPQ589847:JPR589847 JZM589847:JZN589847 KJI589847:KJJ589847 KTE589847:KTF589847 LDA589847:LDB589847 LMW589847:LMX589847 LWS589847:LWT589847 MGO589847:MGP589847 MQK589847:MQL589847 NAG589847:NAH589847 NKC589847:NKD589847 NTY589847:NTZ589847 ODU589847:ODV589847 ONQ589847:ONR589847 OXM589847:OXN589847 PHI589847:PHJ589847 PRE589847:PRF589847 QBA589847:QBB589847 QKW589847:QKX589847 QUS589847:QUT589847 REO589847:REP589847 ROK589847:ROL589847 RYG589847:RYH589847 SIC589847:SID589847 SRY589847:SRZ589847 TBU589847:TBV589847 TLQ589847:TLR589847 TVM589847:TVN589847 UFI589847:UFJ589847 UPE589847:UPF589847 UZA589847:UZB589847 VIW589847:VIX589847 VSS589847:VST589847 WCO589847:WCP589847 WMK589847:WML589847 WWG589847:WWH589847 W655383:X655383 JU655383:JV655383 TQ655383:TR655383 ADM655383:ADN655383 ANI655383:ANJ655383 AXE655383:AXF655383 BHA655383:BHB655383 BQW655383:BQX655383 CAS655383:CAT655383 CKO655383:CKP655383 CUK655383:CUL655383 DEG655383:DEH655383 DOC655383:DOD655383 DXY655383:DXZ655383 EHU655383:EHV655383 ERQ655383:ERR655383 FBM655383:FBN655383 FLI655383:FLJ655383 FVE655383:FVF655383 GFA655383:GFB655383 GOW655383:GOX655383 GYS655383:GYT655383 HIO655383:HIP655383 HSK655383:HSL655383 ICG655383:ICH655383 IMC655383:IMD655383 IVY655383:IVZ655383 JFU655383:JFV655383 JPQ655383:JPR655383 JZM655383:JZN655383 KJI655383:KJJ655383 KTE655383:KTF655383 LDA655383:LDB655383 LMW655383:LMX655383 LWS655383:LWT655383 MGO655383:MGP655383 MQK655383:MQL655383 NAG655383:NAH655383 NKC655383:NKD655383 NTY655383:NTZ655383 ODU655383:ODV655383 ONQ655383:ONR655383 OXM655383:OXN655383 PHI655383:PHJ655383 PRE655383:PRF655383 QBA655383:QBB655383 QKW655383:QKX655383 QUS655383:QUT655383 REO655383:REP655383 ROK655383:ROL655383 RYG655383:RYH655383 SIC655383:SID655383 SRY655383:SRZ655383 TBU655383:TBV655383 TLQ655383:TLR655383 TVM655383:TVN655383 UFI655383:UFJ655383 UPE655383:UPF655383 UZA655383:UZB655383 VIW655383:VIX655383 VSS655383:VST655383 WCO655383:WCP655383 WMK655383:WML655383 WWG655383:WWH655383 W720919:X720919 JU720919:JV720919 TQ720919:TR720919 ADM720919:ADN720919 ANI720919:ANJ720919 AXE720919:AXF720919 BHA720919:BHB720919 BQW720919:BQX720919 CAS720919:CAT720919 CKO720919:CKP720919 CUK720919:CUL720919 DEG720919:DEH720919 DOC720919:DOD720919 DXY720919:DXZ720919 EHU720919:EHV720919 ERQ720919:ERR720919 FBM720919:FBN720919 FLI720919:FLJ720919 FVE720919:FVF720919 GFA720919:GFB720919 GOW720919:GOX720919 GYS720919:GYT720919 HIO720919:HIP720919 HSK720919:HSL720919 ICG720919:ICH720919 IMC720919:IMD720919 IVY720919:IVZ720919 JFU720919:JFV720919 JPQ720919:JPR720919 JZM720919:JZN720919 KJI720919:KJJ720919 KTE720919:KTF720919 LDA720919:LDB720919 LMW720919:LMX720919 LWS720919:LWT720919 MGO720919:MGP720919 MQK720919:MQL720919 NAG720919:NAH720919 NKC720919:NKD720919 NTY720919:NTZ720919 ODU720919:ODV720919 ONQ720919:ONR720919 OXM720919:OXN720919 PHI720919:PHJ720919 PRE720919:PRF720919 QBA720919:QBB720919 QKW720919:QKX720919 QUS720919:QUT720919 REO720919:REP720919 ROK720919:ROL720919 RYG720919:RYH720919 SIC720919:SID720919 SRY720919:SRZ720919 TBU720919:TBV720919 TLQ720919:TLR720919 TVM720919:TVN720919 UFI720919:UFJ720919 UPE720919:UPF720919 UZA720919:UZB720919 VIW720919:VIX720919 VSS720919:VST720919 WCO720919:WCP720919 WMK720919:WML720919 WWG720919:WWH720919 W786455:X786455 JU786455:JV786455 TQ786455:TR786455 ADM786455:ADN786455 ANI786455:ANJ786455 AXE786455:AXF786455 BHA786455:BHB786455 BQW786455:BQX786455 CAS786455:CAT786455 CKO786455:CKP786455 CUK786455:CUL786455 DEG786455:DEH786455 DOC786455:DOD786455 DXY786455:DXZ786455 EHU786455:EHV786455 ERQ786455:ERR786455 FBM786455:FBN786455 FLI786455:FLJ786455 FVE786455:FVF786455 GFA786455:GFB786455 GOW786455:GOX786455 GYS786455:GYT786455 HIO786455:HIP786455 HSK786455:HSL786455 ICG786455:ICH786455 IMC786455:IMD786455 IVY786455:IVZ786455 JFU786455:JFV786455 JPQ786455:JPR786455 JZM786455:JZN786455 KJI786455:KJJ786455 KTE786455:KTF786455 LDA786455:LDB786455 LMW786455:LMX786455 LWS786455:LWT786455 MGO786455:MGP786455 MQK786455:MQL786455 NAG786455:NAH786455 NKC786455:NKD786455 NTY786455:NTZ786455 ODU786455:ODV786455 ONQ786455:ONR786455 OXM786455:OXN786455 PHI786455:PHJ786455 PRE786455:PRF786455 QBA786455:QBB786455 QKW786455:QKX786455 QUS786455:QUT786455 REO786455:REP786455 ROK786455:ROL786455 RYG786455:RYH786455 SIC786455:SID786455 SRY786455:SRZ786455 TBU786455:TBV786455 TLQ786455:TLR786455 TVM786455:TVN786455 UFI786455:UFJ786455 UPE786455:UPF786455 UZA786455:UZB786455 VIW786455:VIX786455 VSS786455:VST786455 WCO786455:WCP786455 WMK786455:WML786455 WWG786455:WWH786455 W851991:X851991 JU851991:JV851991 TQ851991:TR851991 ADM851991:ADN851991 ANI851991:ANJ851991 AXE851991:AXF851991 BHA851991:BHB851991 BQW851991:BQX851991 CAS851991:CAT851991 CKO851991:CKP851991 CUK851991:CUL851991 DEG851991:DEH851991 DOC851991:DOD851991 DXY851991:DXZ851991 EHU851991:EHV851991 ERQ851991:ERR851991 FBM851991:FBN851991 FLI851991:FLJ851991 FVE851991:FVF851991 GFA851991:GFB851991 GOW851991:GOX851991 GYS851991:GYT851991 HIO851991:HIP851991 HSK851991:HSL851991 ICG851991:ICH851991 IMC851991:IMD851991 IVY851991:IVZ851991 JFU851991:JFV851991 JPQ851991:JPR851991 JZM851991:JZN851991 KJI851991:KJJ851991 KTE851991:KTF851991 LDA851991:LDB851991 LMW851991:LMX851991 LWS851991:LWT851991 MGO851991:MGP851991 MQK851991:MQL851991 NAG851991:NAH851991 NKC851991:NKD851991 NTY851991:NTZ851991 ODU851991:ODV851991 ONQ851991:ONR851991 OXM851991:OXN851991 PHI851991:PHJ851991 PRE851991:PRF851991 QBA851991:QBB851991 QKW851991:QKX851991 QUS851991:QUT851991 REO851991:REP851991 ROK851991:ROL851991 RYG851991:RYH851991 SIC851991:SID851991 SRY851991:SRZ851991 TBU851991:TBV851991 TLQ851991:TLR851991 TVM851991:TVN851991 UFI851991:UFJ851991 UPE851991:UPF851991 UZA851991:UZB851991 VIW851991:VIX851991 VSS851991:VST851991 WCO851991:WCP851991 WMK851991:WML851991 WWG851991:WWH851991 W917527:X917527 JU917527:JV917527 TQ917527:TR917527 ADM917527:ADN917527 ANI917527:ANJ917527 AXE917527:AXF917527 BHA917527:BHB917527 BQW917527:BQX917527 CAS917527:CAT917527 CKO917527:CKP917527 CUK917527:CUL917527 DEG917527:DEH917527 DOC917527:DOD917527 DXY917527:DXZ917527 EHU917527:EHV917527 ERQ917527:ERR917527 FBM917527:FBN917527 FLI917527:FLJ917527 FVE917527:FVF917527 GFA917527:GFB917527 GOW917527:GOX917527 GYS917527:GYT917527 HIO917527:HIP917527 HSK917527:HSL917527 ICG917527:ICH917527 IMC917527:IMD917527 IVY917527:IVZ917527 JFU917527:JFV917527 JPQ917527:JPR917527 JZM917527:JZN917527 KJI917527:KJJ917527 KTE917527:KTF917527 LDA917527:LDB917527 LMW917527:LMX917527 LWS917527:LWT917527 MGO917527:MGP917527 MQK917527:MQL917527 NAG917527:NAH917527 NKC917527:NKD917527 NTY917527:NTZ917527 ODU917527:ODV917527 ONQ917527:ONR917527 OXM917527:OXN917527 PHI917527:PHJ917527 PRE917527:PRF917527 QBA917527:QBB917527 QKW917527:QKX917527 QUS917527:QUT917527 REO917527:REP917527 ROK917527:ROL917527 RYG917527:RYH917527 SIC917527:SID917527 SRY917527:SRZ917527 TBU917527:TBV917527 TLQ917527:TLR917527 TVM917527:TVN917527 UFI917527:UFJ917527 UPE917527:UPF917527 UZA917527:UZB917527 VIW917527:VIX917527 VSS917527:VST917527 WCO917527:WCP917527 WMK917527:WML917527 WWG917527:WWH917527 W983063:X983063 JU983063:JV983063 TQ983063:TR983063 ADM983063:ADN983063 ANI983063:ANJ983063 AXE983063:AXF983063 BHA983063:BHB983063 BQW983063:BQX983063 CAS983063:CAT983063 CKO983063:CKP983063 CUK983063:CUL983063 DEG983063:DEH983063 DOC983063:DOD983063 DXY983063:DXZ983063 EHU983063:EHV983063 ERQ983063:ERR983063 FBM983063:FBN983063 FLI983063:FLJ983063 FVE983063:FVF983063 GFA983063:GFB983063 GOW983063:GOX983063 GYS983063:GYT983063 HIO983063:HIP983063 HSK983063:HSL983063 ICG983063:ICH983063 IMC983063:IMD983063 IVY983063:IVZ983063 JFU983063:JFV983063 JPQ983063:JPR983063 JZM983063:JZN983063 KJI983063:KJJ983063 KTE983063:KTF983063 LDA983063:LDB983063 LMW983063:LMX983063 LWS983063:LWT983063 MGO983063:MGP983063 MQK983063:MQL983063 NAG983063:NAH983063 NKC983063:NKD983063 NTY983063:NTZ983063 ODU983063:ODV983063 ONQ983063:ONR983063 OXM983063:OXN983063 PHI983063:PHJ983063 PRE983063:PRF983063 QBA983063:QBB983063 QKW983063:QKX983063 QUS983063:QUT983063 REO983063:REP983063 ROK983063:ROL983063 RYG983063:RYH983063 SIC983063:SID983063 SRY983063:SRZ983063 TBU983063:TBV983063 TLQ983063:TLR983063 TVM983063:TVN983063 UFI983063:UFJ983063 UPE983063:UPF983063 UZA983063:UZB983063 VIW983063:VIX983063 VSS983063:VST983063 WCO983063:WCP983063 WMK983063:WML983063 WWG983063:WWH983063">
      <formula1>0</formula1>
      <formula2>59</formula2>
    </dataValidation>
    <dataValidation type="whole" allowBlank="1" showInputMessage="1" showErrorMessage="1" error="SOMENTE NÚMEROS INTEIROS ATÉ 7 (SETE) DÍGITOS" sqref="Y65563:AC65563 JW65563:KA65563 TS65563:TW65563 ADO65563:ADS65563 ANK65563:ANO65563 AXG65563:AXK65563 BHC65563:BHG65563 BQY65563:BRC65563 CAU65563:CAY65563 CKQ65563:CKU65563 CUM65563:CUQ65563 DEI65563:DEM65563 DOE65563:DOI65563 DYA65563:DYE65563 EHW65563:EIA65563 ERS65563:ERW65563 FBO65563:FBS65563 FLK65563:FLO65563 FVG65563:FVK65563 GFC65563:GFG65563 GOY65563:GPC65563 GYU65563:GYY65563 HIQ65563:HIU65563 HSM65563:HSQ65563 ICI65563:ICM65563 IME65563:IMI65563 IWA65563:IWE65563 JFW65563:JGA65563 JPS65563:JPW65563 JZO65563:JZS65563 KJK65563:KJO65563 KTG65563:KTK65563 LDC65563:LDG65563 LMY65563:LNC65563 LWU65563:LWY65563 MGQ65563:MGU65563 MQM65563:MQQ65563 NAI65563:NAM65563 NKE65563:NKI65563 NUA65563:NUE65563 ODW65563:OEA65563 ONS65563:ONW65563 OXO65563:OXS65563 PHK65563:PHO65563 PRG65563:PRK65563 QBC65563:QBG65563 QKY65563:QLC65563 QUU65563:QUY65563 REQ65563:REU65563 ROM65563:ROQ65563 RYI65563:RYM65563 SIE65563:SII65563 SSA65563:SSE65563 TBW65563:TCA65563 TLS65563:TLW65563 TVO65563:TVS65563 UFK65563:UFO65563 UPG65563:UPK65563 UZC65563:UZG65563 VIY65563:VJC65563 VSU65563:VSY65563 WCQ65563:WCU65563 WMM65563:WMQ65563 WWI65563:WWM65563 Y131099:AC131099 JW131099:KA131099 TS131099:TW131099 ADO131099:ADS131099 ANK131099:ANO131099 AXG131099:AXK131099 BHC131099:BHG131099 BQY131099:BRC131099 CAU131099:CAY131099 CKQ131099:CKU131099 CUM131099:CUQ131099 DEI131099:DEM131099 DOE131099:DOI131099 DYA131099:DYE131099 EHW131099:EIA131099 ERS131099:ERW131099 FBO131099:FBS131099 FLK131099:FLO131099 FVG131099:FVK131099 GFC131099:GFG131099 GOY131099:GPC131099 GYU131099:GYY131099 HIQ131099:HIU131099 HSM131099:HSQ131099 ICI131099:ICM131099 IME131099:IMI131099 IWA131099:IWE131099 JFW131099:JGA131099 JPS131099:JPW131099 JZO131099:JZS131099 KJK131099:KJO131099 KTG131099:KTK131099 LDC131099:LDG131099 LMY131099:LNC131099 LWU131099:LWY131099 MGQ131099:MGU131099 MQM131099:MQQ131099 NAI131099:NAM131099 NKE131099:NKI131099 NUA131099:NUE131099 ODW131099:OEA131099 ONS131099:ONW131099 OXO131099:OXS131099 PHK131099:PHO131099 PRG131099:PRK131099 QBC131099:QBG131099 QKY131099:QLC131099 QUU131099:QUY131099 REQ131099:REU131099 ROM131099:ROQ131099 RYI131099:RYM131099 SIE131099:SII131099 SSA131099:SSE131099 TBW131099:TCA131099 TLS131099:TLW131099 TVO131099:TVS131099 UFK131099:UFO131099 UPG131099:UPK131099 UZC131099:UZG131099 VIY131099:VJC131099 VSU131099:VSY131099 WCQ131099:WCU131099 WMM131099:WMQ131099 WWI131099:WWM131099 Y196635:AC196635 JW196635:KA196635 TS196635:TW196635 ADO196635:ADS196635 ANK196635:ANO196635 AXG196635:AXK196635 BHC196635:BHG196635 BQY196635:BRC196635 CAU196635:CAY196635 CKQ196635:CKU196635 CUM196635:CUQ196635 DEI196635:DEM196635 DOE196635:DOI196635 DYA196635:DYE196635 EHW196635:EIA196635 ERS196635:ERW196635 FBO196635:FBS196635 FLK196635:FLO196635 FVG196635:FVK196635 GFC196635:GFG196635 GOY196635:GPC196635 GYU196635:GYY196635 HIQ196635:HIU196635 HSM196635:HSQ196635 ICI196635:ICM196635 IME196635:IMI196635 IWA196635:IWE196635 JFW196635:JGA196635 JPS196635:JPW196635 JZO196635:JZS196635 KJK196635:KJO196635 KTG196635:KTK196635 LDC196635:LDG196635 LMY196635:LNC196635 LWU196635:LWY196635 MGQ196635:MGU196635 MQM196635:MQQ196635 NAI196635:NAM196635 NKE196635:NKI196635 NUA196635:NUE196635 ODW196635:OEA196635 ONS196635:ONW196635 OXO196635:OXS196635 PHK196635:PHO196635 PRG196635:PRK196635 QBC196635:QBG196635 QKY196635:QLC196635 QUU196635:QUY196635 REQ196635:REU196635 ROM196635:ROQ196635 RYI196635:RYM196635 SIE196635:SII196635 SSA196635:SSE196635 TBW196635:TCA196635 TLS196635:TLW196635 TVO196635:TVS196635 UFK196635:UFO196635 UPG196635:UPK196635 UZC196635:UZG196635 VIY196635:VJC196635 VSU196635:VSY196635 WCQ196635:WCU196635 WMM196635:WMQ196635 WWI196635:WWM196635 Y262171:AC262171 JW262171:KA262171 TS262171:TW262171 ADO262171:ADS262171 ANK262171:ANO262171 AXG262171:AXK262171 BHC262171:BHG262171 BQY262171:BRC262171 CAU262171:CAY262171 CKQ262171:CKU262171 CUM262171:CUQ262171 DEI262171:DEM262171 DOE262171:DOI262171 DYA262171:DYE262171 EHW262171:EIA262171 ERS262171:ERW262171 FBO262171:FBS262171 FLK262171:FLO262171 FVG262171:FVK262171 GFC262171:GFG262171 GOY262171:GPC262171 GYU262171:GYY262171 HIQ262171:HIU262171 HSM262171:HSQ262171 ICI262171:ICM262171 IME262171:IMI262171 IWA262171:IWE262171 JFW262171:JGA262171 JPS262171:JPW262171 JZO262171:JZS262171 KJK262171:KJO262171 KTG262171:KTK262171 LDC262171:LDG262171 LMY262171:LNC262171 LWU262171:LWY262171 MGQ262171:MGU262171 MQM262171:MQQ262171 NAI262171:NAM262171 NKE262171:NKI262171 NUA262171:NUE262171 ODW262171:OEA262171 ONS262171:ONW262171 OXO262171:OXS262171 PHK262171:PHO262171 PRG262171:PRK262171 QBC262171:QBG262171 QKY262171:QLC262171 QUU262171:QUY262171 REQ262171:REU262171 ROM262171:ROQ262171 RYI262171:RYM262171 SIE262171:SII262171 SSA262171:SSE262171 TBW262171:TCA262171 TLS262171:TLW262171 TVO262171:TVS262171 UFK262171:UFO262171 UPG262171:UPK262171 UZC262171:UZG262171 VIY262171:VJC262171 VSU262171:VSY262171 WCQ262171:WCU262171 WMM262171:WMQ262171 WWI262171:WWM262171 Y327707:AC327707 JW327707:KA327707 TS327707:TW327707 ADO327707:ADS327707 ANK327707:ANO327707 AXG327707:AXK327707 BHC327707:BHG327707 BQY327707:BRC327707 CAU327707:CAY327707 CKQ327707:CKU327707 CUM327707:CUQ327707 DEI327707:DEM327707 DOE327707:DOI327707 DYA327707:DYE327707 EHW327707:EIA327707 ERS327707:ERW327707 FBO327707:FBS327707 FLK327707:FLO327707 FVG327707:FVK327707 GFC327707:GFG327707 GOY327707:GPC327707 GYU327707:GYY327707 HIQ327707:HIU327707 HSM327707:HSQ327707 ICI327707:ICM327707 IME327707:IMI327707 IWA327707:IWE327707 JFW327707:JGA327707 JPS327707:JPW327707 JZO327707:JZS327707 KJK327707:KJO327707 KTG327707:KTK327707 LDC327707:LDG327707 LMY327707:LNC327707 LWU327707:LWY327707 MGQ327707:MGU327707 MQM327707:MQQ327707 NAI327707:NAM327707 NKE327707:NKI327707 NUA327707:NUE327707 ODW327707:OEA327707 ONS327707:ONW327707 OXO327707:OXS327707 PHK327707:PHO327707 PRG327707:PRK327707 QBC327707:QBG327707 QKY327707:QLC327707 QUU327707:QUY327707 REQ327707:REU327707 ROM327707:ROQ327707 RYI327707:RYM327707 SIE327707:SII327707 SSA327707:SSE327707 TBW327707:TCA327707 TLS327707:TLW327707 TVO327707:TVS327707 UFK327707:UFO327707 UPG327707:UPK327707 UZC327707:UZG327707 VIY327707:VJC327707 VSU327707:VSY327707 WCQ327707:WCU327707 WMM327707:WMQ327707 WWI327707:WWM327707 Y393243:AC393243 JW393243:KA393243 TS393243:TW393243 ADO393243:ADS393243 ANK393243:ANO393243 AXG393243:AXK393243 BHC393243:BHG393243 BQY393243:BRC393243 CAU393243:CAY393243 CKQ393243:CKU393243 CUM393243:CUQ393243 DEI393243:DEM393243 DOE393243:DOI393243 DYA393243:DYE393243 EHW393243:EIA393243 ERS393243:ERW393243 FBO393243:FBS393243 FLK393243:FLO393243 FVG393243:FVK393243 GFC393243:GFG393243 GOY393243:GPC393243 GYU393243:GYY393243 HIQ393243:HIU393243 HSM393243:HSQ393243 ICI393243:ICM393243 IME393243:IMI393243 IWA393243:IWE393243 JFW393243:JGA393243 JPS393243:JPW393243 JZO393243:JZS393243 KJK393243:KJO393243 KTG393243:KTK393243 LDC393243:LDG393243 LMY393243:LNC393243 LWU393243:LWY393243 MGQ393243:MGU393243 MQM393243:MQQ393243 NAI393243:NAM393243 NKE393243:NKI393243 NUA393243:NUE393243 ODW393243:OEA393243 ONS393243:ONW393243 OXO393243:OXS393243 PHK393243:PHO393243 PRG393243:PRK393243 QBC393243:QBG393243 QKY393243:QLC393243 QUU393243:QUY393243 REQ393243:REU393243 ROM393243:ROQ393243 RYI393243:RYM393243 SIE393243:SII393243 SSA393243:SSE393243 TBW393243:TCA393243 TLS393243:TLW393243 TVO393243:TVS393243 UFK393243:UFO393243 UPG393243:UPK393243 UZC393243:UZG393243 VIY393243:VJC393243 VSU393243:VSY393243 WCQ393243:WCU393243 WMM393243:WMQ393243 WWI393243:WWM393243 Y458779:AC458779 JW458779:KA458779 TS458779:TW458779 ADO458779:ADS458779 ANK458779:ANO458779 AXG458779:AXK458779 BHC458779:BHG458779 BQY458779:BRC458779 CAU458779:CAY458779 CKQ458779:CKU458779 CUM458779:CUQ458779 DEI458779:DEM458779 DOE458779:DOI458779 DYA458779:DYE458779 EHW458779:EIA458779 ERS458779:ERW458779 FBO458779:FBS458779 FLK458779:FLO458779 FVG458779:FVK458779 GFC458779:GFG458779 GOY458779:GPC458779 GYU458779:GYY458779 HIQ458779:HIU458779 HSM458779:HSQ458779 ICI458779:ICM458779 IME458779:IMI458779 IWA458779:IWE458779 JFW458779:JGA458779 JPS458779:JPW458779 JZO458779:JZS458779 KJK458779:KJO458779 KTG458779:KTK458779 LDC458779:LDG458779 LMY458779:LNC458779 LWU458779:LWY458779 MGQ458779:MGU458779 MQM458779:MQQ458779 NAI458779:NAM458779 NKE458779:NKI458779 NUA458779:NUE458779 ODW458779:OEA458779 ONS458779:ONW458779 OXO458779:OXS458779 PHK458779:PHO458779 PRG458779:PRK458779 QBC458779:QBG458779 QKY458779:QLC458779 QUU458779:QUY458779 REQ458779:REU458779 ROM458779:ROQ458779 RYI458779:RYM458779 SIE458779:SII458779 SSA458779:SSE458779 TBW458779:TCA458779 TLS458779:TLW458779 TVO458779:TVS458779 UFK458779:UFO458779 UPG458779:UPK458779 UZC458779:UZG458779 VIY458779:VJC458779 VSU458779:VSY458779 WCQ458779:WCU458779 WMM458779:WMQ458779 WWI458779:WWM458779 Y524315:AC524315 JW524315:KA524315 TS524315:TW524315 ADO524315:ADS524315 ANK524315:ANO524315 AXG524315:AXK524315 BHC524315:BHG524315 BQY524315:BRC524315 CAU524315:CAY524315 CKQ524315:CKU524315 CUM524315:CUQ524315 DEI524315:DEM524315 DOE524315:DOI524315 DYA524315:DYE524315 EHW524315:EIA524315 ERS524315:ERW524315 FBO524315:FBS524315 FLK524315:FLO524315 FVG524315:FVK524315 GFC524315:GFG524315 GOY524315:GPC524315 GYU524315:GYY524315 HIQ524315:HIU524315 HSM524315:HSQ524315 ICI524315:ICM524315 IME524315:IMI524315 IWA524315:IWE524315 JFW524315:JGA524315 JPS524315:JPW524315 JZO524315:JZS524315 KJK524315:KJO524315 KTG524315:KTK524315 LDC524315:LDG524315 LMY524315:LNC524315 LWU524315:LWY524315 MGQ524315:MGU524315 MQM524315:MQQ524315 NAI524315:NAM524315 NKE524315:NKI524315 NUA524315:NUE524315 ODW524315:OEA524315 ONS524315:ONW524315 OXO524315:OXS524315 PHK524315:PHO524315 PRG524315:PRK524315 QBC524315:QBG524315 QKY524315:QLC524315 QUU524315:QUY524315 REQ524315:REU524315 ROM524315:ROQ524315 RYI524315:RYM524315 SIE524315:SII524315 SSA524315:SSE524315 TBW524315:TCA524315 TLS524315:TLW524315 TVO524315:TVS524315 UFK524315:UFO524315 UPG524315:UPK524315 UZC524315:UZG524315 VIY524315:VJC524315 VSU524315:VSY524315 WCQ524315:WCU524315 WMM524315:WMQ524315 WWI524315:WWM524315 Y589851:AC589851 JW589851:KA589851 TS589851:TW589851 ADO589851:ADS589851 ANK589851:ANO589851 AXG589851:AXK589851 BHC589851:BHG589851 BQY589851:BRC589851 CAU589851:CAY589851 CKQ589851:CKU589851 CUM589851:CUQ589851 DEI589851:DEM589851 DOE589851:DOI589851 DYA589851:DYE589851 EHW589851:EIA589851 ERS589851:ERW589851 FBO589851:FBS589851 FLK589851:FLO589851 FVG589851:FVK589851 GFC589851:GFG589851 GOY589851:GPC589851 GYU589851:GYY589851 HIQ589851:HIU589851 HSM589851:HSQ589851 ICI589851:ICM589851 IME589851:IMI589851 IWA589851:IWE589851 JFW589851:JGA589851 JPS589851:JPW589851 JZO589851:JZS589851 KJK589851:KJO589851 KTG589851:KTK589851 LDC589851:LDG589851 LMY589851:LNC589851 LWU589851:LWY589851 MGQ589851:MGU589851 MQM589851:MQQ589851 NAI589851:NAM589851 NKE589851:NKI589851 NUA589851:NUE589851 ODW589851:OEA589851 ONS589851:ONW589851 OXO589851:OXS589851 PHK589851:PHO589851 PRG589851:PRK589851 QBC589851:QBG589851 QKY589851:QLC589851 QUU589851:QUY589851 REQ589851:REU589851 ROM589851:ROQ589851 RYI589851:RYM589851 SIE589851:SII589851 SSA589851:SSE589851 TBW589851:TCA589851 TLS589851:TLW589851 TVO589851:TVS589851 UFK589851:UFO589851 UPG589851:UPK589851 UZC589851:UZG589851 VIY589851:VJC589851 VSU589851:VSY589851 WCQ589851:WCU589851 WMM589851:WMQ589851 WWI589851:WWM589851 Y655387:AC655387 JW655387:KA655387 TS655387:TW655387 ADO655387:ADS655387 ANK655387:ANO655387 AXG655387:AXK655387 BHC655387:BHG655387 BQY655387:BRC655387 CAU655387:CAY655387 CKQ655387:CKU655387 CUM655387:CUQ655387 DEI655387:DEM655387 DOE655387:DOI655387 DYA655387:DYE655387 EHW655387:EIA655387 ERS655387:ERW655387 FBO655387:FBS655387 FLK655387:FLO655387 FVG655387:FVK655387 GFC655387:GFG655387 GOY655387:GPC655387 GYU655387:GYY655387 HIQ655387:HIU655387 HSM655387:HSQ655387 ICI655387:ICM655387 IME655387:IMI655387 IWA655387:IWE655387 JFW655387:JGA655387 JPS655387:JPW655387 JZO655387:JZS655387 KJK655387:KJO655387 KTG655387:KTK655387 LDC655387:LDG655387 LMY655387:LNC655387 LWU655387:LWY655387 MGQ655387:MGU655387 MQM655387:MQQ655387 NAI655387:NAM655387 NKE655387:NKI655387 NUA655387:NUE655387 ODW655387:OEA655387 ONS655387:ONW655387 OXO655387:OXS655387 PHK655387:PHO655387 PRG655387:PRK655387 QBC655387:QBG655387 QKY655387:QLC655387 QUU655387:QUY655387 REQ655387:REU655387 ROM655387:ROQ655387 RYI655387:RYM655387 SIE655387:SII655387 SSA655387:SSE655387 TBW655387:TCA655387 TLS655387:TLW655387 TVO655387:TVS655387 UFK655387:UFO655387 UPG655387:UPK655387 UZC655387:UZG655387 VIY655387:VJC655387 VSU655387:VSY655387 WCQ655387:WCU655387 WMM655387:WMQ655387 WWI655387:WWM655387 Y720923:AC720923 JW720923:KA720923 TS720923:TW720923 ADO720923:ADS720923 ANK720923:ANO720923 AXG720923:AXK720923 BHC720923:BHG720923 BQY720923:BRC720923 CAU720923:CAY720923 CKQ720923:CKU720923 CUM720923:CUQ720923 DEI720923:DEM720923 DOE720923:DOI720923 DYA720923:DYE720923 EHW720923:EIA720923 ERS720923:ERW720923 FBO720923:FBS720923 FLK720923:FLO720923 FVG720923:FVK720923 GFC720923:GFG720923 GOY720923:GPC720923 GYU720923:GYY720923 HIQ720923:HIU720923 HSM720923:HSQ720923 ICI720923:ICM720923 IME720923:IMI720923 IWA720923:IWE720923 JFW720923:JGA720923 JPS720923:JPW720923 JZO720923:JZS720923 KJK720923:KJO720923 KTG720923:KTK720923 LDC720923:LDG720923 LMY720923:LNC720923 LWU720923:LWY720923 MGQ720923:MGU720923 MQM720923:MQQ720923 NAI720923:NAM720923 NKE720923:NKI720923 NUA720923:NUE720923 ODW720923:OEA720923 ONS720923:ONW720923 OXO720923:OXS720923 PHK720923:PHO720923 PRG720923:PRK720923 QBC720923:QBG720923 QKY720923:QLC720923 QUU720923:QUY720923 REQ720923:REU720923 ROM720923:ROQ720923 RYI720923:RYM720923 SIE720923:SII720923 SSA720923:SSE720923 TBW720923:TCA720923 TLS720923:TLW720923 TVO720923:TVS720923 UFK720923:UFO720923 UPG720923:UPK720923 UZC720923:UZG720923 VIY720923:VJC720923 VSU720923:VSY720923 WCQ720923:WCU720923 WMM720923:WMQ720923 WWI720923:WWM720923 Y786459:AC786459 JW786459:KA786459 TS786459:TW786459 ADO786459:ADS786459 ANK786459:ANO786459 AXG786459:AXK786459 BHC786459:BHG786459 BQY786459:BRC786459 CAU786459:CAY786459 CKQ786459:CKU786459 CUM786459:CUQ786459 DEI786459:DEM786459 DOE786459:DOI786459 DYA786459:DYE786459 EHW786459:EIA786459 ERS786459:ERW786459 FBO786459:FBS786459 FLK786459:FLO786459 FVG786459:FVK786459 GFC786459:GFG786459 GOY786459:GPC786459 GYU786459:GYY786459 HIQ786459:HIU786459 HSM786459:HSQ786459 ICI786459:ICM786459 IME786459:IMI786459 IWA786459:IWE786459 JFW786459:JGA786459 JPS786459:JPW786459 JZO786459:JZS786459 KJK786459:KJO786459 KTG786459:KTK786459 LDC786459:LDG786459 LMY786459:LNC786459 LWU786459:LWY786459 MGQ786459:MGU786459 MQM786459:MQQ786459 NAI786459:NAM786459 NKE786459:NKI786459 NUA786459:NUE786459 ODW786459:OEA786459 ONS786459:ONW786459 OXO786459:OXS786459 PHK786459:PHO786459 PRG786459:PRK786459 QBC786459:QBG786459 QKY786459:QLC786459 QUU786459:QUY786459 REQ786459:REU786459 ROM786459:ROQ786459 RYI786459:RYM786459 SIE786459:SII786459 SSA786459:SSE786459 TBW786459:TCA786459 TLS786459:TLW786459 TVO786459:TVS786459 UFK786459:UFO786459 UPG786459:UPK786459 UZC786459:UZG786459 VIY786459:VJC786459 VSU786459:VSY786459 WCQ786459:WCU786459 WMM786459:WMQ786459 WWI786459:WWM786459 Y851995:AC851995 JW851995:KA851995 TS851995:TW851995 ADO851995:ADS851995 ANK851995:ANO851995 AXG851995:AXK851995 BHC851995:BHG851995 BQY851995:BRC851995 CAU851995:CAY851995 CKQ851995:CKU851995 CUM851995:CUQ851995 DEI851995:DEM851995 DOE851995:DOI851995 DYA851995:DYE851995 EHW851995:EIA851995 ERS851995:ERW851995 FBO851995:FBS851995 FLK851995:FLO851995 FVG851995:FVK851995 GFC851995:GFG851995 GOY851995:GPC851995 GYU851995:GYY851995 HIQ851995:HIU851995 HSM851995:HSQ851995 ICI851995:ICM851995 IME851995:IMI851995 IWA851995:IWE851995 JFW851995:JGA851995 JPS851995:JPW851995 JZO851995:JZS851995 KJK851995:KJO851995 KTG851995:KTK851995 LDC851995:LDG851995 LMY851995:LNC851995 LWU851995:LWY851995 MGQ851995:MGU851995 MQM851995:MQQ851995 NAI851995:NAM851995 NKE851995:NKI851995 NUA851995:NUE851995 ODW851995:OEA851995 ONS851995:ONW851995 OXO851995:OXS851995 PHK851995:PHO851995 PRG851995:PRK851995 QBC851995:QBG851995 QKY851995:QLC851995 QUU851995:QUY851995 REQ851995:REU851995 ROM851995:ROQ851995 RYI851995:RYM851995 SIE851995:SII851995 SSA851995:SSE851995 TBW851995:TCA851995 TLS851995:TLW851995 TVO851995:TVS851995 UFK851995:UFO851995 UPG851995:UPK851995 UZC851995:UZG851995 VIY851995:VJC851995 VSU851995:VSY851995 WCQ851995:WCU851995 WMM851995:WMQ851995 WWI851995:WWM851995 Y917531:AC917531 JW917531:KA917531 TS917531:TW917531 ADO917531:ADS917531 ANK917531:ANO917531 AXG917531:AXK917531 BHC917531:BHG917531 BQY917531:BRC917531 CAU917531:CAY917531 CKQ917531:CKU917531 CUM917531:CUQ917531 DEI917531:DEM917531 DOE917531:DOI917531 DYA917531:DYE917531 EHW917531:EIA917531 ERS917531:ERW917531 FBO917531:FBS917531 FLK917531:FLO917531 FVG917531:FVK917531 GFC917531:GFG917531 GOY917531:GPC917531 GYU917531:GYY917531 HIQ917531:HIU917531 HSM917531:HSQ917531 ICI917531:ICM917531 IME917531:IMI917531 IWA917531:IWE917531 JFW917531:JGA917531 JPS917531:JPW917531 JZO917531:JZS917531 KJK917531:KJO917531 KTG917531:KTK917531 LDC917531:LDG917531 LMY917531:LNC917531 LWU917531:LWY917531 MGQ917531:MGU917531 MQM917531:MQQ917531 NAI917531:NAM917531 NKE917531:NKI917531 NUA917531:NUE917531 ODW917531:OEA917531 ONS917531:ONW917531 OXO917531:OXS917531 PHK917531:PHO917531 PRG917531:PRK917531 QBC917531:QBG917531 QKY917531:QLC917531 QUU917531:QUY917531 REQ917531:REU917531 ROM917531:ROQ917531 RYI917531:RYM917531 SIE917531:SII917531 SSA917531:SSE917531 TBW917531:TCA917531 TLS917531:TLW917531 TVO917531:TVS917531 UFK917531:UFO917531 UPG917531:UPK917531 UZC917531:UZG917531 VIY917531:VJC917531 VSU917531:VSY917531 WCQ917531:WCU917531 WMM917531:WMQ917531 WWI917531:WWM917531 Y983067:AC983067 JW983067:KA983067 TS983067:TW983067 ADO983067:ADS983067 ANK983067:ANO983067 AXG983067:AXK983067 BHC983067:BHG983067 BQY983067:BRC983067 CAU983067:CAY983067 CKQ983067:CKU983067 CUM983067:CUQ983067 DEI983067:DEM983067 DOE983067:DOI983067 DYA983067:DYE983067 EHW983067:EIA983067 ERS983067:ERW983067 FBO983067:FBS983067 FLK983067:FLO983067 FVG983067:FVK983067 GFC983067:GFG983067 GOY983067:GPC983067 GYU983067:GYY983067 HIQ983067:HIU983067 HSM983067:HSQ983067 ICI983067:ICM983067 IME983067:IMI983067 IWA983067:IWE983067 JFW983067:JGA983067 JPS983067:JPW983067 JZO983067:JZS983067 KJK983067:KJO983067 KTG983067:KTK983067 LDC983067:LDG983067 LMY983067:LNC983067 LWU983067:LWY983067 MGQ983067:MGU983067 MQM983067:MQQ983067 NAI983067:NAM983067 NKE983067:NKI983067 NUA983067:NUE983067 ODW983067:OEA983067 ONS983067:ONW983067 OXO983067:OXS983067 PHK983067:PHO983067 PRG983067:PRK983067 QBC983067:QBG983067 QKY983067:QLC983067 QUU983067:QUY983067 REQ983067:REU983067 ROM983067:ROQ983067 RYI983067:RYM983067 SIE983067:SII983067 SSA983067:SSE983067 TBW983067:TCA983067 TLS983067:TLW983067 TVO983067:TVS983067 UFK983067:UFO983067 UPG983067:UPK983067 UZC983067:UZG983067 VIY983067:VJC983067 VSU983067:VSY983067 WCQ983067:WCU983067 WMM983067:WMQ983067 WWI983067:WWM983067">
      <formula1>0</formula1>
      <formula2>9999999</formula2>
    </dataValidation>
    <dataValidation type="list" allowBlank="1" showInputMessage="1" showErrorMessage="1" sqref="WWG983069:WWI983069 V65564:V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V131100:V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V196636:V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V262172:V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V327708:V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V393244:V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V458780:V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V524316:V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V589852:V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V655388:V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V720924:V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V786460:V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V851996:V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V917532:V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V983068:V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W65565:Y65565 JU65565:JW65565 TQ65565:TS65565 ADM65565:ADO65565 ANI65565:ANK65565 AXE65565:AXG65565 BHA65565:BHC65565 BQW65565:BQY65565 CAS65565:CAU65565 CKO65565:CKQ65565 CUK65565:CUM65565 DEG65565:DEI65565 DOC65565:DOE65565 DXY65565:DYA65565 EHU65565:EHW65565 ERQ65565:ERS65565 FBM65565:FBO65565 FLI65565:FLK65565 FVE65565:FVG65565 GFA65565:GFC65565 GOW65565:GOY65565 GYS65565:GYU65565 HIO65565:HIQ65565 HSK65565:HSM65565 ICG65565:ICI65565 IMC65565:IME65565 IVY65565:IWA65565 JFU65565:JFW65565 JPQ65565:JPS65565 JZM65565:JZO65565 KJI65565:KJK65565 KTE65565:KTG65565 LDA65565:LDC65565 LMW65565:LMY65565 LWS65565:LWU65565 MGO65565:MGQ65565 MQK65565:MQM65565 NAG65565:NAI65565 NKC65565:NKE65565 NTY65565:NUA65565 ODU65565:ODW65565 ONQ65565:ONS65565 OXM65565:OXO65565 PHI65565:PHK65565 PRE65565:PRG65565 QBA65565:QBC65565 QKW65565:QKY65565 QUS65565:QUU65565 REO65565:REQ65565 ROK65565:ROM65565 RYG65565:RYI65565 SIC65565:SIE65565 SRY65565:SSA65565 TBU65565:TBW65565 TLQ65565:TLS65565 TVM65565:TVO65565 UFI65565:UFK65565 UPE65565:UPG65565 UZA65565:UZC65565 VIW65565:VIY65565 VSS65565:VSU65565 WCO65565:WCQ65565 WMK65565:WMM65565 WWG65565:WWI65565 W131101:Y131101 JU131101:JW131101 TQ131101:TS131101 ADM131101:ADO131101 ANI131101:ANK131101 AXE131101:AXG131101 BHA131101:BHC131101 BQW131101:BQY131101 CAS131101:CAU131101 CKO131101:CKQ131101 CUK131101:CUM131101 DEG131101:DEI131101 DOC131101:DOE131101 DXY131101:DYA131101 EHU131101:EHW131101 ERQ131101:ERS131101 FBM131101:FBO131101 FLI131101:FLK131101 FVE131101:FVG131101 GFA131101:GFC131101 GOW131101:GOY131101 GYS131101:GYU131101 HIO131101:HIQ131101 HSK131101:HSM131101 ICG131101:ICI131101 IMC131101:IME131101 IVY131101:IWA131101 JFU131101:JFW131101 JPQ131101:JPS131101 JZM131101:JZO131101 KJI131101:KJK131101 KTE131101:KTG131101 LDA131101:LDC131101 LMW131101:LMY131101 LWS131101:LWU131101 MGO131101:MGQ131101 MQK131101:MQM131101 NAG131101:NAI131101 NKC131101:NKE131101 NTY131101:NUA131101 ODU131101:ODW131101 ONQ131101:ONS131101 OXM131101:OXO131101 PHI131101:PHK131101 PRE131101:PRG131101 QBA131101:QBC131101 QKW131101:QKY131101 QUS131101:QUU131101 REO131101:REQ131101 ROK131101:ROM131101 RYG131101:RYI131101 SIC131101:SIE131101 SRY131101:SSA131101 TBU131101:TBW131101 TLQ131101:TLS131101 TVM131101:TVO131101 UFI131101:UFK131101 UPE131101:UPG131101 UZA131101:UZC131101 VIW131101:VIY131101 VSS131101:VSU131101 WCO131101:WCQ131101 WMK131101:WMM131101 WWG131101:WWI131101 W196637:Y196637 JU196637:JW196637 TQ196637:TS196637 ADM196637:ADO196637 ANI196637:ANK196637 AXE196637:AXG196637 BHA196637:BHC196637 BQW196637:BQY196637 CAS196637:CAU196637 CKO196637:CKQ196637 CUK196637:CUM196637 DEG196637:DEI196637 DOC196637:DOE196637 DXY196637:DYA196637 EHU196637:EHW196637 ERQ196637:ERS196637 FBM196637:FBO196637 FLI196637:FLK196637 FVE196637:FVG196637 GFA196637:GFC196637 GOW196637:GOY196637 GYS196637:GYU196637 HIO196637:HIQ196637 HSK196637:HSM196637 ICG196637:ICI196637 IMC196637:IME196637 IVY196637:IWA196637 JFU196637:JFW196637 JPQ196637:JPS196637 JZM196637:JZO196637 KJI196637:KJK196637 KTE196637:KTG196637 LDA196637:LDC196637 LMW196637:LMY196637 LWS196637:LWU196637 MGO196637:MGQ196637 MQK196637:MQM196637 NAG196637:NAI196637 NKC196637:NKE196637 NTY196637:NUA196637 ODU196637:ODW196637 ONQ196637:ONS196637 OXM196637:OXO196637 PHI196637:PHK196637 PRE196637:PRG196637 QBA196637:QBC196637 QKW196637:QKY196637 QUS196637:QUU196637 REO196637:REQ196637 ROK196637:ROM196637 RYG196637:RYI196637 SIC196637:SIE196637 SRY196637:SSA196637 TBU196637:TBW196637 TLQ196637:TLS196637 TVM196637:TVO196637 UFI196637:UFK196637 UPE196637:UPG196637 UZA196637:UZC196637 VIW196637:VIY196637 VSS196637:VSU196637 WCO196637:WCQ196637 WMK196637:WMM196637 WWG196637:WWI196637 W262173:Y262173 JU262173:JW262173 TQ262173:TS262173 ADM262173:ADO262173 ANI262173:ANK262173 AXE262173:AXG262173 BHA262173:BHC262173 BQW262173:BQY262173 CAS262173:CAU262173 CKO262173:CKQ262173 CUK262173:CUM262173 DEG262173:DEI262173 DOC262173:DOE262173 DXY262173:DYA262173 EHU262173:EHW262173 ERQ262173:ERS262173 FBM262173:FBO262173 FLI262173:FLK262173 FVE262173:FVG262173 GFA262173:GFC262173 GOW262173:GOY262173 GYS262173:GYU262173 HIO262173:HIQ262173 HSK262173:HSM262173 ICG262173:ICI262173 IMC262173:IME262173 IVY262173:IWA262173 JFU262173:JFW262173 JPQ262173:JPS262173 JZM262173:JZO262173 KJI262173:KJK262173 KTE262173:KTG262173 LDA262173:LDC262173 LMW262173:LMY262173 LWS262173:LWU262173 MGO262173:MGQ262173 MQK262173:MQM262173 NAG262173:NAI262173 NKC262173:NKE262173 NTY262173:NUA262173 ODU262173:ODW262173 ONQ262173:ONS262173 OXM262173:OXO262173 PHI262173:PHK262173 PRE262173:PRG262173 QBA262173:QBC262173 QKW262173:QKY262173 QUS262173:QUU262173 REO262173:REQ262173 ROK262173:ROM262173 RYG262173:RYI262173 SIC262173:SIE262173 SRY262173:SSA262173 TBU262173:TBW262173 TLQ262173:TLS262173 TVM262173:TVO262173 UFI262173:UFK262173 UPE262173:UPG262173 UZA262173:UZC262173 VIW262173:VIY262173 VSS262173:VSU262173 WCO262173:WCQ262173 WMK262173:WMM262173 WWG262173:WWI262173 W327709:Y327709 JU327709:JW327709 TQ327709:TS327709 ADM327709:ADO327709 ANI327709:ANK327709 AXE327709:AXG327709 BHA327709:BHC327709 BQW327709:BQY327709 CAS327709:CAU327709 CKO327709:CKQ327709 CUK327709:CUM327709 DEG327709:DEI327709 DOC327709:DOE327709 DXY327709:DYA327709 EHU327709:EHW327709 ERQ327709:ERS327709 FBM327709:FBO327709 FLI327709:FLK327709 FVE327709:FVG327709 GFA327709:GFC327709 GOW327709:GOY327709 GYS327709:GYU327709 HIO327709:HIQ327709 HSK327709:HSM327709 ICG327709:ICI327709 IMC327709:IME327709 IVY327709:IWA327709 JFU327709:JFW327709 JPQ327709:JPS327709 JZM327709:JZO327709 KJI327709:KJK327709 KTE327709:KTG327709 LDA327709:LDC327709 LMW327709:LMY327709 LWS327709:LWU327709 MGO327709:MGQ327709 MQK327709:MQM327709 NAG327709:NAI327709 NKC327709:NKE327709 NTY327709:NUA327709 ODU327709:ODW327709 ONQ327709:ONS327709 OXM327709:OXO327709 PHI327709:PHK327709 PRE327709:PRG327709 QBA327709:QBC327709 QKW327709:QKY327709 QUS327709:QUU327709 REO327709:REQ327709 ROK327709:ROM327709 RYG327709:RYI327709 SIC327709:SIE327709 SRY327709:SSA327709 TBU327709:TBW327709 TLQ327709:TLS327709 TVM327709:TVO327709 UFI327709:UFK327709 UPE327709:UPG327709 UZA327709:UZC327709 VIW327709:VIY327709 VSS327709:VSU327709 WCO327709:WCQ327709 WMK327709:WMM327709 WWG327709:WWI327709 W393245:Y393245 JU393245:JW393245 TQ393245:TS393245 ADM393245:ADO393245 ANI393245:ANK393245 AXE393245:AXG393245 BHA393245:BHC393245 BQW393245:BQY393245 CAS393245:CAU393245 CKO393245:CKQ393245 CUK393245:CUM393245 DEG393245:DEI393245 DOC393245:DOE393245 DXY393245:DYA393245 EHU393245:EHW393245 ERQ393245:ERS393245 FBM393245:FBO393245 FLI393245:FLK393245 FVE393245:FVG393245 GFA393245:GFC393245 GOW393245:GOY393245 GYS393245:GYU393245 HIO393245:HIQ393245 HSK393245:HSM393245 ICG393245:ICI393245 IMC393245:IME393245 IVY393245:IWA393245 JFU393245:JFW393245 JPQ393245:JPS393245 JZM393245:JZO393245 KJI393245:KJK393245 KTE393245:KTG393245 LDA393245:LDC393245 LMW393245:LMY393245 LWS393245:LWU393245 MGO393245:MGQ393245 MQK393245:MQM393245 NAG393245:NAI393245 NKC393245:NKE393245 NTY393245:NUA393245 ODU393245:ODW393245 ONQ393245:ONS393245 OXM393245:OXO393245 PHI393245:PHK393245 PRE393245:PRG393245 QBA393245:QBC393245 QKW393245:QKY393245 QUS393245:QUU393245 REO393245:REQ393245 ROK393245:ROM393245 RYG393245:RYI393245 SIC393245:SIE393245 SRY393245:SSA393245 TBU393245:TBW393245 TLQ393245:TLS393245 TVM393245:TVO393245 UFI393245:UFK393245 UPE393245:UPG393245 UZA393245:UZC393245 VIW393245:VIY393245 VSS393245:VSU393245 WCO393245:WCQ393245 WMK393245:WMM393245 WWG393245:WWI393245 W458781:Y458781 JU458781:JW458781 TQ458781:TS458781 ADM458781:ADO458781 ANI458781:ANK458781 AXE458781:AXG458781 BHA458781:BHC458781 BQW458781:BQY458781 CAS458781:CAU458781 CKO458781:CKQ458781 CUK458781:CUM458781 DEG458781:DEI458781 DOC458781:DOE458781 DXY458781:DYA458781 EHU458781:EHW458781 ERQ458781:ERS458781 FBM458781:FBO458781 FLI458781:FLK458781 FVE458781:FVG458781 GFA458781:GFC458781 GOW458781:GOY458781 GYS458781:GYU458781 HIO458781:HIQ458781 HSK458781:HSM458781 ICG458781:ICI458781 IMC458781:IME458781 IVY458781:IWA458781 JFU458781:JFW458781 JPQ458781:JPS458781 JZM458781:JZO458781 KJI458781:KJK458781 KTE458781:KTG458781 LDA458781:LDC458781 LMW458781:LMY458781 LWS458781:LWU458781 MGO458781:MGQ458781 MQK458781:MQM458781 NAG458781:NAI458781 NKC458781:NKE458781 NTY458781:NUA458781 ODU458781:ODW458781 ONQ458781:ONS458781 OXM458781:OXO458781 PHI458781:PHK458781 PRE458781:PRG458781 QBA458781:QBC458781 QKW458781:QKY458781 QUS458781:QUU458781 REO458781:REQ458781 ROK458781:ROM458781 RYG458781:RYI458781 SIC458781:SIE458781 SRY458781:SSA458781 TBU458781:TBW458781 TLQ458781:TLS458781 TVM458781:TVO458781 UFI458781:UFK458781 UPE458781:UPG458781 UZA458781:UZC458781 VIW458781:VIY458781 VSS458781:VSU458781 WCO458781:WCQ458781 WMK458781:WMM458781 WWG458781:WWI458781 W524317:Y524317 JU524317:JW524317 TQ524317:TS524317 ADM524317:ADO524317 ANI524317:ANK524317 AXE524317:AXG524317 BHA524317:BHC524317 BQW524317:BQY524317 CAS524317:CAU524317 CKO524317:CKQ524317 CUK524317:CUM524317 DEG524317:DEI524317 DOC524317:DOE524317 DXY524317:DYA524317 EHU524317:EHW524317 ERQ524317:ERS524317 FBM524317:FBO524317 FLI524317:FLK524317 FVE524317:FVG524317 GFA524317:GFC524317 GOW524317:GOY524317 GYS524317:GYU524317 HIO524317:HIQ524317 HSK524317:HSM524317 ICG524317:ICI524317 IMC524317:IME524317 IVY524317:IWA524317 JFU524317:JFW524317 JPQ524317:JPS524317 JZM524317:JZO524317 KJI524317:KJK524317 KTE524317:KTG524317 LDA524317:LDC524317 LMW524317:LMY524317 LWS524317:LWU524317 MGO524317:MGQ524317 MQK524317:MQM524317 NAG524317:NAI524317 NKC524317:NKE524317 NTY524317:NUA524317 ODU524317:ODW524317 ONQ524317:ONS524317 OXM524317:OXO524317 PHI524317:PHK524317 PRE524317:PRG524317 QBA524317:QBC524317 QKW524317:QKY524317 QUS524317:QUU524317 REO524317:REQ524317 ROK524317:ROM524317 RYG524317:RYI524317 SIC524317:SIE524317 SRY524317:SSA524317 TBU524317:TBW524317 TLQ524317:TLS524317 TVM524317:TVO524317 UFI524317:UFK524317 UPE524317:UPG524317 UZA524317:UZC524317 VIW524317:VIY524317 VSS524317:VSU524317 WCO524317:WCQ524317 WMK524317:WMM524317 WWG524317:WWI524317 W589853:Y589853 JU589853:JW589853 TQ589853:TS589853 ADM589853:ADO589853 ANI589853:ANK589853 AXE589853:AXG589853 BHA589853:BHC589853 BQW589853:BQY589853 CAS589853:CAU589853 CKO589853:CKQ589853 CUK589853:CUM589853 DEG589853:DEI589853 DOC589853:DOE589853 DXY589853:DYA589853 EHU589853:EHW589853 ERQ589853:ERS589853 FBM589853:FBO589853 FLI589853:FLK589853 FVE589853:FVG589853 GFA589853:GFC589853 GOW589853:GOY589853 GYS589853:GYU589853 HIO589853:HIQ589853 HSK589853:HSM589853 ICG589853:ICI589853 IMC589853:IME589853 IVY589853:IWA589853 JFU589853:JFW589853 JPQ589853:JPS589853 JZM589853:JZO589853 KJI589853:KJK589853 KTE589853:KTG589853 LDA589853:LDC589853 LMW589853:LMY589853 LWS589853:LWU589853 MGO589853:MGQ589853 MQK589853:MQM589853 NAG589853:NAI589853 NKC589853:NKE589853 NTY589853:NUA589853 ODU589853:ODW589853 ONQ589853:ONS589853 OXM589853:OXO589853 PHI589853:PHK589853 PRE589853:PRG589853 QBA589853:QBC589853 QKW589853:QKY589853 QUS589853:QUU589853 REO589853:REQ589853 ROK589853:ROM589853 RYG589853:RYI589853 SIC589853:SIE589853 SRY589853:SSA589853 TBU589853:TBW589853 TLQ589853:TLS589853 TVM589853:TVO589853 UFI589853:UFK589853 UPE589853:UPG589853 UZA589853:UZC589853 VIW589853:VIY589853 VSS589853:VSU589853 WCO589853:WCQ589853 WMK589853:WMM589853 WWG589853:WWI589853 W655389:Y655389 JU655389:JW655389 TQ655389:TS655389 ADM655389:ADO655389 ANI655389:ANK655389 AXE655389:AXG655389 BHA655389:BHC655389 BQW655389:BQY655389 CAS655389:CAU655389 CKO655389:CKQ655389 CUK655389:CUM655389 DEG655389:DEI655389 DOC655389:DOE655389 DXY655389:DYA655389 EHU655389:EHW655389 ERQ655389:ERS655389 FBM655389:FBO655389 FLI655389:FLK655389 FVE655389:FVG655389 GFA655389:GFC655389 GOW655389:GOY655389 GYS655389:GYU655389 HIO655389:HIQ655389 HSK655389:HSM655389 ICG655389:ICI655389 IMC655389:IME655389 IVY655389:IWA655389 JFU655389:JFW655389 JPQ655389:JPS655389 JZM655389:JZO655389 KJI655389:KJK655389 KTE655389:KTG655389 LDA655389:LDC655389 LMW655389:LMY655389 LWS655389:LWU655389 MGO655389:MGQ655389 MQK655389:MQM655389 NAG655389:NAI655389 NKC655389:NKE655389 NTY655389:NUA655389 ODU655389:ODW655389 ONQ655389:ONS655389 OXM655389:OXO655389 PHI655389:PHK655389 PRE655389:PRG655389 QBA655389:QBC655389 QKW655389:QKY655389 QUS655389:QUU655389 REO655389:REQ655389 ROK655389:ROM655389 RYG655389:RYI655389 SIC655389:SIE655389 SRY655389:SSA655389 TBU655389:TBW655389 TLQ655389:TLS655389 TVM655389:TVO655389 UFI655389:UFK655389 UPE655389:UPG655389 UZA655389:UZC655389 VIW655389:VIY655389 VSS655389:VSU655389 WCO655389:WCQ655389 WMK655389:WMM655389 WWG655389:WWI655389 W720925:Y720925 JU720925:JW720925 TQ720925:TS720925 ADM720925:ADO720925 ANI720925:ANK720925 AXE720925:AXG720925 BHA720925:BHC720925 BQW720925:BQY720925 CAS720925:CAU720925 CKO720925:CKQ720925 CUK720925:CUM720925 DEG720925:DEI720925 DOC720925:DOE720925 DXY720925:DYA720925 EHU720925:EHW720925 ERQ720925:ERS720925 FBM720925:FBO720925 FLI720925:FLK720925 FVE720925:FVG720925 GFA720925:GFC720925 GOW720925:GOY720925 GYS720925:GYU720925 HIO720925:HIQ720925 HSK720925:HSM720925 ICG720925:ICI720925 IMC720925:IME720925 IVY720925:IWA720925 JFU720925:JFW720925 JPQ720925:JPS720925 JZM720925:JZO720925 KJI720925:KJK720925 KTE720925:KTG720925 LDA720925:LDC720925 LMW720925:LMY720925 LWS720925:LWU720925 MGO720925:MGQ720925 MQK720925:MQM720925 NAG720925:NAI720925 NKC720925:NKE720925 NTY720925:NUA720925 ODU720925:ODW720925 ONQ720925:ONS720925 OXM720925:OXO720925 PHI720925:PHK720925 PRE720925:PRG720925 QBA720925:QBC720925 QKW720925:QKY720925 QUS720925:QUU720925 REO720925:REQ720925 ROK720925:ROM720925 RYG720925:RYI720925 SIC720925:SIE720925 SRY720925:SSA720925 TBU720925:TBW720925 TLQ720925:TLS720925 TVM720925:TVO720925 UFI720925:UFK720925 UPE720925:UPG720925 UZA720925:UZC720925 VIW720925:VIY720925 VSS720925:VSU720925 WCO720925:WCQ720925 WMK720925:WMM720925 WWG720925:WWI720925 W786461:Y786461 JU786461:JW786461 TQ786461:TS786461 ADM786461:ADO786461 ANI786461:ANK786461 AXE786461:AXG786461 BHA786461:BHC786461 BQW786461:BQY786461 CAS786461:CAU786461 CKO786461:CKQ786461 CUK786461:CUM786461 DEG786461:DEI786461 DOC786461:DOE786461 DXY786461:DYA786461 EHU786461:EHW786461 ERQ786461:ERS786461 FBM786461:FBO786461 FLI786461:FLK786461 FVE786461:FVG786461 GFA786461:GFC786461 GOW786461:GOY786461 GYS786461:GYU786461 HIO786461:HIQ786461 HSK786461:HSM786461 ICG786461:ICI786461 IMC786461:IME786461 IVY786461:IWA786461 JFU786461:JFW786461 JPQ786461:JPS786461 JZM786461:JZO786461 KJI786461:KJK786461 KTE786461:KTG786461 LDA786461:LDC786461 LMW786461:LMY786461 LWS786461:LWU786461 MGO786461:MGQ786461 MQK786461:MQM786461 NAG786461:NAI786461 NKC786461:NKE786461 NTY786461:NUA786461 ODU786461:ODW786461 ONQ786461:ONS786461 OXM786461:OXO786461 PHI786461:PHK786461 PRE786461:PRG786461 QBA786461:QBC786461 QKW786461:QKY786461 QUS786461:QUU786461 REO786461:REQ786461 ROK786461:ROM786461 RYG786461:RYI786461 SIC786461:SIE786461 SRY786461:SSA786461 TBU786461:TBW786461 TLQ786461:TLS786461 TVM786461:TVO786461 UFI786461:UFK786461 UPE786461:UPG786461 UZA786461:UZC786461 VIW786461:VIY786461 VSS786461:VSU786461 WCO786461:WCQ786461 WMK786461:WMM786461 WWG786461:WWI786461 W851997:Y851997 JU851997:JW851997 TQ851997:TS851997 ADM851997:ADO851997 ANI851997:ANK851997 AXE851997:AXG851997 BHA851997:BHC851997 BQW851997:BQY851997 CAS851997:CAU851997 CKO851997:CKQ851997 CUK851997:CUM851997 DEG851997:DEI851997 DOC851997:DOE851997 DXY851997:DYA851997 EHU851997:EHW851997 ERQ851997:ERS851997 FBM851997:FBO851997 FLI851997:FLK851997 FVE851997:FVG851997 GFA851997:GFC851997 GOW851997:GOY851997 GYS851997:GYU851997 HIO851997:HIQ851997 HSK851997:HSM851997 ICG851997:ICI851997 IMC851997:IME851997 IVY851997:IWA851997 JFU851997:JFW851997 JPQ851997:JPS851997 JZM851997:JZO851997 KJI851997:KJK851997 KTE851997:KTG851997 LDA851997:LDC851997 LMW851997:LMY851997 LWS851997:LWU851997 MGO851997:MGQ851997 MQK851997:MQM851997 NAG851997:NAI851997 NKC851997:NKE851997 NTY851997:NUA851997 ODU851997:ODW851997 ONQ851997:ONS851997 OXM851997:OXO851997 PHI851997:PHK851997 PRE851997:PRG851997 QBA851997:QBC851997 QKW851997:QKY851997 QUS851997:QUU851997 REO851997:REQ851997 ROK851997:ROM851997 RYG851997:RYI851997 SIC851997:SIE851997 SRY851997:SSA851997 TBU851997:TBW851997 TLQ851997:TLS851997 TVM851997:TVO851997 UFI851997:UFK851997 UPE851997:UPG851997 UZA851997:UZC851997 VIW851997:VIY851997 VSS851997:VSU851997 WCO851997:WCQ851997 WMK851997:WMM851997 WWG851997:WWI851997 W917533:Y917533 JU917533:JW917533 TQ917533:TS917533 ADM917533:ADO917533 ANI917533:ANK917533 AXE917533:AXG917533 BHA917533:BHC917533 BQW917533:BQY917533 CAS917533:CAU917533 CKO917533:CKQ917533 CUK917533:CUM917533 DEG917533:DEI917533 DOC917533:DOE917533 DXY917533:DYA917533 EHU917533:EHW917533 ERQ917533:ERS917533 FBM917533:FBO917533 FLI917533:FLK917533 FVE917533:FVG917533 GFA917533:GFC917533 GOW917533:GOY917533 GYS917533:GYU917533 HIO917533:HIQ917533 HSK917533:HSM917533 ICG917533:ICI917533 IMC917533:IME917533 IVY917533:IWA917533 JFU917533:JFW917533 JPQ917533:JPS917533 JZM917533:JZO917533 KJI917533:KJK917533 KTE917533:KTG917533 LDA917533:LDC917533 LMW917533:LMY917533 LWS917533:LWU917533 MGO917533:MGQ917533 MQK917533:MQM917533 NAG917533:NAI917533 NKC917533:NKE917533 NTY917533:NUA917533 ODU917533:ODW917533 ONQ917533:ONS917533 OXM917533:OXO917533 PHI917533:PHK917533 PRE917533:PRG917533 QBA917533:QBC917533 QKW917533:QKY917533 QUS917533:QUU917533 REO917533:REQ917533 ROK917533:ROM917533 RYG917533:RYI917533 SIC917533:SIE917533 SRY917533:SSA917533 TBU917533:TBW917533 TLQ917533:TLS917533 TVM917533:TVO917533 UFI917533:UFK917533 UPE917533:UPG917533 UZA917533:UZC917533 VIW917533:VIY917533 VSS917533:VSU917533 WCO917533:WCQ917533 WMK917533:WMM917533 WWG917533:WWI917533 W983069:Y983069 JU983069:JW983069 TQ983069:TS983069 ADM983069:ADO983069 ANI983069:ANK983069 AXE983069:AXG983069 BHA983069:BHC983069 BQW983069:BQY983069 CAS983069:CAU983069 CKO983069:CKQ983069 CUK983069:CUM983069 DEG983069:DEI983069 DOC983069:DOE983069 DXY983069:DYA983069 EHU983069:EHW983069 ERQ983069:ERS983069 FBM983069:FBO983069 FLI983069:FLK983069 FVE983069:FVG983069 GFA983069:GFC983069 GOW983069:GOY983069 GYS983069:GYU983069 HIO983069:HIQ983069 HSK983069:HSM983069 ICG983069:ICI983069 IMC983069:IME983069 IVY983069:IWA983069 JFU983069:JFW983069 JPQ983069:JPS983069 JZM983069:JZO983069 KJI983069:KJK983069 KTE983069:KTG983069 LDA983069:LDC983069 LMW983069:LMY983069 LWS983069:LWU983069 MGO983069:MGQ983069 MQK983069:MQM983069 NAG983069:NAI983069 NKC983069:NKE983069 NTY983069:NUA983069 ODU983069:ODW983069 ONQ983069:ONS983069 OXM983069:OXO983069 PHI983069:PHK983069 PRE983069:PRG983069 QBA983069:QBC983069 QKW983069:QKY983069 QUS983069:QUU983069 REO983069:REQ983069 ROK983069:ROM983069 RYG983069:RYI983069 SIC983069:SIE983069 SRY983069:SSA983069 TBU983069:TBW983069 TLQ983069:TLS983069 TVM983069:TVO983069 UFI983069:UFK983069 UPE983069:UPG983069 UZA983069:UZC983069 VIW983069:VIY983069 VSS983069:VSU983069 WCO983069:WCQ983069 WMK983069:WMM983069">
      <formula1>$M$68:$M$68</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48" min="1" max="35" man="1"/>
  </rowBreaks>
  <drawing r:id="rId2"/>
</worksheet>
</file>

<file path=xl/worksheets/sheet15.xml><?xml version="1.0" encoding="utf-8"?>
<worksheet xmlns="http://schemas.openxmlformats.org/spreadsheetml/2006/main" xmlns:r="http://schemas.openxmlformats.org/officeDocument/2006/relationships">
  <sheetPr codeName="Planilha14"/>
  <dimension ref="C2:AJ183"/>
  <sheetViews>
    <sheetView showGridLines="0" workbookViewId="0">
      <selection activeCell="G5" sqref="G5"/>
    </sheetView>
  </sheetViews>
  <sheetFormatPr defaultColWidth="9.140625" defaultRowHeight="15"/>
  <cols>
    <col min="1" max="1" width="2.85546875" style="405" customWidth="1"/>
    <col min="2" max="2" width="0.85546875" style="405" customWidth="1"/>
    <col min="3" max="35" width="2.85546875" style="405" customWidth="1"/>
    <col min="36" max="36" width="0.85546875" style="405" customWidth="1"/>
    <col min="37" max="16384" width="9.140625" style="405"/>
  </cols>
  <sheetData>
    <row r="2" spans="3:36" ht="65.25" customHeight="1">
      <c r="C2" s="1156" t="s">
        <v>2275</v>
      </c>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404"/>
    </row>
    <row r="3" spans="3:36" ht="5.0999999999999996" customHeight="1">
      <c r="C3" s="1157"/>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404"/>
    </row>
    <row r="4" spans="3:36">
      <c r="C4" s="1153" t="s">
        <v>2143</v>
      </c>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5"/>
      <c r="AJ4" s="404"/>
    </row>
    <row r="5" spans="3:36">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row>
    <row r="6" spans="3:36" ht="34.5" customHeight="1">
      <c r="C6" s="1163" t="s">
        <v>1154</v>
      </c>
      <c r="D6" s="1163"/>
      <c r="E6" s="1163"/>
      <c r="F6" s="1163"/>
      <c r="G6" s="1163"/>
      <c r="H6" s="1164" t="s">
        <v>2089</v>
      </c>
      <c r="I6" s="1164"/>
      <c r="J6" s="1164"/>
      <c r="K6" s="1164"/>
      <c r="L6" s="1164"/>
      <c r="M6" s="1164"/>
      <c r="N6" s="1164"/>
      <c r="O6" s="1164"/>
      <c r="P6" s="1164"/>
      <c r="Q6" s="1164"/>
      <c r="R6" s="1164"/>
      <c r="S6" s="1164"/>
      <c r="T6" s="1163" t="s">
        <v>151</v>
      </c>
      <c r="U6" s="1163"/>
      <c r="V6" s="1163"/>
      <c r="W6" s="1163"/>
      <c r="X6" s="1163"/>
      <c r="Y6" s="1164" t="s">
        <v>2006</v>
      </c>
      <c r="Z6" s="1164"/>
      <c r="AA6" s="1164"/>
      <c r="AB6" s="1164"/>
      <c r="AC6" s="1164" t="s">
        <v>2005</v>
      </c>
      <c r="AD6" s="1164"/>
      <c r="AE6" s="1164"/>
      <c r="AF6" s="1164"/>
      <c r="AG6" s="1165" t="s">
        <v>156</v>
      </c>
      <c r="AH6" s="1166"/>
      <c r="AI6" s="1167"/>
      <c r="AJ6" s="404"/>
    </row>
    <row r="7" spans="3:36" s="407" customFormat="1" ht="28.5" customHeight="1">
      <c r="C7" s="1158"/>
      <c r="D7" s="1158"/>
      <c r="E7" s="1158"/>
      <c r="F7" s="1158"/>
      <c r="G7" s="1158"/>
      <c r="H7" s="1159"/>
      <c r="I7" s="1159"/>
      <c r="J7" s="1159"/>
      <c r="K7" s="1159"/>
      <c r="L7" s="1159"/>
      <c r="M7" s="1159"/>
      <c r="N7" s="1159"/>
      <c r="O7" s="1159"/>
      <c r="P7" s="1159"/>
      <c r="Q7" s="1159"/>
      <c r="R7" s="1159"/>
      <c r="S7" s="1159"/>
      <c r="T7" s="1158"/>
      <c r="U7" s="1158"/>
      <c r="V7" s="1158"/>
      <c r="W7" s="1158"/>
      <c r="X7" s="1158"/>
      <c r="Y7" s="1159"/>
      <c r="Z7" s="1159"/>
      <c r="AA7" s="1159"/>
      <c r="AB7" s="1159"/>
      <c r="AC7" s="1159"/>
      <c r="AD7" s="1159"/>
      <c r="AE7" s="1159"/>
      <c r="AF7" s="1159"/>
      <c r="AG7" s="1160"/>
      <c r="AH7" s="1161"/>
      <c r="AI7" s="1162"/>
      <c r="AJ7" s="406"/>
    </row>
    <row r="8" spans="3:36" s="407" customFormat="1" ht="28.5" customHeight="1">
      <c r="C8" s="1158"/>
      <c r="D8" s="1158"/>
      <c r="E8" s="1158"/>
      <c r="F8" s="1158"/>
      <c r="G8" s="1158"/>
      <c r="H8" s="1159"/>
      <c r="I8" s="1159"/>
      <c r="J8" s="1159"/>
      <c r="K8" s="1159"/>
      <c r="L8" s="1159"/>
      <c r="M8" s="1159"/>
      <c r="N8" s="1159"/>
      <c r="O8" s="1159"/>
      <c r="P8" s="1159"/>
      <c r="Q8" s="1159"/>
      <c r="R8" s="1159"/>
      <c r="S8" s="1159"/>
      <c r="T8" s="1158"/>
      <c r="U8" s="1158"/>
      <c r="V8" s="1158"/>
      <c r="W8" s="1158"/>
      <c r="X8" s="1158"/>
      <c r="Y8" s="1159"/>
      <c r="Z8" s="1159"/>
      <c r="AA8" s="1159"/>
      <c r="AB8" s="1159"/>
      <c r="AC8" s="1159"/>
      <c r="AD8" s="1159"/>
      <c r="AE8" s="1159"/>
      <c r="AF8" s="1159"/>
      <c r="AG8" s="1160"/>
      <c r="AH8" s="1161"/>
      <c r="AI8" s="1162"/>
      <c r="AJ8" s="406"/>
    </row>
    <row r="9" spans="3:36" s="407" customFormat="1" ht="28.5" customHeight="1">
      <c r="C9" s="1158"/>
      <c r="D9" s="1158"/>
      <c r="E9" s="1158"/>
      <c r="F9" s="1158"/>
      <c r="G9" s="1158"/>
      <c r="H9" s="1159"/>
      <c r="I9" s="1159"/>
      <c r="J9" s="1159"/>
      <c r="K9" s="1159"/>
      <c r="L9" s="1159"/>
      <c r="M9" s="1159"/>
      <c r="N9" s="1159"/>
      <c r="O9" s="1159"/>
      <c r="P9" s="1159"/>
      <c r="Q9" s="1159"/>
      <c r="R9" s="1159"/>
      <c r="S9" s="1159"/>
      <c r="T9" s="1158"/>
      <c r="U9" s="1158"/>
      <c r="V9" s="1158"/>
      <c r="W9" s="1158"/>
      <c r="X9" s="1158"/>
      <c r="Y9" s="1159"/>
      <c r="Z9" s="1159"/>
      <c r="AA9" s="1159"/>
      <c r="AB9" s="1159"/>
      <c r="AC9" s="1159"/>
      <c r="AD9" s="1159"/>
      <c r="AE9" s="1159"/>
      <c r="AF9" s="1159"/>
      <c r="AG9" s="1160"/>
      <c r="AH9" s="1161"/>
      <c r="AI9" s="1162"/>
      <c r="AJ9" s="406"/>
    </row>
    <row r="10" spans="3:36" s="407" customFormat="1" ht="28.5" customHeight="1">
      <c r="C10" s="1158"/>
      <c r="D10" s="1158"/>
      <c r="E10" s="1158"/>
      <c r="F10" s="1158"/>
      <c r="G10" s="1158"/>
      <c r="H10" s="1159"/>
      <c r="I10" s="1159"/>
      <c r="J10" s="1159"/>
      <c r="K10" s="1159"/>
      <c r="L10" s="1159"/>
      <c r="M10" s="1159"/>
      <c r="N10" s="1159"/>
      <c r="O10" s="1159"/>
      <c r="P10" s="1159"/>
      <c r="Q10" s="1159"/>
      <c r="R10" s="1159"/>
      <c r="S10" s="1159"/>
      <c r="T10" s="1158"/>
      <c r="U10" s="1158"/>
      <c r="V10" s="1158"/>
      <c r="W10" s="1158"/>
      <c r="X10" s="1158"/>
      <c r="Y10" s="1159"/>
      <c r="Z10" s="1159"/>
      <c r="AA10" s="1159"/>
      <c r="AB10" s="1159"/>
      <c r="AC10" s="1159"/>
      <c r="AD10" s="1159"/>
      <c r="AE10" s="1159"/>
      <c r="AF10" s="1159"/>
      <c r="AG10" s="1160"/>
      <c r="AH10" s="1161"/>
      <c r="AI10" s="1162"/>
      <c r="AJ10" s="406"/>
    </row>
    <row r="11" spans="3:36" s="407" customFormat="1" ht="28.5" customHeight="1">
      <c r="C11" s="1158"/>
      <c r="D11" s="1158"/>
      <c r="E11" s="1158"/>
      <c r="F11" s="1158"/>
      <c r="G11" s="1158"/>
      <c r="H11" s="1159"/>
      <c r="I11" s="1159"/>
      <c r="J11" s="1159"/>
      <c r="K11" s="1159"/>
      <c r="L11" s="1159"/>
      <c r="M11" s="1159"/>
      <c r="N11" s="1159"/>
      <c r="O11" s="1159"/>
      <c r="P11" s="1159"/>
      <c r="Q11" s="1159"/>
      <c r="R11" s="1159"/>
      <c r="S11" s="1159"/>
      <c r="T11" s="1158"/>
      <c r="U11" s="1158"/>
      <c r="V11" s="1158"/>
      <c r="W11" s="1158"/>
      <c r="X11" s="1158"/>
      <c r="Y11" s="1159"/>
      <c r="Z11" s="1159"/>
      <c r="AA11" s="1159"/>
      <c r="AB11" s="1159"/>
      <c r="AC11" s="1159"/>
      <c r="AD11" s="1159"/>
      <c r="AE11" s="1159"/>
      <c r="AF11" s="1159"/>
      <c r="AG11" s="1160"/>
      <c r="AH11" s="1161"/>
      <c r="AI11" s="1162"/>
      <c r="AJ11" s="406"/>
    </row>
    <row r="12" spans="3:36" s="407" customFormat="1" ht="28.5" customHeight="1">
      <c r="C12" s="1158"/>
      <c r="D12" s="1158"/>
      <c r="E12" s="1158"/>
      <c r="F12" s="1158"/>
      <c r="G12" s="1158"/>
      <c r="H12" s="1159"/>
      <c r="I12" s="1159"/>
      <c r="J12" s="1159"/>
      <c r="K12" s="1159"/>
      <c r="L12" s="1159"/>
      <c r="M12" s="1159"/>
      <c r="N12" s="1159"/>
      <c r="O12" s="1159"/>
      <c r="P12" s="1159"/>
      <c r="Q12" s="1159"/>
      <c r="R12" s="1159"/>
      <c r="S12" s="1159"/>
      <c r="T12" s="1158"/>
      <c r="U12" s="1158"/>
      <c r="V12" s="1158"/>
      <c r="W12" s="1158"/>
      <c r="X12" s="1158"/>
      <c r="Y12" s="1159"/>
      <c r="Z12" s="1159"/>
      <c r="AA12" s="1159"/>
      <c r="AB12" s="1159"/>
      <c r="AC12" s="1159"/>
      <c r="AD12" s="1159"/>
      <c r="AE12" s="1159"/>
      <c r="AF12" s="1159"/>
      <c r="AG12" s="1160"/>
      <c r="AH12" s="1161"/>
      <c r="AI12" s="1162"/>
      <c r="AJ12" s="406"/>
    </row>
    <row r="13" spans="3:36" s="407" customFormat="1" ht="28.5" customHeight="1">
      <c r="C13" s="1158"/>
      <c r="D13" s="1158"/>
      <c r="E13" s="1158"/>
      <c r="F13" s="1158"/>
      <c r="G13" s="1158"/>
      <c r="H13" s="1159"/>
      <c r="I13" s="1159"/>
      <c r="J13" s="1159"/>
      <c r="K13" s="1159"/>
      <c r="L13" s="1159"/>
      <c r="M13" s="1159"/>
      <c r="N13" s="1159"/>
      <c r="O13" s="1159"/>
      <c r="P13" s="1159"/>
      <c r="Q13" s="1159"/>
      <c r="R13" s="1159"/>
      <c r="S13" s="1159"/>
      <c r="T13" s="1158"/>
      <c r="U13" s="1158"/>
      <c r="V13" s="1158"/>
      <c r="W13" s="1158"/>
      <c r="X13" s="1158"/>
      <c r="Y13" s="1159"/>
      <c r="Z13" s="1159"/>
      <c r="AA13" s="1159"/>
      <c r="AB13" s="1159"/>
      <c r="AC13" s="1159"/>
      <c r="AD13" s="1159"/>
      <c r="AE13" s="1159"/>
      <c r="AF13" s="1159"/>
      <c r="AG13" s="1160"/>
      <c r="AH13" s="1161"/>
      <c r="AI13" s="1162"/>
      <c r="AJ13" s="406"/>
    </row>
    <row r="14" spans="3:36" s="407" customFormat="1" ht="28.5" customHeight="1">
      <c r="C14" s="1158"/>
      <c r="D14" s="1158"/>
      <c r="E14" s="1158"/>
      <c r="F14" s="1158"/>
      <c r="G14" s="1158"/>
      <c r="H14" s="1159"/>
      <c r="I14" s="1159"/>
      <c r="J14" s="1159"/>
      <c r="K14" s="1159"/>
      <c r="L14" s="1159"/>
      <c r="M14" s="1159"/>
      <c r="N14" s="1159"/>
      <c r="O14" s="1159"/>
      <c r="P14" s="1159"/>
      <c r="Q14" s="1159"/>
      <c r="R14" s="1159"/>
      <c r="S14" s="1159"/>
      <c r="T14" s="1158"/>
      <c r="U14" s="1158"/>
      <c r="V14" s="1158"/>
      <c r="W14" s="1158"/>
      <c r="X14" s="1158"/>
      <c r="Y14" s="1159"/>
      <c r="Z14" s="1159"/>
      <c r="AA14" s="1159"/>
      <c r="AB14" s="1159"/>
      <c r="AC14" s="1159"/>
      <c r="AD14" s="1159"/>
      <c r="AE14" s="1159"/>
      <c r="AF14" s="1159"/>
      <c r="AG14" s="1160"/>
      <c r="AH14" s="1161"/>
      <c r="AI14" s="1162"/>
      <c r="AJ14" s="406"/>
    </row>
    <row r="15" spans="3:36" s="407" customFormat="1" ht="28.5" customHeight="1">
      <c r="C15" s="1158"/>
      <c r="D15" s="1158"/>
      <c r="E15" s="1158"/>
      <c r="F15" s="1158"/>
      <c r="G15" s="1158"/>
      <c r="H15" s="1159"/>
      <c r="I15" s="1159"/>
      <c r="J15" s="1159"/>
      <c r="K15" s="1159"/>
      <c r="L15" s="1159"/>
      <c r="M15" s="1159"/>
      <c r="N15" s="1159"/>
      <c r="O15" s="1159"/>
      <c r="P15" s="1159"/>
      <c r="Q15" s="1159"/>
      <c r="R15" s="1159"/>
      <c r="S15" s="1159"/>
      <c r="T15" s="1158"/>
      <c r="U15" s="1158"/>
      <c r="V15" s="1158"/>
      <c r="W15" s="1158"/>
      <c r="X15" s="1158"/>
      <c r="Y15" s="1159"/>
      <c r="Z15" s="1159"/>
      <c r="AA15" s="1159"/>
      <c r="AB15" s="1159"/>
      <c r="AC15" s="1159"/>
      <c r="AD15" s="1159"/>
      <c r="AE15" s="1159"/>
      <c r="AF15" s="1159"/>
      <c r="AG15" s="1160"/>
      <c r="AH15" s="1161"/>
      <c r="AI15" s="1162"/>
      <c r="AJ15" s="406"/>
    </row>
    <row r="16" spans="3:36" s="407" customFormat="1" ht="28.5" customHeight="1">
      <c r="C16" s="1158"/>
      <c r="D16" s="1158"/>
      <c r="E16" s="1158"/>
      <c r="F16" s="1158"/>
      <c r="G16" s="1158"/>
      <c r="H16" s="1159"/>
      <c r="I16" s="1159"/>
      <c r="J16" s="1159"/>
      <c r="K16" s="1159"/>
      <c r="L16" s="1159"/>
      <c r="M16" s="1159"/>
      <c r="N16" s="1159"/>
      <c r="O16" s="1159"/>
      <c r="P16" s="1159"/>
      <c r="Q16" s="1159"/>
      <c r="R16" s="1159"/>
      <c r="S16" s="1159"/>
      <c r="T16" s="1158"/>
      <c r="U16" s="1158"/>
      <c r="V16" s="1158"/>
      <c r="W16" s="1158"/>
      <c r="X16" s="1158"/>
      <c r="Y16" s="1159"/>
      <c r="Z16" s="1159"/>
      <c r="AA16" s="1159"/>
      <c r="AB16" s="1159"/>
      <c r="AC16" s="1159"/>
      <c r="AD16" s="1159"/>
      <c r="AE16" s="1159"/>
      <c r="AF16" s="1159"/>
      <c r="AG16" s="1160"/>
      <c r="AH16" s="1161"/>
      <c r="AI16" s="1162"/>
      <c r="AJ16" s="406"/>
    </row>
    <row r="17" spans="3:36" s="407" customFormat="1" ht="28.5" customHeight="1">
      <c r="C17" s="1158"/>
      <c r="D17" s="1158"/>
      <c r="E17" s="1158"/>
      <c r="F17" s="1158"/>
      <c r="G17" s="1158"/>
      <c r="H17" s="1159"/>
      <c r="I17" s="1159"/>
      <c r="J17" s="1159"/>
      <c r="K17" s="1159"/>
      <c r="L17" s="1159"/>
      <c r="M17" s="1159"/>
      <c r="N17" s="1159"/>
      <c r="O17" s="1159"/>
      <c r="P17" s="1159"/>
      <c r="Q17" s="1159"/>
      <c r="R17" s="1159"/>
      <c r="S17" s="1159"/>
      <c r="T17" s="1158"/>
      <c r="U17" s="1158"/>
      <c r="V17" s="1158"/>
      <c r="W17" s="1158"/>
      <c r="X17" s="1158"/>
      <c r="Y17" s="1159"/>
      <c r="Z17" s="1159"/>
      <c r="AA17" s="1159"/>
      <c r="AB17" s="1159"/>
      <c r="AC17" s="1159"/>
      <c r="AD17" s="1159"/>
      <c r="AE17" s="1159"/>
      <c r="AF17" s="1159"/>
      <c r="AG17" s="1158"/>
      <c r="AH17" s="1158"/>
      <c r="AI17" s="1158"/>
      <c r="AJ17" s="406"/>
    </row>
    <row r="18" spans="3:36" s="407" customFormat="1" ht="5.0999999999999996" customHeight="1">
      <c r="C18" s="1178"/>
      <c r="D18" s="1178"/>
      <c r="E18" s="1178"/>
      <c r="F18" s="1178"/>
      <c r="G18" s="1178"/>
      <c r="H18" s="1179"/>
      <c r="I18" s="1179"/>
      <c r="J18" s="1179"/>
      <c r="K18" s="1179"/>
      <c r="L18" s="1179"/>
      <c r="M18" s="1179"/>
      <c r="N18" s="1179"/>
      <c r="O18" s="1179"/>
      <c r="P18" s="1179"/>
      <c r="Q18" s="1179"/>
      <c r="R18" s="1179"/>
      <c r="S18" s="1179"/>
      <c r="T18" s="1178"/>
      <c r="U18" s="1178"/>
      <c r="V18" s="1178"/>
      <c r="W18" s="1178"/>
      <c r="X18" s="1178"/>
      <c r="Y18" s="1179"/>
      <c r="Z18" s="1179"/>
      <c r="AA18" s="1179"/>
      <c r="AB18" s="1179"/>
      <c r="AC18" s="1179"/>
      <c r="AD18" s="1179"/>
      <c r="AE18" s="1179"/>
      <c r="AF18" s="1179"/>
      <c r="AG18" s="1178"/>
      <c r="AH18" s="1178"/>
      <c r="AI18" s="1178"/>
      <c r="AJ18" s="406"/>
    </row>
    <row r="19" spans="3:36" s="407" customFormat="1" ht="15" customHeight="1">
      <c r="C19" s="199" t="s">
        <v>2408</v>
      </c>
      <c r="D19" s="649"/>
      <c r="E19" s="649"/>
      <c r="F19" s="649"/>
      <c r="G19" s="649"/>
      <c r="H19" s="650"/>
      <c r="I19" s="650"/>
      <c r="J19" s="650"/>
      <c r="K19" s="650"/>
      <c r="L19" s="650"/>
      <c r="M19" s="650"/>
      <c r="N19" s="650"/>
      <c r="O19" s="650"/>
      <c r="P19" s="650"/>
      <c r="Q19" s="650"/>
      <c r="R19" s="650"/>
      <c r="S19" s="650"/>
      <c r="T19" s="649"/>
      <c r="U19" s="649"/>
      <c r="V19" s="649"/>
      <c r="W19" s="649"/>
      <c r="X19" s="649"/>
      <c r="Y19" s="650"/>
      <c r="Z19" s="650"/>
      <c r="AA19" s="650"/>
      <c r="AB19" s="650"/>
      <c r="AC19" s="650"/>
      <c r="AD19" s="650"/>
      <c r="AE19" s="650"/>
      <c r="AF19" s="650"/>
      <c r="AG19" s="649"/>
      <c r="AH19" s="649"/>
      <c r="AI19" s="649"/>
      <c r="AJ19" s="406"/>
    </row>
    <row r="20" spans="3:36" s="407" customFormat="1" ht="0.95" customHeight="1">
      <c r="C20" s="199"/>
      <c r="D20" s="649"/>
      <c r="E20" s="649"/>
      <c r="F20" s="649"/>
      <c r="G20" s="649"/>
      <c r="H20" s="650"/>
      <c r="I20" s="650"/>
      <c r="J20" s="650"/>
      <c r="K20" s="650"/>
      <c r="L20" s="650"/>
      <c r="M20" s="650"/>
      <c r="N20" s="650"/>
      <c r="O20" s="650"/>
      <c r="P20" s="650"/>
      <c r="Q20" s="650"/>
      <c r="R20" s="650"/>
      <c r="S20" s="650"/>
      <c r="T20" s="649"/>
      <c r="U20" s="649"/>
      <c r="V20" s="649"/>
      <c r="W20" s="649"/>
      <c r="X20" s="649"/>
      <c r="Y20" s="650"/>
      <c r="Z20" s="650"/>
      <c r="AA20" s="650"/>
      <c r="AB20" s="650"/>
      <c r="AC20" s="650"/>
      <c r="AD20" s="650"/>
      <c r="AE20" s="650"/>
      <c r="AF20" s="650"/>
      <c r="AG20" s="649"/>
      <c r="AH20" s="649"/>
      <c r="AI20" s="649"/>
      <c r="AJ20" s="406"/>
    </row>
    <row r="21" spans="3:36" s="407" customFormat="1" ht="15" customHeight="1">
      <c r="C21" s="652"/>
      <c r="D21" s="618" t="s">
        <v>196</v>
      </c>
      <c r="E21" s="651"/>
      <c r="F21" s="652"/>
      <c r="G21" s="618" t="s">
        <v>197</v>
      </c>
      <c r="H21" s="651"/>
      <c r="I21" s="972" t="str">
        <f>IF(F21="x",auxiliar!A124,"")</f>
        <v/>
      </c>
      <c r="J21" s="972"/>
      <c r="K21" s="972"/>
      <c r="L21" s="972"/>
      <c r="M21" s="972"/>
      <c r="N21" s="972"/>
      <c r="O21" s="972"/>
      <c r="P21" s="972"/>
      <c r="Q21" s="972"/>
      <c r="R21" s="972"/>
      <c r="S21" s="972"/>
      <c r="T21" s="972"/>
      <c r="U21" s="972"/>
      <c r="V21" s="972"/>
      <c r="W21" s="628"/>
      <c r="X21" s="972"/>
      <c r="Y21" s="972"/>
      <c r="Z21" s="972"/>
      <c r="AA21" s="972"/>
      <c r="AB21" s="972"/>
      <c r="AC21" s="972"/>
      <c r="AD21" s="972"/>
      <c r="AE21" s="972"/>
      <c r="AF21" s="972"/>
      <c r="AG21" s="972"/>
      <c r="AH21" s="972"/>
      <c r="AI21" s="972"/>
      <c r="AJ21" s="406"/>
    </row>
    <row r="22" spans="3:36" s="407" customFormat="1" ht="5.0999999999999996" customHeight="1">
      <c r="C22" s="199"/>
      <c r="D22" s="593"/>
      <c r="E22" s="593"/>
      <c r="F22" s="593"/>
      <c r="G22" s="593"/>
      <c r="H22" s="594"/>
      <c r="I22" s="594"/>
      <c r="J22" s="594"/>
      <c r="K22" s="594"/>
      <c r="L22" s="594"/>
      <c r="M22" s="594"/>
      <c r="N22" s="594"/>
      <c r="O22" s="594"/>
      <c r="P22" s="594"/>
      <c r="Q22" s="594"/>
      <c r="R22" s="594"/>
      <c r="S22" s="594"/>
      <c r="T22" s="593"/>
      <c r="U22" s="593"/>
      <c r="V22" s="593"/>
      <c r="W22" s="593"/>
      <c r="X22" s="593"/>
      <c r="Y22" s="594"/>
      <c r="Z22" s="594"/>
      <c r="AA22" s="594"/>
      <c r="AB22" s="594"/>
      <c r="AC22" s="594"/>
      <c r="AD22" s="594"/>
      <c r="AE22" s="594"/>
      <c r="AF22" s="594"/>
      <c r="AG22" s="593"/>
      <c r="AH22" s="593"/>
      <c r="AI22" s="593"/>
      <c r="AJ22" s="406"/>
    </row>
    <row r="23" spans="3:36" s="407" customFormat="1" ht="30" customHeight="1">
      <c r="C23" s="1177" t="s">
        <v>2276</v>
      </c>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406"/>
    </row>
    <row r="24" spans="3:36" s="407" customFormat="1" ht="28.5" customHeight="1">
      <c r="C24" s="1168"/>
      <c r="D24" s="1169"/>
      <c r="E24" s="1169"/>
      <c r="F24" s="1169"/>
      <c r="G24" s="1169"/>
      <c r="H24" s="1169"/>
      <c r="I24" s="1169"/>
      <c r="J24" s="1169"/>
      <c r="K24" s="1169"/>
      <c r="L24" s="1169"/>
      <c r="M24" s="1169"/>
      <c r="N24" s="1169"/>
      <c r="O24" s="1169"/>
      <c r="P24" s="1169"/>
      <c r="Q24" s="1169"/>
      <c r="R24" s="1169"/>
      <c r="S24" s="1169"/>
      <c r="T24" s="1169"/>
      <c r="U24" s="1169"/>
      <c r="V24" s="1169"/>
      <c r="W24" s="1169"/>
      <c r="X24" s="1169"/>
      <c r="Y24" s="1169"/>
      <c r="Z24" s="1169"/>
      <c r="AA24" s="1169"/>
      <c r="AB24" s="1169"/>
      <c r="AC24" s="1169"/>
      <c r="AD24" s="1169"/>
      <c r="AE24" s="1169"/>
      <c r="AF24" s="1169"/>
      <c r="AG24" s="1169"/>
      <c r="AH24" s="1169"/>
      <c r="AI24" s="1170"/>
      <c r="AJ24" s="406"/>
    </row>
    <row r="25" spans="3:36" s="407" customFormat="1" ht="28.5" customHeight="1">
      <c r="C25" s="1171"/>
      <c r="D25" s="1172"/>
      <c r="E25" s="1172"/>
      <c r="F25" s="1172"/>
      <c r="G25" s="1172"/>
      <c r="H25" s="1172"/>
      <c r="I25" s="1172"/>
      <c r="J25" s="1172"/>
      <c r="K25" s="1172"/>
      <c r="L25" s="1172"/>
      <c r="M25" s="1172"/>
      <c r="N25" s="1172"/>
      <c r="O25" s="1172"/>
      <c r="P25" s="1172"/>
      <c r="Q25" s="1172"/>
      <c r="R25" s="1172"/>
      <c r="S25" s="1172"/>
      <c r="T25" s="1172"/>
      <c r="U25" s="1172"/>
      <c r="V25" s="1172"/>
      <c r="W25" s="1172"/>
      <c r="X25" s="1172"/>
      <c r="Y25" s="1172"/>
      <c r="Z25" s="1172"/>
      <c r="AA25" s="1172"/>
      <c r="AB25" s="1172"/>
      <c r="AC25" s="1172"/>
      <c r="AD25" s="1172"/>
      <c r="AE25" s="1172"/>
      <c r="AF25" s="1172"/>
      <c r="AG25" s="1172"/>
      <c r="AH25" s="1172"/>
      <c r="AI25" s="1173"/>
      <c r="AJ25" s="406"/>
    </row>
    <row r="26" spans="3:36" s="407" customFormat="1" ht="28.5" customHeight="1">
      <c r="C26" s="1171"/>
      <c r="D26" s="1172"/>
      <c r="E26" s="1172"/>
      <c r="F26" s="1172"/>
      <c r="G26" s="1172"/>
      <c r="H26" s="1172"/>
      <c r="I26" s="1172"/>
      <c r="J26" s="1172"/>
      <c r="K26" s="1172"/>
      <c r="L26" s="1172"/>
      <c r="M26" s="1172"/>
      <c r="N26" s="1172"/>
      <c r="O26" s="1172"/>
      <c r="P26" s="1172"/>
      <c r="Q26" s="1172"/>
      <c r="R26" s="1172"/>
      <c r="S26" s="1172"/>
      <c r="T26" s="1172"/>
      <c r="U26" s="1172"/>
      <c r="V26" s="1172"/>
      <c r="W26" s="1172"/>
      <c r="X26" s="1172"/>
      <c r="Y26" s="1172"/>
      <c r="Z26" s="1172"/>
      <c r="AA26" s="1172"/>
      <c r="AB26" s="1172"/>
      <c r="AC26" s="1172"/>
      <c r="AD26" s="1172"/>
      <c r="AE26" s="1172"/>
      <c r="AF26" s="1172"/>
      <c r="AG26" s="1172"/>
      <c r="AH26" s="1172"/>
      <c r="AI26" s="1173"/>
      <c r="AJ26" s="406"/>
    </row>
    <row r="27" spans="3:36" s="407" customFormat="1" ht="28.5" customHeight="1">
      <c r="C27" s="1171"/>
      <c r="D27" s="1172"/>
      <c r="E27" s="1172"/>
      <c r="F27" s="1172"/>
      <c r="G27" s="1172"/>
      <c r="H27" s="1172"/>
      <c r="I27" s="1172"/>
      <c r="J27" s="1172"/>
      <c r="K27" s="1172"/>
      <c r="L27" s="1172"/>
      <c r="M27" s="1172"/>
      <c r="N27" s="1172"/>
      <c r="O27" s="1172"/>
      <c r="P27" s="1172"/>
      <c r="Q27" s="1172"/>
      <c r="R27" s="1172"/>
      <c r="S27" s="1172"/>
      <c r="T27" s="1172"/>
      <c r="U27" s="1172"/>
      <c r="V27" s="1172"/>
      <c r="W27" s="1172"/>
      <c r="X27" s="1172"/>
      <c r="Y27" s="1172"/>
      <c r="Z27" s="1172"/>
      <c r="AA27" s="1172"/>
      <c r="AB27" s="1172"/>
      <c r="AC27" s="1172"/>
      <c r="AD27" s="1172"/>
      <c r="AE27" s="1172"/>
      <c r="AF27" s="1172"/>
      <c r="AG27" s="1172"/>
      <c r="AH27" s="1172"/>
      <c r="AI27" s="1173"/>
      <c r="AJ27" s="406"/>
    </row>
    <row r="28" spans="3:36" s="407" customFormat="1" ht="28.5" customHeight="1">
      <c r="C28" s="1171"/>
      <c r="D28" s="1172"/>
      <c r="E28" s="1172"/>
      <c r="F28" s="1172"/>
      <c r="G28" s="1172"/>
      <c r="H28" s="1172"/>
      <c r="I28" s="1172"/>
      <c r="J28" s="1172"/>
      <c r="K28" s="1172"/>
      <c r="L28" s="1172"/>
      <c r="M28" s="1172"/>
      <c r="N28" s="1172"/>
      <c r="O28" s="1172"/>
      <c r="P28" s="1172"/>
      <c r="Q28" s="1172"/>
      <c r="R28" s="1172"/>
      <c r="S28" s="1172"/>
      <c r="T28" s="1172"/>
      <c r="U28" s="1172"/>
      <c r="V28" s="1172"/>
      <c r="W28" s="1172"/>
      <c r="X28" s="1172"/>
      <c r="Y28" s="1172"/>
      <c r="Z28" s="1172"/>
      <c r="AA28" s="1172"/>
      <c r="AB28" s="1172"/>
      <c r="AC28" s="1172"/>
      <c r="AD28" s="1172"/>
      <c r="AE28" s="1172"/>
      <c r="AF28" s="1172"/>
      <c r="AG28" s="1172"/>
      <c r="AH28" s="1172"/>
      <c r="AI28" s="1173"/>
      <c r="AJ28" s="406"/>
    </row>
    <row r="29" spans="3:36" s="407" customFormat="1" ht="28.5" customHeight="1">
      <c r="C29" s="1171"/>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2"/>
      <c r="AH29" s="1172"/>
      <c r="AI29" s="1173"/>
      <c r="AJ29" s="406"/>
    </row>
    <row r="30" spans="3:36" s="407" customFormat="1" ht="28.5" customHeight="1">
      <c r="C30" s="1171"/>
      <c r="D30" s="1172"/>
      <c r="E30" s="1172"/>
      <c r="F30" s="1172"/>
      <c r="G30" s="1172"/>
      <c r="H30" s="1172"/>
      <c r="I30" s="1172"/>
      <c r="J30" s="1172"/>
      <c r="K30" s="1172"/>
      <c r="L30" s="1172"/>
      <c r="M30" s="1172"/>
      <c r="N30" s="1172"/>
      <c r="O30" s="1172"/>
      <c r="P30" s="1172"/>
      <c r="Q30" s="1172"/>
      <c r="R30" s="1172"/>
      <c r="S30" s="1172"/>
      <c r="T30" s="1172"/>
      <c r="U30" s="1172"/>
      <c r="V30" s="1172"/>
      <c r="W30" s="1172"/>
      <c r="X30" s="1172"/>
      <c r="Y30" s="1172"/>
      <c r="Z30" s="1172"/>
      <c r="AA30" s="1172"/>
      <c r="AB30" s="1172"/>
      <c r="AC30" s="1172"/>
      <c r="AD30" s="1172"/>
      <c r="AE30" s="1172"/>
      <c r="AF30" s="1172"/>
      <c r="AG30" s="1172"/>
      <c r="AH30" s="1172"/>
      <c r="AI30" s="1173"/>
      <c r="AJ30" s="406"/>
    </row>
    <row r="31" spans="3:36" s="407" customFormat="1" ht="28.5" customHeight="1">
      <c r="C31" s="1171"/>
      <c r="D31" s="1172"/>
      <c r="E31" s="1172"/>
      <c r="F31" s="1172"/>
      <c r="G31" s="1172"/>
      <c r="H31" s="1172"/>
      <c r="I31" s="1172"/>
      <c r="J31" s="1172"/>
      <c r="K31" s="1172"/>
      <c r="L31" s="1172"/>
      <c r="M31" s="1172"/>
      <c r="N31" s="1172"/>
      <c r="O31" s="1172"/>
      <c r="P31" s="1172"/>
      <c r="Q31" s="1172"/>
      <c r="R31" s="1172"/>
      <c r="S31" s="1172"/>
      <c r="T31" s="1172"/>
      <c r="U31" s="1172"/>
      <c r="V31" s="1172"/>
      <c r="W31" s="1172"/>
      <c r="X31" s="1172"/>
      <c r="Y31" s="1172"/>
      <c r="Z31" s="1172"/>
      <c r="AA31" s="1172"/>
      <c r="AB31" s="1172"/>
      <c r="AC31" s="1172"/>
      <c r="AD31" s="1172"/>
      <c r="AE31" s="1172"/>
      <c r="AF31" s="1172"/>
      <c r="AG31" s="1172"/>
      <c r="AH31" s="1172"/>
      <c r="AI31" s="1173"/>
      <c r="AJ31" s="406"/>
    </row>
    <row r="32" spans="3:36" s="407" customFormat="1" ht="28.5" customHeight="1">
      <c r="C32" s="1174"/>
      <c r="D32" s="1175"/>
      <c r="E32" s="1175"/>
      <c r="F32" s="1175"/>
      <c r="G32" s="1175"/>
      <c r="H32" s="1175"/>
      <c r="I32" s="1175"/>
      <c r="J32" s="1175"/>
      <c r="K32" s="1175"/>
      <c r="L32" s="1175"/>
      <c r="M32" s="1175"/>
      <c r="N32" s="1175"/>
      <c r="O32" s="1175"/>
      <c r="P32" s="1175"/>
      <c r="Q32" s="1175"/>
      <c r="R32" s="1175"/>
      <c r="S32" s="1175"/>
      <c r="T32" s="1175"/>
      <c r="U32" s="1175"/>
      <c r="V32" s="1175"/>
      <c r="W32" s="1175"/>
      <c r="X32" s="1175"/>
      <c r="Y32" s="1175"/>
      <c r="Z32" s="1175"/>
      <c r="AA32" s="1175"/>
      <c r="AB32" s="1175"/>
      <c r="AC32" s="1175"/>
      <c r="AD32" s="1175"/>
      <c r="AE32" s="1175"/>
      <c r="AF32" s="1175"/>
      <c r="AG32" s="1175"/>
      <c r="AH32" s="1175"/>
      <c r="AI32" s="1176"/>
      <c r="AJ32" s="406"/>
    </row>
    <row r="33" spans="3:36" s="407" customFormat="1" ht="15" customHeight="1">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406"/>
    </row>
    <row r="34" spans="3:36" ht="15" customHeight="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row>
    <row r="35" spans="3:36" ht="15" customHeight="1"/>
    <row r="36" spans="3:36" ht="15" customHeight="1"/>
    <row r="37" spans="3:36" ht="15" customHeight="1"/>
    <row r="38" spans="3:36" ht="15" customHeight="1"/>
    <row r="39" spans="3:36" ht="15" customHeight="1"/>
    <row r="40" spans="3:36" ht="15" customHeight="1"/>
    <row r="41" spans="3:36" ht="15" customHeight="1"/>
    <row r="42" spans="3:36" ht="15" customHeight="1"/>
    <row r="43" spans="3:36" ht="15" customHeight="1"/>
    <row r="44" spans="3:36" ht="15" customHeight="1"/>
    <row r="45" spans="3:36" ht="15" customHeight="1"/>
    <row r="46" spans="3:36" ht="15" customHeight="1"/>
    <row r="47" spans="3:36" ht="15" customHeight="1"/>
    <row r="48" spans="3:3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sheetData>
  <sheetProtection sheet="1" objects="1" scenarios="1"/>
  <mergeCells count="85">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 ref="T17:X17"/>
    <mergeCell ref="Y17:AB17"/>
    <mergeCell ref="AC17:AF17"/>
    <mergeCell ref="AG17:AI17"/>
    <mergeCell ref="C13:G13"/>
    <mergeCell ref="H13:S13"/>
    <mergeCell ref="T13:X13"/>
    <mergeCell ref="Y13:AB13"/>
    <mergeCell ref="AC13:AF13"/>
    <mergeCell ref="AG13:AI13"/>
    <mergeCell ref="C14:G14"/>
    <mergeCell ref="H14:S14"/>
    <mergeCell ref="T14:X14"/>
    <mergeCell ref="Y14:AB14"/>
    <mergeCell ref="AC14:AF14"/>
    <mergeCell ref="AG14:AI14"/>
    <mergeCell ref="AG15:AI15"/>
    <mergeCell ref="C12:G12"/>
    <mergeCell ref="H12:S12"/>
    <mergeCell ref="T12:X12"/>
    <mergeCell ref="Y12:AB12"/>
    <mergeCell ref="AC12:AF12"/>
    <mergeCell ref="AG12:AI12"/>
    <mergeCell ref="C15:G15"/>
    <mergeCell ref="H15:S15"/>
    <mergeCell ref="T15:X15"/>
    <mergeCell ref="Y15:AB15"/>
    <mergeCell ref="AC15:AF15"/>
    <mergeCell ref="AG11:AI11"/>
    <mergeCell ref="C10:G10"/>
    <mergeCell ref="H10:S10"/>
    <mergeCell ref="T10:X10"/>
    <mergeCell ref="Y10:AB10"/>
    <mergeCell ref="AC10:AF10"/>
    <mergeCell ref="AG10:AI10"/>
    <mergeCell ref="C11:G11"/>
    <mergeCell ref="H11:S11"/>
    <mergeCell ref="T11:X11"/>
    <mergeCell ref="Y11:AB11"/>
    <mergeCell ref="AC11:AF11"/>
    <mergeCell ref="AG6:AI6"/>
    <mergeCell ref="AG9:AI9"/>
    <mergeCell ref="C8:G8"/>
    <mergeCell ref="H8:S8"/>
    <mergeCell ref="T8:X8"/>
    <mergeCell ref="Y8:AB8"/>
    <mergeCell ref="AC8:AF8"/>
    <mergeCell ref="AG8:AI8"/>
    <mergeCell ref="C9:G9"/>
    <mergeCell ref="H9:S9"/>
    <mergeCell ref="T9:X9"/>
    <mergeCell ref="Y9:AB9"/>
    <mergeCell ref="AC9:AF9"/>
    <mergeCell ref="I21:V21"/>
    <mergeCell ref="X21:AI21"/>
    <mergeCell ref="C4:AI4"/>
    <mergeCell ref="C2:AI2"/>
    <mergeCell ref="C3:AI3"/>
    <mergeCell ref="C7:G7"/>
    <mergeCell ref="H7:S7"/>
    <mergeCell ref="T7:X7"/>
    <mergeCell ref="Y7:AB7"/>
    <mergeCell ref="AC7:AF7"/>
    <mergeCell ref="AG7:AI7"/>
    <mergeCell ref="C6:G6"/>
    <mergeCell ref="H6:S6"/>
    <mergeCell ref="T6:X6"/>
    <mergeCell ref="Y6:AB6"/>
    <mergeCell ref="AC6:AF6"/>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sheetPr codeName="Plan1">
    <tabColor rgb="FF64C6A8"/>
  </sheetPr>
  <dimension ref="A2:AF76"/>
  <sheetViews>
    <sheetView topLeftCell="A25" workbookViewId="0">
      <selection activeCell="B40" sqref="B40"/>
    </sheetView>
  </sheetViews>
  <sheetFormatPr defaultColWidth="8.85546875" defaultRowHeight="15"/>
  <cols>
    <col min="1" max="1" width="13" customWidth="1"/>
    <col min="2" max="2" width="10.7109375" bestFit="1" customWidth="1"/>
  </cols>
  <sheetData>
    <row r="2" spans="1:6">
      <c r="B2" s="210" t="s">
        <v>2141</v>
      </c>
    </row>
    <row r="3" spans="1:6">
      <c r="B3" s="210" t="s">
        <v>2142</v>
      </c>
    </row>
    <row r="4" spans="1:6" ht="15.75">
      <c r="B4" s="210" t="s">
        <v>2064</v>
      </c>
    </row>
    <row r="5" spans="1:6">
      <c r="B5" s="210" t="s">
        <v>2092</v>
      </c>
    </row>
    <row r="7" spans="1:6">
      <c r="B7" t="s">
        <v>194</v>
      </c>
    </row>
    <row r="8" spans="1:6">
      <c r="B8" t="s">
        <v>2189</v>
      </c>
    </row>
    <row r="9" spans="1:6">
      <c r="A9">
        <v>1</v>
      </c>
      <c r="C9">
        <f>IF('TELA 3'!G69="x","Não passível",0)</f>
        <v>0</v>
      </c>
      <c r="F9">
        <v>0</v>
      </c>
    </row>
    <row r="10" spans="1:6">
      <c r="A10" s="508" t="s">
        <v>2291</v>
      </c>
      <c r="B10" t="str">
        <f>'Tela 10 - Dispensa'!C37</f>
        <v/>
      </c>
      <c r="C10" t="str">
        <f>'Tela 10 - Dispensa'!AG37</f>
        <v>-</v>
      </c>
      <c r="F10" t="s">
        <v>2065</v>
      </c>
    </row>
    <row r="11" spans="1:6">
      <c r="A11">
        <v>2</v>
      </c>
      <c r="B11" t="str">
        <f>'Tela 10 - Dispensa'!C39</f>
        <v/>
      </c>
      <c r="C11" t="str">
        <f>'Tela 10 - Dispensa'!AG39</f>
        <v>-</v>
      </c>
    </row>
    <row r="12" spans="1:6">
      <c r="A12">
        <v>3</v>
      </c>
      <c r="B12" t="str">
        <f>'Tela 10 - Dispensa'!C41</f>
        <v/>
      </c>
      <c r="C12" t="str">
        <f>'Tela 10 - Dispensa'!AG41</f>
        <v>-</v>
      </c>
    </row>
    <row r="13" spans="1:6">
      <c r="A13">
        <v>4</v>
      </c>
      <c r="B13" t="str">
        <f>'Tela 10 - Dispensa'!C43</f>
        <v/>
      </c>
      <c r="C13" t="str">
        <f>'Tela 10 - Dispensa'!AG43</f>
        <v>-</v>
      </c>
    </row>
    <row r="14" spans="1:6">
      <c r="A14">
        <v>5</v>
      </c>
      <c r="B14" t="str">
        <f>'Tela 10 - Dispensa'!C45</f>
        <v/>
      </c>
      <c r="C14" t="str">
        <f>'Tela 10 - Dispensa'!AG45</f>
        <v>-</v>
      </c>
    </row>
    <row r="15" spans="1:6">
      <c r="C15" s="325">
        <f>COUNTIFS(C9:C14,"Não passível")</f>
        <v>0</v>
      </c>
      <c r="D15" t="str">
        <f>IF(C15=F9,F10,B3)</f>
        <v>Atividade passível de licenciamento, portanto, não dispensado.</v>
      </c>
    </row>
    <row r="17" spans="1:13">
      <c r="B17" s="326" t="s">
        <v>2066</v>
      </c>
    </row>
    <row r="18" spans="1:13">
      <c r="A18" t="s">
        <v>2067</v>
      </c>
      <c r="B18" t="str">
        <f>IF('Tela 10 - Dispensa'!F18="x",auxdisp!B2,"")</f>
        <v/>
      </c>
    </row>
    <row r="19" spans="1:13">
      <c r="A19" t="s">
        <v>2068</v>
      </c>
      <c r="B19" t="str">
        <f>D15</f>
        <v>Atividade passível de licenciamento, portanto, não dispensado.</v>
      </c>
    </row>
    <row r="21" spans="1:13">
      <c r="A21" t="s">
        <v>2069</v>
      </c>
      <c r="B21" t="str">
        <f>CONCATENATE(B18,CHAR(10),CHAR(10),B19)</f>
        <v xml:space="preserve">
Atividade passível de licenciamento, portanto, não dispensado.</v>
      </c>
    </row>
    <row r="23" spans="1:13">
      <c r="L23" t="s">
        <v>2067</v>
      </c>
      <c r="M23" t="s">
        <v>2070</v>
      </c>
    </row>
    <row r="24" spans="1:13">
      <c r="L24" s="327" t="s">
        <v>2071</v>
      </c>
      <c r="M24" s="328"/>
    </row>
    <row r="25" spans="1:13" ht="15.75">
      <c r="B25" s="329" t="s">
        <v>2287</v>
      </c>
      <c r="L25" s="330">
        <f>'Tela 10 - Dispensa'!L5</f>
        <v>0</v>
      </c>
      <c r="M25" s="328"/>
    </row>
    <row r="26" spans="1:13" ht="15.75">
      <c r="B26" s="505" t="s">
        <v>2288</v>
      </c>
      <c r="L26" s="330">
        <f>'Tela 10 - Dispensa'!M7</f>
        <v>0</v>
      </c>
      <c r="M26" s="328"/>
    </row>
    <row r="27" spans="1:13">
      <c r="B27" t="s">
        <v>2289</v>
      </c>
      <c r="L27" s="506" t="str">
        <f>'Tela 10 - Dispensa'!S12</f>
        <v>Selecionar</v>
      </c>
      <c r="M27" s="328"/>
    </row>
    <row r="28" spans="1:13">
      <c r="B28" t="s">
        <v>2072</v>
      </c>
      <c r="J28" t="str">
        <f>IF('Tela 10 - Dispensa'!E8="x",'Tela 10 - Dispensa'!F8,IF('Tela 10 - Dispensa'!U8="x",'Tela 10 - Dispensa'!V8,"Informar"))</f>
        <v>Informar</v>
      </c>
      <c r="K28" s="330" t="str">
        <f>IF('Tela 10 - Dispensa'!E8="x",'Tela 10 - Dispensa'!I8,IF('Tela 10 - Dispensa'!U8="x",'Tela 10 - Dispensa'!X8,"Informar"))</f>
        <v>Informar</v>
      </c>
      <c r="L28" t="str">
        <f>CONCATENATE(J28," ",K28)</f>
        <v>Informar Informar</v>
      </c>
      <c r="M28" s="328"/>
    </row>
    <row r="29" spans="1:13">
      <c r="B29" s="210" t="s">
        <v>2290</v>
      </c>
      <c r="L29" s="330"/>
      <c r="M29" s="328"/>
    </row>
    <row r="30" spans="1:13" ht="15.75">
      <c r="B30" s="329" t="s">
        <v>2073</v>
      </c>
      <c r="L30" s="330"/>
      <c r="M30" s="328"/>
    </row>
    <row r="31" spans="1:13" ht="15.75">
      <c r="B31" s="329" t="s">
        <v>2074</v>
      </c>
      <c r="F31" s="329" t="s">
        <v>2075</v>
      </c>
      <c r="L31" s="330" t="str">
        <f>'Tela 10 - Dispensa'!S12</f>
        <v>Selecionar</v>
      </c>
      <c r="M31" s="328"/>
    </row>
    <row r="32" spans="1:13" ht="15.75">
      <c r="B32" s="329"/>
      <c r="L32" s="330" t="str">
        <f>IF('Tela 10 - Dispensa'!F18="x",auxdisp!B2,"")</f>
        <v/>
      </c>
      <c r="M32" s="328" t="str">
        <f>D15</f>
        <v>Atividade passível de licenciamento, portanto, não dispensado.</v>
      </c>
    </row>
    <row r="33" spans="1:13">
      <c r="B33" s="210" t="str">
        <f>CONCATENATE(B42,CHAR(10),CHAR(10),B43,CHAR(10),CHAR(10),B44,CHAR(10),CHAR(10),B45,CHAR(10),CHAR(10),B46,CHAR(10),B47)</f>
        <v>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3" s="330"/>
      <c r="M33" s="328"/>
    </row>
    <row r="34" spans="1:13">
      <c r="L34" s="330"/>
      <c r="M34" s="328"/>
    </row>
    <row r="35" spans="1:13">
      <c r="L35" s="330"/>
      <c r="M35" s="328"/>
    </row>
    <row r="36" spans="1:13" ht="15" customHeight="1">
      <c r="B36" t="str">
        <f>IF('Tela 10 - Dispensa'!L5="","",CONCATENATE(B25," ",L25," ",B26," ",L26,","," ",B27," ",L27,","," ",L28,","," ",B29," ",L29,CHAR(10),CHAR(10),B30," ",L31," ",B31," ",F31))</f>
        <v/>
      </c>
    </row>
    <row r="37" spans="1:13" ht="15" customHeight="1">
      <c r="A37" s="331" t="s">
        <v>2076</v>
      </c>
      <c r="B37" s="342" t="str">
        <f>CONCATENATE(L32,CHAR(10),CHAR(10),B33)</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8" spans="1:13">
      <c r="A38" s="331" t="s">
        <v>2077</v>
      </c>
      <c r="B38" t="str">
        <f>CONCATENATE(M32,CHAR(10),CHAR(10),B33)</f>
        <v>Atividade passível de licenciamento, portanto, não dispensado.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9" spans="1:13">
      <c r="A39" s="331" t="s">
        <v>2395</v>
      </c>
      <c r="B39" t="str">
        <f>CONCATENATE(CHAR(10),B33,CHAR(10),CHAR(10),B48)</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6.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c r="A40" s="331" t="s">
        <v>2078</v>
      </c>
      <c r="B40" t="str">
        <f>IF('Tela 10 - Dispensa'!F18="x",B37,IF('Tela 10 - Dispensa'!F28="x",B38,IF('Tela 10 - Dispensa'!C30="x",B39,"")))</f>
        <v/>
      </c>
    </row>
    <row r="42" spans="1:13">
      <c r="B42" s="341" t="s">
        <v>2095</v>
      </c>
    </row>
    <row r="43" spans="1:13">
      <c r="B43" t="s">
        <v>2133</v>
      </c>
    </row>
    <row r="44" spans="1:13">
      <c r="B44" t="s">
        <v>2096</v>
      </c>
    </row>
    <row r="45" spans="1:13">
      <c r="B45" t="s">
        <v>2098</v>
      </c>
    </row>
    <row r="46" spans="1:13">
      <c r="B46" t="s">
        <v>2097</v>
      </c>
    </row>
    <row r="47" spans="1:13">
      <c r="B47" s="347" t="s">
        <v>2394</v>
      </c>
    </row>
    <row r="48" spans="1:13">
      <c r="B48" t="s">
        <v>2396</v>
      </c>
    </row>
    <row r="49" spans="1:32">
      <c r="A49" s="331" t="s">
        <v>2094</v>
      </c>
      <c r="B49" t="str">
        <f>'Tela 10 - Dispensa'!S12</f>
        <v>Selecionar</v>
      </c>
    </row>
    <row r="50" spans="1:32">
      <c r="A50" s="332"/>
      <c r="B50" s="340">
        <f ca="1">TODAY()</f>
        <v>45691</v>
      </c>
    </row>
    <row r="51" spans="1:32">
      <c r="A51" s="333"/>
      <c r="B51" s="208" t="str">
        <f>IF(OR(B49="",B49="Selecionar"),"",CONCATENATE(B49,"."))</f>
        <v/>
      </c>
    </row>
    <row r="54" spans="1:32">
      <c r="A54" s="333"/>
    </row>
    <row r="55" spans="1:32">
      <c r="B55" t="s">
        <v>2192</v>
      </c>
    </row>
    <row r="62" spans="1:32">
      <c r="B62" s="1147" t="s">
        <v>159</v>
      </c>
      <c r="C62" s="1180"/>
      <c r="D62" s="334" t="s">
        <v>2052</v>
      </c>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row>
    <row r="63" spans="1:32">
      <c r="B63" s="941" t="s">
        <v>210</v>
      </c>
      <c r="C63" s="942"/>
      <c r="D63" s="336" t="str">
        <f>IF('Tela 10 - Dispensa'!E21="","",'Tela 10 - Dispensa'!E21)</f>
        <v>-</v>
      </c>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row>
    <row r="64" spans="1:32">
      <c r="B64" s="941" t="s">
        <v>213</v>
      </c>
      <c r="C64" s="942"/>
      <c r="D64" s="336" t="str">
        <f>IF('Tela 10 - Dispensa'!E22="","",'Tela 10 - Dispensa'!E22)</f>
        <v>-</v>
      </c>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row>
    <row r="65" spans="2:32">
      <c r="B65" s="941" t="s">
        <v>215</v>
      </c>
      <c r="C65" s="942"/>
      <c r="D65" s="336" t="str">
        <f>IF('Tela 10 - Dispensa'!E23="","",'Tela 10 - Dispensa'!E23)</f>
        <v>-</v>
      </c>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row>
    <row r="66" spans="2:32">
      <c r="B66" s="941" t="s">
        <v>217</v>
      </c>
      <c r="C66" s="942"/>
      <c r="D66" s="336" t="str">
        <f>IF('Tela 10 - Dispensa'!E24="","",'Tela 10 - Dispensa'!E24)</f>
        <v>-</v>
      </c>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row>
    <row r="67" spans="2:32">
      <c r="B67" s="941" t="s">
        <v>219</v>
      </c>
      <c r="C67" s="942"/>
      <c r="D67" s="336" t="str">
        <f>IF('Tela 10 - Dispensa'!E25="","",'Tela 10 - Dispensa'!E25)</f>
        <v>-</v>
      </c>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row>
    <row r="68" spans="2:32">
      <c r="D68" s="336" t="str">
        <f>IF('Tela 10 - Dispensa'!E26="","",'Tela 10 - Dispensa'!E26)</f>
        <v/>
      </c>
    </row>
    <row r="70" spans="2:32">
      <c r="D70" s="110" t="str">
        <f>IF('Tela 10 - Dispensa'!C37="","",'Tela 10 - Dispensa'!C37)</f>
        <v/>
      </c>
    </row>
    <row r="71" spans="2:32">
      <c r="D71" s="110" t="str">
        <f>IF('Tela 10 - Dispensa'!C39="","",'Tela 10 - Dispensa'!C39)</f>
        <v/>
      </c>
    </row>
    <row r="72" spans="2:32">
      <c r="D72" s="110" t="str">
        <f>IF('Tela 10 - Dispensa'!C41="","",'Tela 10 - Dispensa'!C41)</f>
        <v/>
      </c>
    </row>
    <row r="73" spans="2:32">
      <c r="D73" s="110" t="str">
        <f>IF('Tela 10 - Dispensa'!C43="","",'Tela 10 - Dispensa'!C43)</f>
        <v/>
      </c>
    </row>
    <row r="74" spans="2:32">
      <c r="D74" s="337" t="str">
        <f>IF('Tela 10 - Dispensa'!C45="","",'Tela 10 - Dispensa'!C45)</f>
        <v/>
      </c>
    </row>
    <row r="75" spans="2:32">
      <c r="D75" t="str">
        <f>IF('Tela 10 - Dispensa'!C42="","",'Tela 10 - Dispensa'!C42)</f>
        <v/>
      </c>
    </row>
    <row r="76" spans="2:32">
      <c r="D76" s="338" t="str">
        <f>IF(AND('Tela 10 - Dispensa'!F18="",'Tela 10 - Dispensa'!F28="",D63="",D70=""),"",IF('Tela 10 - Dispensa'!F18="x",D63,CONCATENATE($C$36,"-",$H$36)))</f>
        <v>-</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sheetPr codeName="Planilha2"/>
  <dimension ref="B1:AE98"/>
  <sheetViews>
    <sheetView showGridLines="0" topLeftCell="A73" workbookViewId="0">
      <selection activeCell="H26" sqref="H26"/>
    </sheetView>
  </sheetViews>
  <sheetFormatPr defaultColWidth="9.140625" defaultRowHeight="12.75"/>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row r="2" spans="2:31" ht="20.100000000000001" customHeight="1">
      <c r="B2" s="706" t="s">
        <v>2085</v>
      </c>
      <c r="C2" s="707"/>
      <c r="D2" s="707"/>
      <c r="E2" s="707"/>
      <c r="F2" s="707"/>
      <c r="G2" s="707"/>
      <c r="H2" s="707"/>
      <c r="I2" s="707"/>
      <c r="J2" s="707"/>
      <c r="K2" s="707"/>
      <c r="L2" s="707"/>
      <c r="M2" s="707"/>
      <c r="N2" s="707"/>
      <c r="O2" s="707"/>
      <c r="P2" s="707"/>
      <c r="Q2" s="707"/>
      <c r="R2" s="708"/>
      <c r="T2" s="73" t="s">
        <v>209</v>
      </c>
    </row>
    <row r="3" spans="2:31" ht="30" customHeight="1">
      <c r="B3" s="217"/>
      <c r="C3" s="709" t="s">
        <v>291</v>
      </c>
      <c r="D3" s="709"/>
      <c r="E3" s="709"/>
      <c r="F3" s="709"/>
      <c r="G3" s="709"/>
      <c r="H3" s="709"/>
      <c r="I3" s="709"/>
      <c r="J3" s="709"/>
      <c r="K3" s="709"/>
      <c r="L3" s="709"/>
      <c r="M3" s="709"/>
      <c r="N3" s="709"/>
      <c r="O3" s="709"/>
      <c r="P3" s="709"/>
      <c r="Q3" s="709"/>
      <c r="R3" s="218"/>
      <c r="T3" s="73"/>
    </row>
    <row r="4" spans="2:31" ht="19.5" customHeight="1">
      <c r="B4" s="217"/>
      <c r="C4" s="710" t="s">
        <v>1961</v>
      </c>
      <c r="D4" s="710"/>
      <c r="E4" s="710"/>
      <c r="F4" s="710"/>
      <c r="G4" s="710"/>
      <c r="H4" s="710"/>
      <c r="I4" s="710"/>
      <c r="J4" s="710"/>
      <c r="K4" s="710"/>
      <c r="L4" s="710"/>
      <c r="M4" s="710"/>
      <c r="N4" s="710"/>
      <c r="O4" s="710"/>
      <c r="P4" s="710"/>
      <c r="Q4" s="710"/>
      <c r="R4" s="218"/>
      <c r="T4" s="73">
        <v>0</v>
      </c>
    </row>
    <row r="5" spans="2:31" ht="15" customHeight="1">
      <c r="B5" s="217"/>
      <c r="C5" s="160" t="s">
        <v>210</v>
      </c>
      <c r="D5" s="684" t="s">
        <v>2390</v>
      </c>
      <c r="E5" s="684"/>
      <c r="F5" s="684"/>
      <c r="G5" s="684"/>
      <c r="H5" s="684"/>
      <c r="I5" s="684"/>
      <c r="J5" s="684"/>
      <c r="K5" s="684"/>
      <c r="L5" s="684"/>
      <c r="M5" s="684"/>
      <c r="N5" s="684"/>
      <c r="O5" s="684"/>
      <c r="P5" s="684"/>
      <c r="Q5" s="684"/>
      <c r="R5" s="218"/>
      <c r="T5" s="73"/>
    </row>
    <row r="6" spans="2:31" ht="15" customHeight="1">
      <c r="B6" s="217"/>
      <c r="C6" s="160"/>
      <c r="D6" s="25"/>
      <c r="E6" s="223" t="s">
        <v>2373</v>
      </c>
      <c r="F6" s="417"/>
      <c r="G6" s="417"/>
      <c r="H6" s="417"/>
      <c r="I6" s="25"/>
      <c r="J6" s="223" t="s">
        <v>2374</v>
      </c>
      <c r="K6" s="223"/>
      <c r="L6" s="417"/>
      <c r="M6" s="417"/>
      <c r="N6" s="417"/>
      <c r="O6" s="417"/>
      <c r="P6" s="417"/>
      <c r="Q6" s="417"/>
      <c r="R6" s="218"/>
      <c r="T6" s="73"/>
      <c r="V6" s="693" t="str">
        <f>IF(OR(D13="x",D14="x"),auxiliar!A120,"")</f>
        <v/>
      </c>
      <c r="W6" s="693"/>
      <c r="X6" s="693"/>
      <c r="Y6" s="693"/>
      <c r="Z6" s="693"/>
      <c r="AA6" s="693"/>
      <c r="AB6" s="693"/>
    </row>
    <row r="7" spans="2:31" ht="15" customHeight="1">
      <c r="B7" s="217"/>
      <c r="C7" s="160"/>
      <c r="D7" s="578"/>
      <c r="E7" s="601"/>
      <c r="F7" s="602" t="s">
        <v>2399</v>
      </c>
      <c r="G7" s="602"/>
      <c r="H7" s="603"/>
      <c r="I7" s="602"/>
      <c r="J7" s="602"/>
      <c r="K7" s="583"/>
      <c r="L7" s="583"/>
      <c r="M7" s="583"/>
      <c r="N7" s="582"/>
      <c r="O7" s="417"/>
      <c r="P7" s="417"/>
      <c r="Q7" s="417"/>
      <c r="R7" s="218"/>
      <c r="T7" s="73"/>
      <c r="V7" s="693"/>
      <c r="W7" s="693"/>
      <c r="X7" s="693"/>
      <c r="Y7" s="693"/>
      <c r="Z7" s="693"/>
      <c r="AA7" s="693"/>
      <c r="AB7" s="693"/>
    </row>
    <row r="8" spans="2:31" ht="15" customHeight="1">
      <c r="B8" s="217"/>
      <c r="C8" s="160"/>
      <c r="D8" s="578"/>
      <c r="E8" s="601"/>
      <c r="F8" s="602" t="s">
        <v>2400</v>
      </c>
      <c r="G8" s="602"/>
      <c r="H8" s="603"/>
      <c r="I8" s="602"/>
      <c r="J8" s="602"/>
      <c r="K8" s="583"/>
      <c r="L8" s="583"/>
      <c r="M8" s="583"/>
      <c r="N8" s="582"/>
      <c r="O8" s="417"/>
      <c r="P8" s="417"/>
      <c r="Q8" s="417"/>
      <c r="R8" s="218"/>
      <c r="T8" s="73"/>
      <c r="V8" s="693"/>
      <c r="W8" s="693"/>
      <c r="X8" s="693"/>
      <c r="Y8" s="693"/>
      <c r="Z8" s="693"/>
      <c r="AA8" s="693"/>
      <c r="AB8" s="693"/>
    </row>
    <row r="9" spans="2:31" ht="15" customHeight="1">
      <c r="B9" s="217"/>
      <c r="C9" s="160"/>
      <c r="D9" s="578"/>
      <c r="E9" s="601"/>
      <c r="F9" s="602" t="s">
        <v>2401</v>
      </c>
      <c r="G9" s="602"/>
      <c r="H9" s="603"/>
      <c r="I9" s="602"/>
      <c r="J9" s="602"/>
      <c r="K9" s="583"/>
      <c r="L9" s="583"/>
      <c r="M9" s="583"/>
      <c r="N9" s="582"/>
      <c r="O9" s="417"/>
      <c r="P9" s="417"/>
      <c r="Q9" s="417"/>
      <c r="R9" s="218"/>
      <c r="T9" s="73"/>
      <c r="V9" s="693"/>
      <c r="W9" s="693"/>
      <c r="X9" s="693"/>
      <c r="Y9" s="693"/>
      <c r="Z9" s="693"/>
      <c r="AA9" s="693"/>
      <c r="AB9" s="693"/>
    </row>
    <row r="10" spans="2:31" ht="15" customHeight="1">
      <c r="B10" s="217"/>
      <c r="C10" s="160"/>
      <c r="D10" s="578"/>
      <c r="E10" s="601"/>
      <c r="F10" s="602" t="s">
        <v>2459</v>
      </c>
      <c r="G10" s="602"/>
      <c r="H10" s="603"/>
      <c r="I10" s="602"/>
      <c r="J10" s="602"/>
      <c r="K10" s="583"/>
      <c r="L10" s="583"/>
      <c r="M10" s="583"/>
      <c r="N10" s="582"/>
      <c r="O10" s="417"/>
      <c r="P10" s="417"/>
      <c r="Q10" s="417"/>
      <c r="R10" s="218"/>
      <c r="T10" s="73"/>
      <c r="V10" s="693"/>
      <c r="W10" s="693"/>
      <c r="X10" s="693"/>
      <c r="Y10" s="693"/>
      <c r="Z10" s="693"/>
      <c r="AA10" s="693"/>
      <c r="AB10" s="693"/>
    </row>
    <row r="11" spans="2:31" ht="15" customHeight="1">
      <c r="B11" s="217"/>
      <c r="C11" s="160"/>
      <c r="D11" s="578"/>
      <c r="E11" s="601"/>
      <c r="F11" s="602" t="s">
        <v>2402</v>
      </c>
      <c r="G11" s="602"/>
      <c r="H11" s="603"/>
      <c r="I11" s="602"/>
      <c r="J11" s="602"/>
      <c r="K11" s="583"/>
      <c r="L11" s="583"/>
      <c r="M11" s="583"/>
      <c r="N11" s="582"/>
      <c r="O11" s="417"/>
      <c r="P11" s="417"/>
      <c r="Q11" s="417"/>
      <c r="R11" s="218"/>
      <c r="T11" s="73"/>
      <c r="V11" s="693"/>
      <c r="W11" s="693"/>
      <c r="X11" s="693"/>
      <c r="Y11" s="693"/>
      <c r="Z11" s="693"/>
      <c r="AA11" s="693"/>
      <c r="AB11" s="693"/>
    </row>
    <row r="12" spans="2:31" ht="15" customHeight="1">
      <c r="B12" s="217"/>
      <c r="C12" s="160"/>
      <c r="D12" s="578"/>
      <c r="E12" s="601"/>
      <c r="F12" s="602" t="s">
        <v>2403</v>
      </c>
      <c r="G12" s="602"/>
      <c r="H12" s="603"/>
      <c r="I12" s="602"/>
      <c r="J12" s="602"/>
      <c r="K12" s="583"/>
      <c r="L12" s="583"/>
      <c r="M12" s="583"/>
      <c r="N12" s="582"/>
      <c r="O12" s="417"/>
      <c r="P12" s="417"/>
      <c r="Q12" s="417"/>
      <c r="R12" s="218"/>
      <c r="T12" s="73"/>
      <c r="V12" s="693"/>
      <c r="W12" s="693"/>
      <c r="X12" s="693"/>
      <c r="Y12" s="693"/>
      <c r="Z12" s="693"/>
      <c r="AA12" s="693"/>
      <c r="AB12" s="693"/>
    </row>
    <row r="13" spans="2:31" ht="30" customHeight="1">
      <c r="B13" s="217"/>
      <c r="C13" s="160"/>
      <c r="D13" s="25"/>
      <c r="E13" s="714" t="s">
        <v>2372</v>
      </c>
      <c r="F13" s="684"/>
      <c r="G13" s="684"/>
      <c r="H13" s="684"/>
      <c r="I13" s="684"/>
      <c r="J13" s="684"/>
      <c r="K13" s="684"/>
      <c r="L13" s="684"/>
      <c r="M13" s="684"/>
      <c r="N13" s="684"/>
      <c r="O13" s="684"/>
      <c r="P13" s="684"/>
      <c r="Q13" s="684"/>
      <c r="R13" s="218"/>
      <c r="T13" s="73"/>
      <c r="V13" s="693"/>
      <c r="W13" s="693"/>
      <c r="X13" s="693"/>
      <c r="Y13" s="693"/>
      <c r="Z13" s="693"/>
      <c r="AA13" s="693"/>
      <c r="AB13" s="693"/>
      <c r="AC13" s="575"/>
      <c r="AD13" s="575"/>
      <c r="AE13" s="575"/>
    </row>
    <row r="14" spans="2:31" ht="30" customHeight="1">
      <c r="B14" s="217"/>
      <c r="C14" s="160"/>
      <c r="D14" s="25"/>
      <c r="E14" s="695" t="s">
        <v>2375</v>
      </c>
      <c r="F14" s="696"/>
      <c r="G14" s="696"/>
      <c r="H14" s="696"/>
      <c r="I14" s="696"/>
      <c r="J14" s="696"/>
      <c r="K14" s="696"/>
      <c r="L14" s="696"/>
      <c r="M14" s="696"/>
      <c r="N14" s="696"/>
      <c r="O14" s="696"/>
      <c r="P14" s="696"/>
      <c r="Q14" s="696"/>
      <c r="R14" s="218"/>
      <c r="T14" s="73"/>
      <c r="V14" s="693"/>
      <c r="W14" s="693"/>
      <c r="X14" s="693"/>
      <c r="Y14" s="693"/>
      <c r="Z14" s="693"/>
      <c r="AA14" s="693"/>
      <c r="AB14" s="693"/>
      <c r="AC14" s="575"/>
      <c r="AD14" s="575"/>
      <c r="AE14" s="575"/>
    </row>
    <row r="15" spans="2:31" ht="15" customHeight="1">
      <c r="B15" s="217"/>
      <c r="C15" s="160"/>
      <c r="D15" s="25"/>
      <c r="E15" s="695" t="s">
        <v>2377</v>
      </c>
      <c r="F15" s="696"/>
      <c r="G15" s="696"/>
      <c r="H15" s="696"/>
      <c r="I15" s="696"/>
      <c r="J15" s="696"/>
      <c r="K15" s="696"/>
      <c r="L15" s="696"/>
      <c r="M15" s="696"/>
      <c r="N15" s="696"/>
      <c r="O15" s="696"/>
      <c r="P15" s="696"/>
      <c r="Q15" s="696"/>
      <c r="R15" s="218"/>
      <c r="T15" s="73"/>
      <c r="V15" s="694" t="str">
        <f>IF(D15="","",auxiliar!A122)</f>
        <v/>
      </c>
      <c r="W15" s="694"/>
      <c r="X15" s="694"/>
      <c r="Y15" s="694"/>
      <c r="Z15" s="694"/>
      <c r="AA15" s="694"/>
      <c r="AB15" s="694"/>
      <c r="AC15" s="575"/>
      <c r="AD15" s="575"/>
      <c r="AE15" s="575"/>
    </row>
    <row r="16" spans="2:31" ht="15" customHeight="1">
      <c r="B16" s="217"/>
      <c r="C16" s="160"/>
      <c r="E16" s="602" t="s">
        <v>2404</v>
      </c>
      <c r="F16" s="583"/>
      <c r="G16" s="583"/>
      <c r="H16" s="601"/>
      <c r="I16" s="602" t="s">
        <v>197</v>
      </c>
      <c r="J16" s="582"/>
      <c r="K16" s="601"/>
      <c r="L16" s="583" t="s">
        <v>196</v>
      </c>
      <c r="M16" s="582"/>
      <c r="N16" s="582"/>
      <c r="O16" s="417"/>
      <c r="P16" s="417"/>
      <c r="Q16" s="417"/>
      <c r="R16" s="218"/>
      <c r="T16" s="73"/>
      <c r="V16" s="694"/>
      <c r="W16" s="694"/>
      <c r="X16" s="694"/>
      <c r="Y16" s="694"/>
      <c r="Z16" s="694"/>
      <c r="AA16" s="694"/>
      <c r="AB16" s="694"/>
      <c r="AC16" s="575"/>
      <c r="AD16" s="575"/>
      <c r="AE16" s="575"/>
    </row>
    <row r="17" spans="2:31" ht="15" customHeight="1">
      <c r="B17" s="217"/>
      <c r="C17" s="160"/>
      <c r="E17" s="602" t="s">
        <v>2405</v>
      </c>
      <c r="F17" s="583"/>
      <c r="G17" s="583"/>
      <c r="H17" s="582"/>
      <c r="I17" s="603"/>
      <c r="J17" s="602"/>
      <c r="K17" s="583"/>
      <c r="L17" s="583"/>
      <c r="M17" s="603"/>
      <c r="N17" s="583"/>
      <c r="O17" s="417"/>
      <c r="P17" s="417"/>
      <c r="Q17" s="417"/>
      <c r="R17" s="218"/>
      <c r="T17" s="73"/>
      <c r="V17" s="694"/>
      <c r="W17" s="694"/>
      <c r="X17" s="694"/>
      <c r="Y17" s="694"/>
      <c r="Z17" s="694"/>
      <c r="AA17" s="694"/>
      <c r="AB17" s="694"/>
      <c r="AC17" s="575"/>
      <c r="AD17" s="575"/>
      <c r="AE17" s="575"/>
    </row>
    <row r="18" spans="2:31" ht="15" customHeight="1">
      <c r="B18" s="217"/>
      <c r="C18" s="357"/>
      <c r="D18" s="25"/>
      <c r="E18" s="223" t="s">
        <v>2378</v>
      </c>
      <c r="F18" s="441"/>
      <c r="G18" s="578"/>
      <c r="H18" s="578"/>
      <c r="I18" s="441"/>
      <c r="J18" s="441"/>
      <c r="K18" s="441"/>
      <c r="L18" s="441"/>
      <c r="M18" s="441"/>
      <c r="N18" s="442" t="s">
        <v>212</v>
      </c>
      <c r="O18" s="711" t="str">
        <f>IF(OR($D$18="X",$D$15="X"),$T$18,IF('Documentos gerais'!AR7="Sim",T4,'Documentos gerais'!BB9))</f>
        <v>Resposta obrigatória.</v>
      </c>
      <c r="P18" s="712"/>
      <c r="Q18" s="713"/>
      <c r="R18" s="218"/>
      <c r="T18" s="119" t="s">
        <v>2382</v>
      </c>
      <c r="V18" s="694"/>
      <c r="W18" s="694"/>
      <c r="X18" s="694"/>
      <c r="Y18" s="694"/>
      <c r="Z18" s="694"/>
      <c r="AA18" s="694"/>
      <c r="AB18" s="694"/>
    </row>
    <row r="19" spans="2:31" ht="2.1" customHeight="1">
      <c r="B19" s="220"/>
      <c r="C19" s="160"/>
      <c r="D19" s="221"/>
      <c r="E19" s="20"/>
      <c r="F19" s="221"/>
      <c r="G19" s="20"/>
      <c r="H19" s="20"/>
      <c r="I19" s="20"/>
      <c r="J19" s="20"/>
      <c r="K19" s="108"/>
      <c r="L19" s="108"/>
      <c r="M19" s="356"/>
      <c r="N19" s="356"/>
      <c r="O19" s="356"/>
      <c r="P19" s="356"/>
      <c r="Q19" s="356"/>
      <c r="R19" s="222"/>
      <c r="S19" s="69"/>
      <c r="T19" s="70"/>
      <c r="V19" s="694"/>
      <c r="W19" s="694"/>
      <c r="X19" s="694"/>
      <c r="Y19" s="694"/>
      <c r="Z19" s="694"/>
      <c r="AA19" s="694"/>
      <c r="AB19" s="694"/>
    </row>
    <row r="20" spans="2:31" ht="15" customHeight="1">
      <c r="B20" s="220"/>
      <c r="C20" s="160"/>
      <c r="D20" s="577" t="str">
        <f>IF('Documentos gerais'!AR7="Não","",auxiliar!A80)</f>
        <v/>
      </c>
      <c r="E20" s="20"/>
      <c r="F20" s="221"/>
      <c r="G20" s="20"/>
      <c r="H20" s="20"/>
      <c r="I20" s="20"/>
      <c r="J20" s="20"/>
      <c r="K20" s="108"/>
      <c r="L20" s="108"/>
      <c r="M20" s="356"/>
      <c r="N20" s="356"/>
      <c r="O20" s="356"/>
      <c r="P20" s="356"/>
      <c r="Q20" s="356"/>
      <c r="R20" s="222"/>
      <c r="S20" s="69"/>
      <c r="T20" s="70"/>
      <c r="V20" s="694"/>
      <c r="W20" s="694"/>
      <c r="X20" s="694"/>
      <c r="Y20" s="694"/>
      <c r="Z20" s="694"/>
      <c r="AA20" s="694"/>
      <c r="AB20" s="694"/>
    </row>
    <row r="21" spans="2:31" ht="15" customHeight="1">
      <c r="B21" s="220"/>
      <c r="C21" s="160" t="s">
        <v>213</v>
      </c>
      <c r="D21" s="684" t="s">
        <v>211</v>
      </c>
      <c r="E21" s="684"/>
      <c r="F21" s="684"/>
      <c r="G21" s="684"/>
      <c r="H21" s="684"/>
      <c r="I21" s="684"/>
      <c r="J21" s="684"/>
      <c r="K21" s="684"/>
      <c r="L21" s="684"/>
      <c r="M21" s="684"/>
      <c r="N21" s="684"/>
      <c r="O21" s="684"/>
      <c r="P21" s="684"/>
      <c r="Q21" s="684"/>
      <c r="R21" s="222"/>
      <c r="S21" s="69"/>
      <c r="T21" s="70">
        <v>2</v>
      </c>
      <c r="V21" s="574"/>
      <c r="W21" s="574"/>
      <c r="X21" s="574"/>
      <c r="Y21" s="574"/>
      <c r="Z21" s="574"/>
      <c r="AA21" s="574"/>
      <c r="AB21" s="574"/>
    </row>
    <row r="22" spans="2:31" ht="15" customHeight="1">
      <c r="B22" s="220"/>
      <c r="C22" s="160"/>
      <c r="D22" s="601"/>
      <c r="E22" s="604" t="s">
        <v>196</v>
      </c>
      <c r="F22" s="601"/>
      <c r="G22" s="657" t="s">
        <v>2463</v>
      </c>
      <c r="H22" s="655"/>
      <c r="I22" s="655"/>
      <c r="J22" s="655"/>
      <c r="K22" s="700"/>
      <c r="L22" s="700"/>
      <c r="M22" s="700"/>
      <c r="N22" s="700"/>
      <c r="O22" s="700"/>
      <c r="P22" s="700"/>
      <c r="Q22" s="700"/>
      <c r="R22" s="222"/>
      <c r="S22" s="69"/>
    </row>
    <row r="23" spans="2:31" ht="2.1" customHeight="1">
      <c r="B23" s="220"/>
      <c r="C23" s="160"/>
      <c r="D23" s="603"/>
      <c r="E23" s="604"/>
      <c r="F23" s="603"/>
      <c r="G23" s="655"/>
      <c r="H23" s="655"/>
      <c r="I23" s="655"/>
      <c r="J23" s="655"/>
      <c r="K23" s="654"/>
      <c r="L23" s="654"/>
      <c r="M23" s="654"/>
      <c r="N23" s="582"/>
      <c r="O23" s="582"/>
      <c r="P23" s="582"/>
      <c r="Q23" s="582"/>
      <c r="R23" s="222"/>
      <c r="S23" s="69"/>
    </row>
    <row r="24" spans="2:31" ht="15" customHeight="1">
      <c r="B24" s="220"/>
      <c r="C24" s="160"/>
      <c r="D24" s="607"/>
      <c r="E24" s="604"/>
      <c r="F24" s="607"/>
      <c r="G24" s="604"/>
      <c r="H24" s="604"/>
      <c r="I24" s="604"/>
      <c r="J24" s="604"/>
      <c r="K24" s="605"/>
      <c r="L24" s="605"/>
      <c r="M24" s="599"/>
      <c r="N24" s="606" t="s">
        <v>212</v>
      </c>
      <c r="O24" s="697" t="str">
        <f>IF(D22="x",$T$4,IF(F22="X",T21,auxiliar!$A$61))</f>
        <v>Resposta obrigatória.</v>
      </c>
      <c r="P24" s="698"/>
      <c r="Q24" s="699"/>
      <c r="R24" s="222"/>
      <c r="S24" s="69"/>
      <c r="T24" s="70"/>
    </row>
    <row r="25" spans="2:31" ht="45" customHeight="1">
      <c r="B25" s="220"/>
      <c r="C25" s="160" t="s">
        <v>215</v>
      </c>
      <c r="D25" s="692" t="s">
        <v>214</v>
      </c>
      <c r="E25" s="692"/>
      <c r="F25" s="692"/>
      <c r="G25" s="692"/>
      <c r="H25" s="692"/>
      <c r="I25" s="692"/>
      <c r="J25" s="692"/>
      <c r="K25" s="692"/>
      <c r="L25" s="692"/>
      <c r="M25" s="692"/>
      <c r="N25" s="692"/>
      <c r="O25" s="692"/>
      <c r="P25" s="692"/>
      <c r="Q25" s="692"/>
      <c r="R25" s="222"/>
      <c r="S25" s="69"/>
      <c r="T25" s="70">
        <v>1</v>
      </c>
    </row>
    <row r="26" spans="2:31" ht="15" customHeight="1">
      <c r="B26" s="220"/>
      <c r="C26" s="160"/>
      <c r="D26" s="601"/>
      <c r="E26" s="604" t="s">
        <v>196</v>
      </c>
      <c r="F26" s="601"/>
      <c r="G26" s="604" t="s">
        <v>2463</v>
      </c>
      <c r="H26" s="604"/>
      <c r="I26" s="604"/>
      <c r="J26" s="604"/>
      <c r="K26" s="700"/>
      <c r="L26" s="700"/>
      <c r="M26" s="700"/>
      <c r="N26" s="700"/>
      <c r="O26" s="700"/>
      <c r="P26" s="700"/>
      <c r="Q26" s="700"/>
      <c r="R26" s="222"/>
      <c r="S26" s="69"/>
      <c r="T26" s="70"/>
    </row>
    <row r="27" spans="2:31" ht="0.95" customHeight="1">
      <c r="B27" s="220"/>
      <c r="C27" s="160"/>
      <c r="D27" s="603"/>
      <c r="E27" s="604"/>
      <c r="F27" s="603" t="s">
        <v>2468</v>
      </c>
      <c r="G27" s="604"/>
      <c r="H27" s="604"/>
      <c r="I27" s="604"/>
      <c r="J27" s="604"/>
      <c r="K27" s="653"/>
      <c r="L27" s="653"/>
      <c r="M27" s="653"/>
      <c r="N27" s="653"/>
      <c r="O27" s="656"/>
      <c r="P27" s="582"/>
      <c r="Q27" s="582"/>
      <c r="R27" s="222"/>
      <c r="S27" s="69"/>
      <c r="T27" s="70"/>
    </row>
    <row r="28" spans="2:31" ht="15" customHeight="1">
      <c r="B28" s="220"/>
      <c r="C28" s="160"/>
      <c r="D28" s="603"/>
      <c r="E28" s="604"/>
      <c r="F28" s="603"/>
      <c r="G28" s="604"/>
      <c r="H28" s="604"/>
      <c r="I28" s="604"/>
      <c r="J28" s="604"/>
      <c r="K28" s="653"/>
      <c r="L28" s="653"/>
      <c r="M28" s="653"/>
      <c r="N28" s="606" t="s">
        <v>212</v>
      </c>
      <c r="O28" s="715" t="str">
        <f>IF(D26="x",$T$4,IF(F26="X",T25,auxiliar!$A$61))</f>
        <v>Resposta obrigatória.</v>
      </c>
      <c r="P28" s="698"/>
      <c r="Q28" s="699"/>
      <c r="R28" s="222"/>
      <c r="S28" s="69"/>
      <c r="T28" s="70"/>
    </row>
    <row r="29" spans="2:31">
      <c r="B29" s="220"/>
      <c r="C29" s="160"/>
      <c r="D29" s="607"/>
      <c r="E29" s="604"/>
      <c r="F29" s="607"/>
      <c r="G29" s="604"/>
      <c r="H29" s="604"/>
      <c r="I29" s="604"/>
      <c r="J29" s="604"/>
      <c r="K29" s="605"/>
      <c r="L29" s="605"/>
      <c r="M29" s="599"/>
      <c r="N29" s="599"/>
      <c r="O29" s="599"/>
      <c r="P29" s="599"/>
      <c r="Q29" s="599"/>
      <c r="R29" s="222"/>
      <c r="S29" s="69"/>
      <c r="T29" s="70"/>
    </row>
    <row r="30" spans="2:31">
      <c r="B30" s="220"/>
      <c r="C30" s="160" t="s">
        <v>217</v>
      </c>
      <c r="D30" s="692" t="s">
        <v>216</v>
      </c>
      <c r="E30" s="692"/>
      <c r="F30" s="692"/>
      <c r="G30" s="692"/>
      <c r="H30" s="692"/>
      <c r="I30" s="692"/>
      <c r="J30" s="692"/>
      <c r="K30" s="692"/>
      <c r="L30" s="692"/>
      <c r="M30" s="692"/>
      <c r="N30" s="692"/>
      <c r="O30" s="692"/>
      <c r="P30" s="692"/>
      <c r="Q30" s="692"/>
      <c r="R30" s="222"/>
      <c r="S30" s="69"/>
      <c r="T30" s="70">
        <v>1</v>
      </c>
    </row>
    <row r="31" spans="2:31" ht="15" customHeight="1">
      <c r="B31" s="220"/>
      <c r="C31" s="160"/>
      <c r="D31" s="601"/>
      <c r="E31" s="604" t="s">
        <v>196</v>
      </c>
      <c r="F31" s="601"/>
      <c r="G31" s="604" t="s">
        <v>2463</v>
      </c>
      <c r="H31" s="604"/>
      <c r="I31" s="604"/>
      <c r="J31" s="604"/>
      <c r="K31" s="700"/>
      <c r="L31" s="700"/>
      <c r="M31" s="700"/>
      <c r="N31" s="700"/>
      <c r="O31" s="700"/>
      <c r="P31" s="700"/>
      <c r="Q31" s="700"/>
      <c r="R31" s="222"/>
      <c r="S31" s="69"/>
      <c r="T31" s="70"/>
    </row>
    <row r="32" spans="2:31" ht="5.0999999999999996" customHeight="1">
      <c r="B32" s="220"/>
      <c r="C32" s="160"/>
      <c r="D32" s="603"/>
      <c r="E32" s="604"/>
      <c r="F32" s="603"/>
      <c r="G32" s="604"/>
      <c r="H32" s="604"/>
      <c r="I32" s="604"/>
      <c r="J32" s="604"/>
      <c r="K32" s="605"/>
      <c r="L32" s="605"/>
      <c r="M32" s="605"/>
      <c r="N32" s="605"/>
      <c r="O32" s="582"/>
      <c r="P32" s="582"/>
      <c r="Q32" s="582"/>
      <c r="R32" s="222"/>
      <c r="S32" s="69"/>
      <c r="T32" s="70"/>
    </row>
    <row r="33" spans="2:20" ht="15" customHeight="1">
      <c r="B33" s="220"/>
      <c r="C33" s="160"/>
      <c r="D33" s="603"/>
      <c r="E33" s="604"/>
      <c r="F33" s="603"/>
      <c r="G33" s="604"/>
      <c r="H33" s="604"/>
      <c r="I33" s="604"/>
      <c r="J33" s="604"/>
      <c r="K33" s="605"/>
      <c r="L33" s="605"/>
      <c r="M33" s="599"/>
      <c r="N33" s="606" t="s">
        <v>212</v>
      </c>
      <c r="O33" s="697" t="str">
        <f>IF(D31="x",$T$4,IF(F31="X",T30,auxiliar!$A$61))</f>
        <v>Resposta obrigatória.</v>
      </c>
      <c r="P33" s="698"/>
      <c r="Q33" s="699"/>
      <c r="R33" s="222"/>
      <c r="S33" s="69"/>
      <c r="T33" s="70"/>
    </row>
    <row r="34" spans="2:20" ht="2.1" customHeight="1">
      <c r="B34" s="220"/>
      <c r="C34" s="160"/>
      <c r="D34" s="221"/>
      <c r="E34" s="20"/>
      <c r="F34" s="221"/>
      <c r="G34" s="20"/>
      <c r="H34" s="20"/>
      <c r="I34" s="20"/>
      <c r="J34" s="20"/>
      <c r="K34" s="108"/>
      <c r="L34" s="108"/>
      <c r="M34" s="356"/>
      <c r="N34" s="356"/>
      <c r="O34" s="356"/>
      <c r="P34" s="356"/>
      <c r="Q34" s="356"/>
      <c r="R34" s="222"/>
      <c r="S34" s="69"/>
      <c r="T34" s="70"/>
    </row>
    <row r="35" spans="2:20" ht="15" customHeight="1">
      <c r="B35" s="220"/>
      <c r="C35" s="160" t="s">
        <v>2219</v>
      </c>
      <c r="D35" s="684" t="s">
        <v>2218</v>
      </c>
      <c r="E35" s="684"/>
      <c r="F35" s="684"/>
      <c r="G35" s="684"/>
      <c r="H35" s="684"/>
      <c r="I35" s="684"/>
      <c r="J35" s="684"/>
      <c r="K35" s="684"/>
      <c r="L35" s="684"/>
      <c r="M35" s="684"/>
      <c r="N35" s="684"/>
      <c r="O35" s="684"/>
      <c r="P35" s="684"/>
      <c r="Q35" s="684"/>
      <c r="R35" s="222"/>
      <c r="S35" s="69"/>
      <c r="T35" s="70"/>
    </row>
    <row r="36" spans="2:20" ht="15" customHeight="1">
      <c r="B36" s="220"/>
      <c r="C36" s="160"/>
      <c r="D36" s="25"/>
      <c r="E36" s="20" t="s">
        <v>196</v>
      </c>
      <c r="F36" s="25"/>
      <c r="G36" s="20" t="s">
        <v>2280</v>
      </c>
      <c r="H36" s="20"/>
      <c r="I36" s="20"/>
      <c r="J36" s="20"/>
      <c r="K36" s="700"/>
      <c r="L36" s="700"/>
      <c r="M36" s="700"/>
      <c r="N36" s="700"/>
      <c r="O36" s="700"/>
      <c r="P36" s="700"/>
      <c r="Q36" s="700"/>
      <c r="R36" s="222"/>
      <c r="S36" s="69"/>
      <c r="T36" s="70"/>
    </row>
    <row r="37" spans="2:20" ht="15" customHeight="1">
      <c r="B37" s="220"/>
      <c r="C37" s="160" t="s">
        <v>219</v>
      </c>
      <c r="D37" s="684" t="s">
        <v>218</v>
      </c>
      <c r="E37" s="684"/>
      <c r="F37" s="684"/>
      <c r="G37" s="684"/>
      <c r="H37" s="684"/>
      <c r="I37" s="684"/>
      <c r="J37" s="684"/>
      <c r="K37" s="684"/>
      <c r="L37" s="684"/>
      <c r="M37" s="684"/>
      <c r="N37" s="684"/>
      <c r="O37" s="684"/>
      <c r="P37" s="684"/>
      <c r="Q37" s="684"/>
      <c r="R37" s="222"/>
      <c r="S37" s="69"/>
      <c r="T37" s="70">
        <v>1</v>
      </c>
    </row>
    <row r="38" spans="2:20" ht="15" customHeight="1">
      <c r="B38" s="220"/>
      <c r="C38" s="160"/>
      <c r="D38" s="25"/>
      <c r="E38" s="20" t="s">
        <v>196</v>
      </c>
      <c r="F38" s="25"/>
      <c r="G38" s="20" t="s">
        <v>197</v>
      </c>
      <c r="H38" s="20"/>
      <c r="I38" s="20"/>
      <c r="J38" s="20"/>
      <c r="K38" s="108"/>
      <c r="L38" s="108"/>
      <c r="M38" s="356"/>
      <c r="N38" s="219" t="s">
        <v>212</v>
      </c>
      <c r="O38" s="688" t="str">
        <f>IF(D38="x",$T$4,IF(F38="X",T37,auxiliar!$A$61))</f>
        <v>Resposta obrigatória.</v>
      </c>
      <c r="P38" s="689"/>
      <c r="Q38" s="690"/>
      <c r="R38" s="222"/>
      <c r="S38" s="69"/>
      <c r="T38" s="70"/>
    </row>
    <row r="39" spans="2:20" ht="2.1" customHeight="1">
      <c r="B39" s="220"/>
      <c r="C39" s="160"/>
      <c r="D39" s="221"/>
      <c r="E39" s="20"/>
      <c r="F39" s="221"/>
      <c r="G39" s="20"/>
      <c r="H39" s="20"/>
      <c r="I39" s="20"/>
      <c r="J39" s="20"/>
      <c r="K39" s="108"/>
      <c r="L39" s="108"/>
      <c r="M39" s="356"/>
      <c r="N39" s="356"/>
      <c r="O39" s="356"/>
      <c r="P39" s="356"/>
      <c r="Q39" s="356"/>
      <c r="R39" s="222"/>
      <c r="S39" s="69"/>
      <c r="T39" s="70"/>
    </row>
    <row r="40" spans="2:20" ht="15" customHeight="1">
      <c r="B40" s="220"/>
      <c r="C40" s="160" t="s">
        <v>221</v>
      </c>
      <c r="D40" s="684" t="s">
        <v>220</v>
      </c>
      <c r="E40" s="684"/>
      <c r="F40" s="684"/>
      <c r="G40" s="684"/>
      <c r="H40" s="684"/>
      <c r="I40" s="684"/>
      <c r="J40" s="684"/>
      <c r="K40" s="684"/>
      <c r="L40" s="684"/>
      <c r="M40" s="684"/>
      <c r="N40" s="684"/>
      <c r="O40" s="684"/>
      <c r="P40" s="684"/>
      <c r="Q40" s="684"/>
      <c r="R40" s="222"/>
      <c r="S40" s="69"/>
      <c r="T40" s="70">
        <v>1</v>
      </c>
    </row>
    <row r="41" spans="2:20" ht="15" customHeight="1">
      <c r="B41" s="220"/>
      <c r="C41" s="160"/>
      <c r="D41" s="25"/>
      <c r="E41" s="20" t="s">
        <v>196</v>
      </c>
      <c r="F41" s="25"/>
      <c r="G41" s="20" t="s">
        <v>197</v>
      </c>
      <c r="H41" s="20"/>
      <c r="I41" s="20"/>
      <c r="J41" s="20"/>
      <c r="K41" s="108"/>
      <c r="L41" s="108"/>
      <c r="M41" s="356"/>
      <c r="N41" s="219" t="s">
        <v>212</v>
      </c>
      <c r="O41" s="688" t="str">
        <f>IF(D41="x",$T$4,IF(F41="X",T40,auxiliar!$A$61))</f>
        <v>Resposta obrigatória.</v>
      </c>
      <c r="P41" s="689"/>
      <c r="Q41" s="690"/>
      <c r="R41" s="222"/>
      <c r="S41" s="69"/>
      <c r="T41" s="70"/>
    </row>
    <row r="42" spans="2:20" ht="2.1" customHeight="1">
      <c r="B42" s="220"/>
      <c r="C42" s="160"/>
      <c r="D42" s="221"/>
      <c r="E42" s="20"/>
      <c r="F42" s="221"/>
      <c r="G42" s="20"/>
      <c r="H42" s="20"/>
      <c r="I42" s="20"/>
      <c r="J42" s="20"/>
      <c r="K42" s="108"/>
      <c r="L42" s="108"/>
      <c r="M42" s="356"/>
      <c r="N42" s="356"/>
      <c r="O42" s="356"/>
      <c r="P42" s="356"/>
      <c r="Q42" s="356"/>
      <c r="R42" s="222"/>
      <c r="S42" s="69"/>
      <c r="T42" s="70"/>
    </row>
    <row r="43" spans="2:20" ht="15" customHeight="1">
      <c r="B43" s="220"/>
      <c r="C43" s="160" t="s">
        <v>223</v>
      </c>
      <c r="D43" s="684" t="s">
        <v>222</v>
      </c>
      <c r="E43" s="684"/>
      <c r="F43" s="684"/>
      <c r="G43" s="684"/>
      <c r="H43" s="684"/>
      <c r="I43" s="684"/>
      <c r="J43" s="684"/>
      <c r="K43" s="684"/>
      <c r="L43" s="684"/>
      <c r="M43" s="684"/>
      <c r="N43" s="684"/>
      <c r="O43" s="684"/>
      <c r="P43" s="684"/>
      <c r="Q43" s="684"/>
      <c r="R43" s="222"/>
      <c r="S43" s="69"/>
      <c r="T43" s="70">
        <v>2</v>
      </c>
    </row>
    <row r="44" spans="2:20" ht="15" customHeight="1">
      <c r="B44" s="220"/>
      <c r="C44" s="160"/>
      <c r="D44" s="25"/>
      <c r="E44" s="20" t="s">
        <v>196</v>
      </c>
      <c r="F44" s="25"/>
      <c r="G44" s="20" t="s">
        <v>197</v>
      </c>
      <c r="H44" s="20"/>
      <c r="I44" s="20"/>
      <c r="J44" s="20"/>
      <c r="K44" s="108"/>
      <c r="L44" s="108"/>
      <c r="M44" s="356"/>
      <c r="N44" s="219" t="s">
        <v>212</v>
      </c>
      <c r="O44" s="688" t="str">
        <f>IF(D44="x",$T$4,IF(F44="X",T43,auxiliar!$A$61))</f>
        <v>Resposta obrigatória.</v>
      </c>
      <c r="P44" s="689"/>
      <c r="Q44" s="690"/>
      <c r="R44" s="222"/>
      <c r="S44" s="69"/>
      <c r="T44" s="70"/>
    </row>
    <row r="45" spans="2:20" ht="5.0999999999999996" customHeight="1">
      <c r="B45" s="220"/>
      <c r="C45" s="160"/>
      <c r="D45" s="221"/>
      <c r="E45" s="20"/>
      <c r="F45" s="221"/>
      <c r="G45" s="20"/>
      <c r="H45" s="20"/>
      <c r="I45" s="20"/>
      <c r="J45" s="20"/>
      <c r="K45" s="108"/>
      <c r="L45" s="108"/>
      <c r="M45" s="356"/>
      <c r="N45" s="356"/>
      <c r="O45" s="356"/>
      <c r="P45" s="356"/>
      <c r="Q45" s="356"/>
      <c r="R45" s="222"/>
      <c r="S45" s="69"/>
      <c r="T45" s="70"/>
    </row>
    <row r="46" spans="2:20" ht="30" customHeight="1">
      <c r="B46" s="220"/>
      <c r="C46" s="160" t="s">
        <v>224</v>
      </c>
      <c r="D46" s="684" t="s">
        <v>292</v>
      </c>
      <c r="E46" s="684"/>
      <c r="F46" s="684"/>
      <c r="G46" s="684"/>
      <c r="H46" s="684"/>
      <c r="I46" s="684"/>
      <c r="J46" s="684"/>
      <c r="K46" s="684"/>
      <c r="L46" s="684"/>
      <c r="M46" s="684"/>
      <c r="N46" s="684"/>
      <c r="O46" s="684"/>
      <c r="P46" s="684"/>
      <c r="Q46" s="684"/>
      <c r="R46" s="222"/>
      <c r="S46" s="69"/>
      <c r="T46" s="70">
        <v>1</v>
      </c>
    </row>
    <row r="47" spans="2:20" ht="15" customHeight="1">
      <c r="B47" s="220"/>
      <c r="C47" s="160"/>
      <c r="D47" s="25"/>
      <c r="E47" s="20" t="s">
        <v>196</v>
      </c>
      <c r="F47" s="25"/>
      <c r="G47" s="20" t="s">
        <v>197</v>
      </c>
      <c r="H47" s="20"/>
      <c r="I47" s="20"/>
      <c r="J47" s="20"/>
      <c r="K47" s="108"/>
      <c r="L47" s="108"/>
      <c r="M47" s="356"/>
      <c r="N47" s="219" t="s">
        <v>212</v>
      </c>
      <c r="O47" s="688" t="str">
        <f>IF(D47="x",$T$4,IF(F47="X",T46,auxiliar!$A$61))</f>
        <v>Resposta obrigatória.</v>
      </c>
      <c r="P47" s="689"/>
      <c r="Q47" s="690"/>
      <c r="R47" s="222"/>
      <c r="S47" s="69"/>
      <c r="T47" s="70"/>
    </row>
    <row r="48" spans="2:20" ht="5.0999999999999996" customHeight="1">
      <c r="B48" s="220"/>
      <c r="C48" s="160"/>
      <c r="D48" s="221"/>
      <c r="E48" s="20"/>
      <c r="F48" s="221"/>
      <c r="G48" s="20"/>
      <c r="H48" s="20"/>
      <c r="I48" s="20"/>
      <c r="J48" s="20"/>
      <c r="K48" s="108"/>
      <c r="L48" s="108"/>
      <c r="M48" s="356"/>
      <c r="N48" s="356"/>
      <c r="O48" s="356"/>
      <c r="P48" s="356"/>
      <c r="Q48" s="356"/>
      <c r="R48" s="222"/>
      <c r="S48" s="69"/>
      <c r="T48" s="70"/>
    </row>
    <row r="49" spans="2:27" ht="15" customHeight="1">
      <c r="B49" s="220"/>
      <c r="C49" s="160" t="s">
        <v>226</v>
      </c>
      <c r="D49" s="684" t="s">
        <v>225</v>
      </c>
      <c r="E49" s="684"/>
      <c r="F49" s="684"/>
      <c r="G49" s="684"/>
      <c r="H49" s="684"/>
      <c r="I49" s="684"/>
      <c r="J49" s="684"/>
      <c r="K49" s="684"/>
      <c r="L49" s="684"/>
      <c r="M49" s="684"/>
      <c r="N49" s="684"/>
      <c r="O49" s="684"/>
      <c r="P49" s="684"/>
      <c r="Q49" s="684"/>
      <c r="R49" s="222"/>
      <c r="S49" s="69"/>
      <c r="T49" s="70">
        <v>1</v>
      </c>
    </row>
    <row r="50" spans="2:27" ht="15" customHeight="1">
      <c r="B50" s="220"/>
      <c r="C50" s="160"/>
      <c r="D50" s="25"/>
      <c r="E50" s="20" t="s">
        <v>196</v>
      </c>
      <c r="F50" s="25"/>
      <c r="G50" s="20" t="s">
        <v>197</v>
      </c>
      <c r="H50" s="20"/>
      <c r="I50" s="20"/>
      <c r="J50" s="20"/>
      <c r="K50" s="108"/>
      <c r="L50" s="108"/>
      <c r="M50" s="356"/>
      <c r="N50" s="219" t="s">
        <v>212</v>
      </c>
      <c r="O50" s="688" t="str">
        <f>IF(D50="x",$T$4,IF(F50="X",T49,auxiliar!$A$61))</f>
        <v>Resposta obrigatória.</v>
      </c>
      <c r="P50" s="689"/>
      <c r="Q50" s="690"/>
      <c r="R50" s="222"/>
      <c r="S50" s="69"/>
      <c r="T50" s="70"/>
      <c r="U50" s="74"/>
      <c r="V50" s="74"/>
      <c r="W50" s="74"/>
      <c r="X50" s="74"/>
      <c r="Y50" s="74"/>
      <c r="Z50" s="74"/>
      <c r="AA50" s="74"/>
    </row>
    <row r="51" spans="2:27" ht="5.0999999999999996" customHeight="1">
      <c r="B51" s="220"/>
      <c r="C51" s="160"/>
      <c r="D51" s="221"/>
      <c r="E51" s="20"/>
      <c r="F51" s="221"/>
      <c r="G51" s="20"/>
      <c r="H51" s="20"/>
      <c r="I51" s="20"/>
      <c r="J51" s="20"/>
      <c r="K51" s="108"/>
      <c r="L51" s="108"/>
      <c r="M51" s="356"/>
      <c r="N51" s="356"/>
      <c r="O51" s="356"/>
      <c r="P51" s="356"/>
      <c r="Q51" s="356"/>
      <c r="R51" s="222"/>
      <c r="S51" s="69"/>
      <c r="T51" s="70"/>
    </row>
    <row r="52" spans="2:27" ht="30" customHeight="1">
      <c r="B52" s="220"/>
      <c r="C52" s="160" t="s">
        <v>228</v>
      </c>
      <c r="D52" s="684" t="s">
        <v>227</v>
      </c>
      <c r="E52" s="684"/>
      <c r="F52" s="684"/>
      <c r="G52" s="684"/>
      <c r="H52" s="684"/>
      <c r="I52" s="684"/>
      <c r="J52" s="684"/>
      <c r="K52" s="684"/>
      <c r="L52" s="684"/>
      <c r="M52" s="684"/>
      <c r="N52" s="684"/>
      <c r="O52" s="684"/>
      <c r="P52" s="684"/>
      <c r="Q52" s="684"/>
      <c r="R52" s="222"/>
      <c r="S52" s="69"/>
      <c r="T52" s="70">
        <v>1</v>
      </c>
    </row>
    <row r="53" spans="2:27" ht="15" customHeight="1">
      <c r="B53" s="220"/>
      <c r="C53" s="160"/>
      <c r="D53" s="25"/>
      <c r="E53" s="20" t="s">
        <v>196</v>
      </c>
      <c r="F53" s="25"/>
      <c r="G53" s="20" t="s">
        <v>197</v>
      </c>
      <c r="H53" s="20"/>
      <c r="I53" s="20"/>
      <c r="J53" s="20"/>
      <c r="K53" s="108"/>
      <c r="L53" s="108"/>
      <c r="M53" s="356"/>
      <c r="N53" s="219" t="s">
        <v>212</v>
      </c>
      <c r="O53" s="688" t="str">
        <f>IF(D53="x",$T$4,IF(F53="X",T52,auxiliar!$A$61))</f>
        <v>Resposta obrigatória.</v>
      </c>
      <c r="P53" s="689"/>
      <c r="Q53" s="690"/>
      <c r="R53" s="222"/>
      <c r="S53" s="69"/>
      <c r="T53" s="70"/>
    </row>
    <row r="54" spans="2:27" ht="5.0999999999999996" customHeight="1">
      <c r="B54" s="220"/>
      <c r="C54" s="160"/>
      <c r="D54" s="221"/>
      <c r="E54" s="20"/>
      <c r="F54" s="221"/>
      <c r="G54" s="20"/>
      <c r="H54" s="20"/>
      <c r="I54" s="20"/>
      <c r="J54" s="20"/>
      <c r="K54" s="108"/>
      <c r="L54" s="108"/>
      <c r="M54" s="356"/>
      <c r="N54" s="356"/>
      <c r="O54" s="356"/>
      <c r="P54" s="356"/>
      <c r="Q54" s="356"/>
      <c r="R54" s="222"/>
      <c r="S54" s="69"/>
      <c r="T54" s="70"/>
    </row>
    <row r="55" spans="2:27" ht="15" customHeight="1">
      <c r="B55" s="220"/>
      <c r="C55" s="160" t="s">
        <v>229</v>
      </c>
      <c r="D55" s="692" t="s">
        <v>2310</v>
      </c>
      <c r="E55" s="692"/>
      <c r="F55" s="692"/>
      <c r="G55" s="692"/>
      <c r="H55" s="692"/>
      <c r="I55" s="692"/>
      <c r="J55" s="692"/>
      <c r="K55" s="692"/>
      <c r="L55" s="692"/>
      <c r="M55" s="692"/>
      <c r="N55" s="692"/>
      <c r="O55" s="692"/>
      <c r="P55" s="692"/>
      <c r="Q55" s="692"/>
      <c r="R55" s="222"/>
      <c r="S55" s="69"/>
      <c r="T55" s="70"/>
    </row>
    <row r="56" spans="2:27" ht="15" customHeight="1">
      <c r="B56" s="220"/>
      <c r="C56" s="160"/>
      <c r="D56" s="25"/>
      <c r="E56" s="20" t="s">
        <v>196</v>
      </c>
      <c r="F56" s="25"/>
      <c r="G56" s="20" t="s">
        <v>197</v>
      </c>
      <c r="H56" s="20"/>
      <c r="I56" s="20"/>
      <c r="J56" s="20"/>
      <c r="K56" s="108"/>
      <c r="L56" s="108"/>
      <c r="M56" s="356"/>
      <c r="N56" s="219"/>
      <c r="O56" s="679"/>
      <c r="P56" s="679"/>
      <c r="Q56" s="679"/>
      <c r="R56" s="222"/>
      <c r="S56" s="69"/>
      <c r="T56" s="70"/>
    </row>
    <row r="57" spans="2:27" ht="5.0999999999999996" customHeight="1">
      <c r="B57" s="220"/>
      <c r="C57" s="160"/>
      <c r="D57" s="221"/>
      <c r="E57" s="20"/>
      <c r="F57" s="221"/>
      <c r="G57" s="20"/>
      <c r="H57" s="20"/>
      <c r="I57" s="20"/>
      <c r="J57" s="20"/>
      <c r="K57" s="108"/>
      <c r="L57" s="108"/>
      <c r="M57" s="356"/>
      <c r="N57" s="356"/>
      <c r="O57" s="356"/>
      <c r="P57" s="356"/>
      <c r="Q57" s="356"/>
      <c r="R57" s="222"/>
      <c r="S57" s="69"/>
      <c r="T57" s="70"/>
    </row>
    <row r="58" spans="2:27" ht="30" customHeight="1">
      <c r="B58" s="220"/>
      <c r="C58" s="160" t="s">
        <v>230</v>
      </c>
      <c r="D58" s="684" t="s">
        <v>2324</v>
      </c>
      <c r="E58" s="684"/>
      <c r="F58" s="684"/>
      <c r="G58" s="684"/>
      <c r="H58" s="684"/>
      <c r="I58" s="684"/>
      <c r="J58" s="684"/>
      <c r="K58" s="684"/>
      <c r="L58" s="684"/>
      <c r="M58" s="684"/>
      <c r="N58" s="684"/>
      <c r="O58" s="684"/>
      <c r="P58" s="684"/>
      <c r="Q58" s="684"/>
      <c r="R58" s="222"/>
      <c r="S58" s="69"/>
      <c r="T58" s="70"/>
    </row>
    <row r="59" spans="2:27" ht="15" customHeight="1">
      <c r="B59" s="220"/>
      <c r="C59" s="160"/>
      <c r="D59" s="25"/>
      <c r="E59" s="20" t="s">
        <v>196</v>
      </c>
      <c r="F59" s="25"/>
      <c r="G59" s="20" t="s">
        <v>197</v>
      </c>
      <c r="H59" s="20"/>
      <c r="I59" s="20"/>
      <c r="J59" s="20"/>
      <c r="K59" s="108"/>
      <c r="L59" s="108"/>
      <c r="M59" s="356"/>
      <c r="N59" s="219"/>
      <c r="O59" s="679"/>
      <c r="P59" s="679"/>
      <c r="Q59" s="679"/>
      <c r="R59" s="222"/>
      <c r="S59" s="69"/>
      <c r="T59" s="70"/>
    </row>
    <row r="60" spans="2:27" ht="5.0999999999999996" customHeight="1">
      <c r="B60" s="220"/>
      <c r="C60" s="160"/>
      <c r="D60" s="221"/>
      <c r="E60" s="20"/>
      <c r="F60" s="221"/>
      <c r="G60" s="20"/>
      <c r="H60" s="20"/>
      <c r="I60" s="20"/>
      <c r="J60" s="20"/>
      <c r="K60" s="108"/>
      <c r="L60" s="108"/>
      <c r="M60" s="356"/>
      <c r="N60" s="356"/>
      <c r="O60" s="356"/>
      <c r="P60" s="356"/>
      <c r="Q60" s="356"/>
      <c r="R60" s="222"/>
      <c r="S60" s="69"/>
      <c r="T60" s="70"/>
    </row>
    <row r="61" spans="2:27" ht="15" customHeight="1">
      <c r="B61" s="220"/>
      <c r="C61" s="160" t="s">
        <v>1896</v>
      </c>
      <c r="D61" s="684" t="s">
        <v>1897</v>
      </c>
      <c r="E61" s="684"/>
      <c r="F61" s="684"/>
      <c r="G61" s="684"/>
      <c r="H61" s="684"/>
      <c r="I61" s="684"/>
      <c r="J61" s="684"/>
      <c r="K61" s="684"/>
      <c r="L61" s="684"/>
      <c r="M61" s="684"/>
      <c r="N61" s="684"/>
      <c r="O61" s="684"/>
      <c r="P61" s="684"/>
      <c r="Q61" s="684"/>
      <c r="R61" s="222"/>
      <c r="S61" s="69"/>
      <c r="T61" s="70"/>
    </row>
    <row r="62" spans="2:27" ht="15" customHeight="1">
      <c r="B62" s="220"/>
      <c r="C62" s="160"/>
      <c r="D62" s="25"/>
      <c r="E62" s="20" t="s">
        <v>196</v>
      </c>
      <c r="F62" s="25"/>
      <c r="G62" s="20" t="s">
        <v>197</v>
      </c>
      <c r="H62" s="20"/>
      <c r="I62" s="20"/>
      <c r="J62" s="20"/>
      <c r="K62" s="108"/>
      <c r="L62" s="108"/>
      <c r="M62" s="356"/>
      <c r="N62" s="219"/>
      <c r="O62" s="679"/>
      <c r="P62" s="679"/>
      <c r="Q62" s="679"/>
      <c r="R62" s="222"/>
      <c r="S62" s="69"/>
      <c r="T62" s="70"/>
    </row>
    <row r="63" spans="2:27" ht="5.0999999999999996" customHeight="1">
      <c r="B63" s="220"/>
      <c r="C63" s="160"/>
      <c r="D63" s="221"/>
      <c r="E63" s="20"/>
      <c r="F63" s="221"/>
      <c r="G63" s="20"/>
      <c r="H63" s="20"/>
      <c r="I63" s="20"/>
      <c r="J63" s="20"/>
      <c r="K63" s="108"/>
      <c r="L63" s="108"/>
      <c r="M63" s="356"/>
      <c r="N63" s="356"/>
      <c r="O63" s="356"/>
      <c r="P63" s="356"/>
      <c r="Q63" s="356"/>
      <c r="R63" s="222"/>
      <c r="S63" s="69"/>
      <c r="T63" s="70"/>
    </row>
    <row r="64" spans="2:27" ht="15" customHeight="1">
      <c r="B64" s="220"/>
      <c r="C64" s="223" t="s">
        <v>1934</v>
      </c>
      <c r="D64" s="684" t="s">
        <v>2177</v>
      </c>
      <c r="E64" s="684"/>
      <c r="F64" s="684"/>
      <c r="G64" s="684"/>
      <c r="H64" s="684"/>
      <c r="I64" s="684"/>
      <c r="J64" s="684"/>
      <c r="K64" s="684"/>
      <c r="L64" s="684"/>
      <c r="M64" s="684"/>
      <c r="N64" s="684"/>
      <c r="O64" s="684"/>
      <c r="P64" s="684"/>
      <c r="Q64" s="684"/>
      <c r="R64" s="222"/>
      <c r="S64" s="69"/>
      <c r="T64" s="70"/>
    </row>
    <row r="65" spans="2:20" ht="15" customHeight="1">
      <c r="B65" s="220"/>
      <c r="C65" s="223"/>
      <c r="D65" s="25"/>
      <c r="E65" s="20" t="s">
        <v>196</v>
      </c>
      <c r="F65" s="25"/>
      <c r="G65" s="20" t="s">
        <v>2325</v>
      </c>
      <c r="H65" s="20"/>
      <c r="I65" s="20"/>
      <c r="J65" s="20"/>
      <c r="K65" s="108"/>
      <c r="L65" s="108"/>
      <c r="M65" s="356"/>
      <c r="N65" s="356"/>
      <c r="O65" s="356"/>
      <c r="P65" s="356"/>
      <c r="Q65" s="356"/>
      <c r="R65" s="222"/>
      <c r="S65" s="69"/>
      <c r="T65" s="70"/>
    </row>
    <row r="66" spans="2:20" ht="15" customHeight="1">
      <c r="B66" s="220"/>
      <c r="C66" s="223" t="s">
        <v>2184</v>
      </c>
      <c r="D66" s="684" t="s">
        <v>2173</v>
      </c>
      <c r="E66" s="684"/>
      <c r="F66" s="684"/>
      <c r="G66" s="684"/>
      <c r="H66" s="684"/>
      <c r="I66" s="684"/>
      <c r="J66" s="684"/>
      <c r="K66" s="684"/>
      <c r="L66" s="684"/>
      <c r="M66" s="684"/>
      <c r="N66" s="684"/>
      <c r="O66" s="684"/>
      <c r="P66" s="684"/>
      <c r="Q66" s="684"/>
      <c r="R66" s="222"/>
      <c r="S66" s="69"/>
      <c r="T66" s="70">
        <v>1</v>
      </c>
    </row>
    <row r="67" spans="2:20" ht="15" customHeight="1">
      <c r="B67" s="220"/>
      <c r="C67" s="160"/>
      <c r="D67" s="25"/>
      <c r="E67" s="20" t="s">
        <v>196</v>
      </c>
      <c r="F67" s="25"/>
      <c r="G67" s="20" t="s">
        <v>197</v>
      </c>
      <c r="H67" s="20"/>
      <c r="I67" s="20"/>
      <c r="J67" s="20"/>
      <c r="K67" s="108"/>
      <c r="L67" s="108"/>
      <c r="M67" s="356"/>
      <c r="N67" s="219" t="s">
        <v>212</v>
      </c>
      <c r="O67" s="688" t="str">
        <f>IF(OR(F65="x",D62="x",D67="x"),$T$4,IF(F67="X",T66,auxiliar!$A$61))</f>
        <v>Resposta obrigatória.</v>
      </c>
      <c r="P67" s="689"/>
      <c r="Q67" s="690"/>
      <c r="R67" s="222"/>
      <c r="S67" s="69"/>
      <c r="T67" s="70"/>
    </row>
    <row r="68" spans="2:20" ht="5.0999999999999996" customHeight="1">
      <c r="B68" s="220"/>
      <c r="C68" s="160"/>
      <c r="D68" s="221"/>
      <c r="E68" s="20"/>
      <c r="F68" s="221"/>
      <c r="G68" s="20"/>
      <c r="H68" s="20"/>
      <c r="I68" s="20"/>
      <c r="J68" s="20"/>
      <c r="K68" s="108"/>
      <c r="L68" s="108"/>
      <c r="M68" s="356"/>
      <c r="N68" s="356"/>
      <c r="O68" s="356"/>
      <c r="P68" s="356"/>
      <c r="Q68" s="356"/>
      <c r="R68" s="222"/>
      <c r="S68" s="69"/>
      <c r="T68" s="70"/>
    </row>
    <row r="69" spans="2:20" ht="30" customHeight="1">
      <c r="B69" s="220"/>
      <c r="C69" s="223" t="s">
        <v>2185</v>
      </c>
      <c r="D69" s="684" t="s">
        <v>2174</v>
      </c>
      <c r="E69" s="684"/>
      <c r="F69" s="684"/>
      <c r="G69" s="684"/>
      <c r="H69" s="684"/>
      <c r="I69" s="684"/>
      <c r="J69" s="684"/>
      <c r="K69" s="684"/>
      <c r="L69" s="684"/>
      <c r="M69" s="684"/>
      <c r="N69" s="684"/>
      <c r="O69" s="684"/>
      <c r="P69" s="684"/>
      <c r="Q69" s="684"/>
      <c r="R69" s="222"/>
      <c r="S69" s="69"/>
      <c r="T69" s="70">
        <v>2</v>
      </c>
    </row>
    <row r="70" spans="2:20" ht="15" customHeight="1">
      <c r="B70" s="220"/>
      <c r="C70" s="160"/>
      <c r="D70" s="25"/>
      <c r="E70" s="20" t="s">
        <v>196</v>
      </c>
      <c r="F70" s="25"/>
      <c r="G70" s="20" t="s">
        <v>197</v>
      </c>
      <c r="H70" s="20"/>
      <c r="I70" s="20"/>
      <c r="J70" s="20"/>
      <c r="K70" s="108"/>
      <c r="L70" s="108"/>
      <c r="M70" s="356"/>
      <c r="N70" s="219" t="s">
        <v>212</v>
      </c>
      <c r="O70" s="688" t="str">
        <f>IF(OR(F65="x",D62="x",D70="x"),$T$4,IF(F70="X",T69,auxiliar!$A$61))</f>
        <v>Resposta obrigatória.</v>
      </c>
      <c r="P70" s="689"/>
      <c r="Q70" s="690"/>
      <c r="R70" s="222"/>
      <c r="S70" s="69"/>
      <c r="T70" s="70"/>
    </row>
    <row r="71" spans="2:20" ht="5.0999999999999996" customHeight="1">
      <c r="B71" s="220"/>
      <c r="C71" s="160"/>
      <c r="D71" s="221"/>
      <c r="E71" s="20"/>
      <c r="F71" s="221"/>
      <c r="G71" s="20"/>
      <c r="H71" s="20"/>
      <c r="I71" s="20"/>
      <c r="J71" s="20"/>
      <c r="K71" s="108"/>
      <c r="L71" s="108"/>
      <c r="M71" s="356"/>
      <c r="N71" s="356"/>
      <c r="O71" s="356"/>
      <c r="P71" s="356"/>
      <c r="Q71" s="356"/>
      <c r="R71" s="222"/>
      <c r="S71" s="69"/>
      <c r="T71" s="70"/>
    </row>
    <row r="72" spans="2:20" ht="15" customHeight="1">
      <c r="B72" s="220"/>
      <c r="C72" s="160" t="s">
        <v>1899</v>
      </c>
      <c r="D72" s="684" t="s">
        <v>253</v>
      </c>
      <c r="E72" s="684"/>
      <c r="F72" s="684"/>
      <c r="G72" s="684"/>
      <c r="H72" s="684"/>
      <c r="I72" s="684"/>
      <c r="J72" s="684"/>
      <c r="K72" s="684"/>
      <c r="L72" s="684"/>
      <c r="M72" s="684"/>
      <c r="N72" s="684"/>
      <c r="O72" s="684"/>
      <c r="P72" s="684"/>
      <c r="Q72" s="684"/>
      <c r="R72" s="222"/>
      <c r="S72" s="69"/>
      <c r="T72" s="70"/>
    </row>
    <row r="73" spans="2:20" ht="15" customHeight="1">
      <c r="B73" s="220"/>
      <c r="C73" s="160"/>
      <c r="D73" s="25"/>
      <c r="E73" s="20" t="s">
        <v>196</v>
      </c>
      <c r="F73" s="25"/>
      <c r="G73" s="20" t="s">
        <v>197</v>
      </c>
      <c r="H73" s="20"/>
      <c r="I73" s="20"/>
      <c r="J73" s="20"/>
      <c r="K73" s="108"/>
      <c r="L73" s="108"/>
      <c r="M73" s="356"/>
      <c r="N73" s="219"/>
      <c r="O73" s="679"/>
      <c r="P73" s="679"/>
      <c r="Q73" s="679"/>
      <c r="R73" s="222"/>
      <c r="S73" s="69"/>
      <c r="T73" s="70"/>
    </row>
    <row r="74" spans="2:20" ht="5.0999999999999996" customHeight="1">
      <c r="B74" s="220"/>
      <c r="C74" s="160"/>
      <c r="D74" s="429"/>
      <c r="E74" s="20"/>
      <c r="F74" s="429"/>
      <c r="G74" s="20"/>
      <c r="H74" s="20"/>
      <c r="I74" s="20"/>
      <c r="J74" s="20"/>
      <c r="K74" s="108"/>
      <c r="L74" s="108"/>
      <c r="M74" s="356"/>
      <c r="N74" s="219"/>
      <c r="O74" s="158"/>
      <c r="P74" s="158"/>
      <c r="Q74" s="158"/>
      <c r="R74" s="222"/>
      <c r="S74" s="69"/>
      <c r="T74" s="70"/>
    </row>
    <row r="75" spans="2:20" ht="30" customHeight="1">
      <c r="B75" s="220"/>
      <c r="C75" s="608" t="s">
        <v>2442</v>
      </c>
      <c r="D75" s="691" t="s">
        <v>2443</v>
      </c>
      <c r="E75" s="691"/>
      <c r="F75" s="691"/>
      <c r="G75" s="691"/>
      <c r="H75" s="691"/>
      <c r="I75" s="691"/>
      <c r="J75" s="691"/>
      <c r="K75" s="691"/>
      <c r="L75" s="691"/>
      <c r="M75" s="691"/>
      <c r="N75" s="691"/>
      <c r="O75" s="691"/>
      <c r="P75" s="691"/>
      <c r="Q75" s="691"/>
      <c r="R75" s="222"/>
      <c r="S75" s="69"/>
      <c r="T75" s="70"/>
    </row>
    <row r="76" spans="2:20" ht="15" customHeight="1">
      <c r="B76" s="220"/>
      <c r="C76" s="608"/>
      <c r="D76" s="601"/>
      <c r="E76" s="604" t="s">
        <v>196</v>
      </c>
      <c r="F76" s="601"/>
      <c r="G76" s="604" t="s">
        <v>197</v>
      </c>
      <c r="H76" s="609" t="str">
        <f>IF(D76="x",auxiliar!O10,"")</f>
        <v/>
      </c>
      <c r="I76" s="610"/>
      <c r="J76" s="610"/>
      <c r="K76" s="605"/>
      <c r="L76" s="605"/>
      <c r="M76" s="599"/>
      <c r="N76" s="606"/>
      <c r="O76" s="611"/>
      <c r="P76" s="611"/>
      <c r="Q76" s="611"/>
      <c r="R76" s="222"/>
      <c r="S76" s="69"/>
      <c r="T76" s="70"/>
    </row>
    <row r="77" spans="2:20" ht="5.0999999999999996" customHeight="1">
      <c r="B77" s="220"/>
      <c r="C77" s="608"/>
      <c r="D77" s="603"/>
      <c r="E77" s="604"/>
      <c r="F77" s="603"/>
      <c r="G77" s="604"/>
      <c r="H77" s="604"/>
      <c r="I77" s="604"/>
      <c r="J77" s="604"/>
      <c r="K77" s="605"/>
      <c r="L77" s="605"/>
      <c r="M77" s="599"/>
      <c r="N77" s="606"/>
      <c r="O77" s="611"/>
      <c r="P77" s="611"/>
      <c r="Q77" s="611"/>
      <c r="R77" s="222"/>
      <c r="S77" s="69"/>
      <c r="T77" s="70"/>
    </row>
    <row r="78" spans="2:20" ht="15" customHeight="1">
      <c r="B78" s="220"/>
      <c r="C78" s="602" t="s">
        <v>2444</v>
      </c>
      <c r="D78" s="692" t="s">
        <v>2177</v>
      </c>
      <c r="E78" s="692"/>
      <c r="F78" s="692"/>
      <c r="G78" s="692"/>
      <c r="H78" s="692"/>
      <c r="I78" s="692"/>
      <c r="J78" s="692"/>
      <c r="K78" s="692"/>
      <c r="L78" s="692"/>
      <c r="M78" s="692"/>
      <c r="N78" s="692"/>
      <c r="O78" s="692"/>
      <c r="P78" s="692"/>
      <c r="Q78" s="692"/>
      <c r="R78" s="222"/>
      <c r="S78" s="69"/>
      <c r="T78" s="70"/>
    </row>
    <row r="79" spans="2:20" ht="15" customHeight="1">
      <c r="B79" s="220"/>
      <c r="C79" s="602"/>
      <c r="D79" s="601"/>
      <c r="E79" s="604" t="s">
        <v>196</v>
      </c>
      <c r="F79" s="601"/>
      <c r="G79" s="604" t="s">
        <v>197</v>
      </c>
      <c r="H79" s="604"/>
      <c r="I79" s="604"/>
      <c r="J79" s="604"/>
      <c r="K79" s="605"/>
      <c r="L79" s="605"/>
      <c r="M79" s="599"/>
      <c r="N79" s="599"/>
      <c r="O79" s="599"/>
      <c r="P79" s="599"/>
      <c r="Q79" s="599"/>
      <c r="R79" s="222"/>
      <c r="S79" s="69"/>
      <c r="T79" s="70"/>
    </row>
    <row r="80" spans="2:20" ht="5.0999999999999996" customHeight="1">
      <c r="B80" s="220"/>
      <c r="C80" s="602"/>
      <c r="D80" s="603"/>
      <c r="E80" s="604"/>
      <c r="F80" s="603"/>
      <c r="G80" s="604"/>
      <c r="H80" s="604"/>
      <c r="I80" s="604"/>
      <c r="J80" s="604"/>
      <c r="K80" s="605"/>
      <c r="L80" s="605"/>
      <c r="M80" s="599"/>
      <c r="N80" s="599"/>
      <c r="O80" s="599"/>
      <c r="P80" s="599"/>
      <c r="Q80" s="599"/>
      <c r="R80" s="222"/>
      <c r="S80" s="69"/>
      <c r="T80" s="70"/>
    </row>
    <row r="81" spans="2:20" s="596" customFormat="1" ht="39.950000000000003" customHeight="1">
      <c r="B81" s="597"/>
      <c r="C81" s="599" t="s">
        <v>2448</v>
      </c>
      <c r="D81" s="691" t="s">
        <v>2450</v>
      </c>
      <c r="E81" s="691"/>
      <c r="F81" s="691"/>
      <c r="G81" s="691"/>
      <c r="H81" s="691"/>
      <c r="I81" s="691"/>
      <c r="J81" s="691"/>
      <c r="K81" s="691"/>
      <c r="L81" s="691"/>
      <c r="M81" s="691"/>
      <c r="N81" s="691"/>
      <c r="O81" s="691"/>
      <c r="P81" s="691"/>
      <c r="Q81" s="691"/>
      <c r="R81" s="222"/>
      <c r="S81" s="69"/>
      <c r="T81" s="598"/>
    </row>
    <row r="82" spans="2:20" ht="15" customHeight="1">
      <c r="B82" s="220"/>
      <c r="C82" s="608"/>
      <c r="D82" s="601"/>
      <c r="E82" s="604" t="s">
        <v>196</v>
      </c>
      <c r="F82" s="601"/>
      <c r="G82" s="604" t="s">
        <v>197</v>
      </c>
      <c r="H82" s="609" t="str">
        <f>IF(D82="x",auxiliar!O11,"")</f>
        <v/>
      </c>
      <c r="I82" s="604"/>
      <c r="J82" s="604"/>
      <c r="K82" s="605"/>
      <c r="L82" s="605"/>
      <c r="M82" s="599"/>
      <c r="N82" s="606"/>
      <c r="O82" s="611"/>
      <c r="P82" s="611"/>
      <c r="Q82" s="611"/>
      <c r="R82" s="222"/>
      <c r="S82" s="69"/>
      <c r="T82" s="70"/>
    </row>
    <row r="83" spans="2:20" ht="5.0999999999999996" customHeight="1">
      <c r="B83" s="220"/>
      <c r="C83" s="608"/>
      <c r="D83" s="603"/>
      <c r="E83" s="604"/>
      <c r="F83" s="603"/>
      <c r="G83" s="604"/>
      <c r="H83" s="604"/>
      <c r="I83" s="604"/>
      <c r="J83" s="604"/>
      <c r="K83" s="605"/>
      <c r="L83" s="605"/>
      <c r="M83" s="599"/>
      <c r="N83" s="606"/>
      <c r="O83" s="611"/>
      <c r="P83" s="611"/>
      <c r="Q83" s="611"/>
      <c r="R83" s="222"/>
      <c r="S83" s="69"/>
      <c r="T83" s="70"/>
    </row>
    <row r="84" spans="2:20" ht="15" customHeight="1">
      <c r="B84" s="220"/>
      <c r="C84" s="602" t="s">
        <v>2449</v>
      </c>
      <c r="D84" s="692" t="s">
        <v>2177</v>
      </c>
      <c r="E84" s="692"/>
      <c r="F84" s="692"/>
      <c r="G84" s="692"/>
      <c r="H84" s="692"/>
      <c r="I84" s="692"/>
      <c r="J84" s="692"/>
      <c r="K84" s="692"/>
      <c r="L84" s="692"/>
      <c r="M84" s="692"/>
      <c r="N84" s="692"/>
      <c r="O84" s="692"/>
      <c r="P84" s="692"/>
      <c r="Q84" s="692"/>
      <c r="R84" s="222"/>
      <c r="S84" s="69"/>
      <c r="T84" s="70"/>
    </row>
    <row r="85" spans="2:20" ht="15" customHeight="1">
      <c r="B85" s="220"/>
      <c r="C85" s="602"/>
      <c r="D85" s="601"/>
      <c r="E85" s="604" t="s">
        <v>196</v>
      </c>
      <c r="F85" s="601"/>
      <c r="G85" s="604" t="s">
        <v>197</v>
      </c>
      <c r="H85" s="604"/>
      <c r="I85" s="604"/>
      <c r="J85" s="604"/>
      <c r="K85" s="605"/>
      <c r="L85" s="605"/>
      <c r="M85" s="599"/>
      <c r="N85" s="599"/>
      <c r="O85" s="599"/>
      <c r="P85" s="599"/>
      <c r="Q85" s="599"/>
      <c r="R85" s="222"/>
      <c r="S85" s="69"/>
      <c r="T85" s="70"/>
    </row>
    <row r="86" spans="2:20" ht="5.0999999999999996" customHeight="1" thickBot="1">
      <c r="B86" s="226"/>
      <c r="C86" s="295"/>
      <c r="D86" s="435"/>
      <c r="E86" s="436"/>
      <c r="F86" s="435"/>
      <c r="G86" s="436"/>
      <c r="H86" s="436"/>
      <c r="I86" s="436"/>
      <c r="J86" s="436"/>
      <c r="K86" s="229"/>
      <c r="L86" s="229"/>
      <c r="M86" s="414"/>
      <c r="N86" s="414"/>
      <c r="O86" s="414"/>
      <c r="P86" s="414"/>
      <c r="Q86" s="414"/>
      <c r="R86" s="228"/>
      <c r="S86" s="69"/>
      <c r="T86" s="70"/>
    </row>
    <row r="87" spans="2:20" ht="15" customHeight="1">
      <c r="B87" s="433"/>
      <c r="C87" s="273" t="s">
        <v>1935</v>
      </c>
      <c r="D87" s="705" t="s">
        <v>1898</v>
      </c>
      <c r="E87" s="705"/>
      <c r="F87" s="705"/>
      <c r="G87" s="705"/>
      <c r="H87" s="705"/>
      <c r="I87" s="705"/>
      <c r="J87" s="705"/>
      <c r="K87" s="705"/>
      <c r="L87" s="705"/>
      <c r="M87" s="705"/>
      <c r="N87" s="705"/>
      <c r="O87" s="705"/>
      <c r="P87" s="705"/>
      <c r="Q87" s="705"/>
      <c r="R87" s="434"/>
      <c r="S87" s="69"/>
      <c r="T87" s="70"/>
    </row>
    <row r="88" spans="2:20" ht="15" customHeight="1">
      <c r="B88" s="220"/>
      <c r="C88" s="160"/>
      <c r="D88" s="25"/>
      <c r="E88" s="20" t="s">
        <v>196</v>
      </c>
      <c r="F88" s="25"/>
      <c r="G88" s="20" t="s">
        <v>197</v>
      </c>
      <c r="H88" s="20"/>
      <c r="I88" s="20"/>
      <c r="J88" s="20"/>
      <c r="K88" s="108"/>
      <c r="L88" s="108"/>
      <c r="M88" s="356"/>
      <c r="N88" s="219"/>
      <c r="O88" s="679"/>
      <c r="P88" s="679"/>
      <c r="Q88" s="679"/>
      <c r="R88" s="222"/>
      <c r="S88" s="69"/>
      <c r="T88" s="70"/>
    </row>
    <row r="89" spans="2:20" ht="5.0999999999999996" customHeight="1">
      <c r="B89" s="220"/>
      <c r="C89" s="160"/>
      <c r="D89" s="221"/>
      <c r="E89" s="20"/>
      <c r="F89" s="221"/>
      <c r="G89" s="20"/>
      <c r="H89" s="20"/>
      <c r="I89" s="20"/>
      <c r="J89" s="20"/>
      <c r="K89" s="108"/>
      <c r="L89" s="108"/>
      <c r="M89" s="356"/>
      <c r="N89" s="356"/>
      <c r="O89" s="356"/>
      <c r="P89" s="356"/>
      <c r="Q89" s="356"/>
      <c r="R89" s="222"/>
      <c r="S89" s="69"/>
      <c r="T89" s="70"/>
    </row>
    <row r="90" spans="2:20" ht="15" customHeight="1">
      <c r="B90" s="220"/>
      <c r="C90" s="223" t="s">
        <v>1936</v>
      </c>
      <c r="D90" s="684" t="s">
        <v>2177</v>
      </c>
      <c r="E90" s="684"/>
      <c r="F90" s="684"/>
      <c r="G90" s="684"/>
      <c r="H90" s="684"/>
      <c r="I90" s="684"/>
      <c r="J90" s="684"/>
      <c r="K90" s="684"/>
      <c r="L90" s="684"/>
      <c r="M90" s="684"/>
      <c r="N90" s="684"/>
      <c r="O90" s="684"/>
      <c r="P90" s="684"/>
      <c r="Q90" s="684"/>
      <c r="R90" s="222"/>
      <c r="S90" s="69"/>
      <c r="T90" s="70"/>
    </row>
    <row r="91" spans="2:20" ht="15" customHeight="1">
      <c r="B91" s="220"/>
      <c r="C91" s="223"/>
      <c r="D91" s="25"/>
      <c r="E91" s="20" t="s">
        <v>196</v>
      </c>
      <c r="F91" s="25"/>
      <c r="G91" s="20" t="s">
        <v>197</v>
      </c>
      <c r="H91" s="20"/>
      <c r="I91" s="20"/>
      <c r="J91" s="20"/>
      <c r="K91" s="108"/>
      <c r="L91" s="108"/>
      <c r="M91" s="356"/>
      <c r="N91" s="356"/>
      <c r="O91" s="356"/>
      <c r="P91" s="356"/>
      <c r="Q91" s="356"/>
      <c r="R91" s="222"/>
      <c r="S91" s="69"/>
      <c r="T91" s="70"/>
    </row>
    <row r="92" spans="2:20" ht="15" customHeight="1">
      <c r="B92" s="220"/>
      <c r="C92" s="160" t="s">
        <v>2187</v>
      </c>
      <c r="D92" s="684" t="s">
        <v>2175</v>
      </c>
      <c r="E92" s="684"/>
      <c r="F92" s="684"/>
      <c r="G92" s="684"/>
      <c r="H92" s="684"/>
      <c r="I92" s="684"/>
      <c r="J92" s="684"/>
      <c r="K92" s="684"/>
      <c r="L92" s="684"/>
      <c r="M92" s="684"/>
      <c r="N92" s="684"/>
      <c r="O92" s="684"/>
      <c r="P92" s="684"/>
      <c r="Q92" s="684"/>
      <c r="R92" s="222"/>
      <c r="S92" s="69"/>
      <c r="T92" s="70">
        <v>1</v>
      </c>
    </row>
    <row r="93" spans="2:20" ht="15" customHeight="1">
      <c r="B93" s="220"/>
      <c r="C93" s="160"/>
      <c r="D93" s="25"/>
      <c r="E93" s="20" t="s">
        <v>196</v>
      </c>
      <c r="F93" s="25"/>
      <c r="G93" s="20" t="s">
        <v>197</v>
      </c>
      <c r="H93" s="20"/>
      <c r="I93" s="20"/>
      <c r="J93" s="20"/>
      <c r="K93" s="108"/>
      <c r="L93" s="108"/>
      <c r="M93" s="356"/>
      <c r="N93" s="219" t="s">
        <v>212</v>
      </c>
      <c r="O93" s="688" t="str">
        <f>IF(OR(D88="x",D93="x",F91="x"),$T$4,IF(F93="X",T92,auxiliar!$A$61))</f>
        <v>Resposta obrigatória.</v>
      </c>
      <c r="P93" s="689"/>
      <c r="Q93" s="690"/>
      <c r="R93" s="222"/>
      <c r="S93" s="69"/>
      <c r="T93" s="70"/>
    </row>
    <row r="94" spans="2:20" ht="5.0999999999999996" customHeight="1">
      <c r="B94" s="220"/>
      <c r="C94" s="160"/>
      <c r="D94" s="221"/>
      <c r="E94" s="20"/>
      <c r="F94" s="221"/>
      <c r="G94" s="20"/>
      <c r="H94" s="20"/>
      <c r="I94" s="20"/>
      <c r="J94" s="20"/>
      <c r="K94" s="108"/>
      <c r="L94" s="108"/>
      <c r="M94" s="356"/>
      <c r="N94" s="356"/>
      <c r="O94" s="356"/>
      <c r="P94" s="356"/>
      <c r="Q94" s="356"/>
      <c r="R94" s="222"/>
      <c r="S94" s="69"/>
      <c r="T94" s="70"/>
    </row>
    <row r="95" spans="2:20" ht="30" customHeight="1">
      <c r="B95" s="220"/>
      <c r="C95" s="160" t="s">
        <v>2186</v>
      </c>
      <c r="D95" s="684" t="s">
        <v>2176</v>
      </c>
      <c r="E95" s="684"/>
      <c r="F95" s="684"/>
      <c r="G95" s="684"/>
      <c r="H95" s="684"/>
      <c r="I95" s="684"/>
      <c r="J95" s="684"/>
      <c r="K95" s="684"/>
      <c r="L95" s="684"/>
      <c r="M95" s="684"/>
      <c r="N95" s="684"/>
      <c r="O95" s="684"/>
      <c r="P95" s="684"/>
      <c r="Q95" s="684"/>
      <c r="R95" s="222"/>
      <c r="S95" s="69"/>
      <c r="T95" s="70">
        <v>2</v>
      </c>
    </row>
    <row r="96" spans="2:20" ht="15" customHeight="1">
      <c r="B96" s="220"/>
      <c r="C96" s="127"/>
      <c r="D96" s="25"/>
      <c r="E96" s="20" t="s">
        <v>196</v>
      </c>
      <c r="F96" s="25"/>
      <c r="G96" s="20" t="s">
        <v>197</v>
      </c>
      <c r="H96" s="20"/>
      <c r="I96" s="20"/>
      <c r="J96" s="20"/>
      <c r="K96" s="108"/>
      <c r="L96" s="108"/>
      <c r="M96" s="356"/>
      <c r="N96" s="219" t="s">
        <v>212</v>
      </c>
      <c r="O96" s="688" t="str">
        <f>IF(OR(D88="x",D96="x",F91="x"),$T$4,IF(F96="X",T95,auxiliar!$A$61))</f>
        <v>Resposta obrigatória.</v>
      </c>
      <c r="P96" s="689"/>
      <c r="Q96" s="690"/>
      <c r="R96" s="222"/>
      <c r="S96" s="69"/>
      <c r="T96" s="70"/>
    </row>
    <row r="97" spans="2:20" ht="5.0999999999999996" customHeight="1">
      <c r="B97" s="220"/>
      <c r="C97" s="127"/>
      <c r="D97" s="221"/>
      <c r="E97" s="20"/>
      <c r="F97" s="221"/>
      <c r="G97" s="20"/>
      <c r="H97" s="20"/>
      <c r="I97" s="20"/>
      <c r="J97" s="20"/>
      <c r="K97" s="108"/>
      <c r="L97" s="108"/>
      <c r="M97" s="356"/>
      <c r="N97" s="356"/>
      <c r="O97" s="356"/>
      <c r="P97" s="356"/>
      <c r="Q97" s="356"/>
      <c r="R97" s="222"/>
      <c r="S97" s="69"/>
      <c r="T97" s="70"/>
    </row>
    <row r="98" spans="2:20" ht="15" customHeight="1" thickBot="1">
      <c r="B98" s="226"/>
      <c r="C98" s="227"/>
      <c r="D98" s="685" t="s">
        <v>231</v>
      </c>
      <c r="E98" s="685"/>
      <c r="F98" s="685"/>
      <c r="G98" s="685"/>
      <c r="H98" s="685"/>
      <c r="I98" s="685"/>
      <c r="J98" s="685"/>
      <c r="K98" s="685"/>
      <c r="L98" s="685"/>
      <c r="M98" s="685"/>
      <c r="N98" s="701"/>
      <c r="O98" s="702" t="str">
        <f>auxiliar!C19</f>
        <v>Preenchimento incompleto.</v>
      </c>
      <c r="P98" s="703"/>
      <c r="Q98" s="704"/>
      <c r="R98" s="360"/>
    </row>
  </sheetData>
  <sheetProtection sheet="1" objects="1" scenarios="1"/>
  <mergeCells count="59">
    <mergeCell ref="B2:R2"/>
    <mergeCell ref="C3:Q3"/>
    <mergeCell ref="C4:Q4"/>
    <mergeCell ref="O50:Q50"/>
    <mergeCell ref="D5:Q5"/>
    <mergeCell ref="O18:Q18"/>
    <mergeCell ref="E13:Q13"/>
    <mergeCell ref="K36:Q36"/>
    <mergeCell ref="D46:Q46"/>
    <mergeCell ref="O47:Q47"/>
    <mergeCell ref="D49:Q49"/>
    <mergeCell ref="O44:Q44"/>
    <mergeCell ref="O24:Q24"/>
    <mergeCell ref="O28:Q28"/>
    <mergeCell ref="E14:Q14"/>
    <mergeCell ref="D37:Q37"/>
    <mergeCell ref="D98:N98"/>
    <mergeCell ref="O98:Q98"/>
    <mergeCell ref="O53:Q53"/>
    <mergeCell ref="D61:Q61"/>
    <mergeCell ref="O62:Q62"/>
    <mergeCell ref="D66:Q66"/>
    <mergeCell ref="O67:Q67"/>
    <mergeCell ref="D69:Q69"/>
    <mergeCell ref="D72:Q72"/>
    <mergeCell ref="O73:Q73"/>
    <mergeCell ref="D87:Q87"/>
    <mergeCell ref="O88:Q88"/>
    <mergeCell ref="O93:Q93"/>
    <mergeCell ref="O96:Q96"/>
    <mergeCell ref="O59:Q59"/>
    <mergeCell ref="D84:Q84"/>
    <mergeCell ref="O38:Q38"/>
    <mergeCell ref="D40:Q40"/>
    <mergeCell ref="D55:Q55"/>
    <mergeCell ref="O56:Q56"/>
    <mergeCell ref="D58:Q58"/>
    <mergeCell ref="D43:Q43"/>
    <mergeCell ref="O41:Q41"/>
    <mergeCell ref="D52:Q52"/>
    <mergeCell ref="V6:AB14"/>
    <mergeCell ref="V15:AB20"/>
    <mergeCell ref="D35:Q35"/>
    <mergeCell ref="E15:Q15"/>
    <mergeCell ref="D30:Q30"/>
    <mergeCell ref="D21:Q21"/>
    <mergeCell ref="D25:Q25"/>
    <mergeCell ref="O33:Q33"/>
    <mergeCell ref="K31:Q31"/>
    <mergeCell ref="K26:Q26"/>
    <mergeCell ref="K22:Q22"/>
    <mergeCell ref="O70:Q70"/>
    <mergeCell ref="D95:Q95"/>
    <mergeCell ref="D64:Q64"/>
    <mergeCell ref="D90:Q90"/>
    <mergeCell ref="D75:Q75"/>
    <mergeCell ref="D78:Q78"/>
    <mergeCell ref="D81:Q81"/>
    <mergeCell ref="D92:Q92"/>
  </mergeCells>
  <hyperlinks>
    <hyperlink ref="C4" r:id="rId1"/>
  </hyperlinks>
  <pageMargins left="0.39370078740157483" right="0.39370078740157483" top="0.39370078740157483" bottom="0.39370078740157483" header="0.31496062992125984" footer="0.31496062992125984"/>
  <pageSetup paperSize="9" scale="87" orientation="portrait" r:id="rId2"/>
  <rowBreaks count="1" manualBreakCount="1">
    <brk id="86" min="1" max="17" man="1"/>
  </rowBreaks>
</worksheet>
</file>

<file path=xl/worksheets/sheet3.xml><?xml version="1.0" encoding="utf-8"?>
<worksheet xmlns="http://schemas.openxmlformats.org/spreadsheetml/2006/main" xmlns:r="http://schemas.openxmlformats.org/officeDocument/2006/relationships">
  <sheetPr codeName="Planilha3"/>
  <dimension ref="B1:AG63"/>
  <sheetViews>
    <sheetView showGridLines="0" workbookViewId="0">
      <selection activeCell="AH47" sqref="AH47"/>
    </sheetView>
  </sheetViews>
  <sheetFormatPr defaultColWidth="9.140625" defaultRowHeight="12.75"/>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row r="2" spans="2:32" ht="20.100000000000001" customHeight="1">
      <c r="B2" s="706" t="s">
        <v>2086</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8"/>
      <c r="AE2" s="73" t="s">
        <v>209</v>
      </c>
      <c r="AF2" s="230" t="s">
        <v>254</v>
      </c>
    </row>
    <row r="3" spans="2:32" ht="5.0999999999999996" customHeight="1">
      <c r="B3" s="220"/>
      <c r="C3" s="127"/>
      <c r="D3" s="221"/>
      <c r="E3" s="20"/>
      <c r="F3" s="221"/>
      <c r="G3" s="20"/>
      <c r="H3" s="20"/>
      <c r="I3" s="20"/>
      <c r="J3" s="108"/>
      <c r="K3" s="108"/>
      <c r="L3" s="356"/>
      <c r="M3" s="356"/>
      <c r="N3" s="356"/>
      <c r="O3" s="356"/>
      <c r="P3" s="356"/>
      <c r="Q3" s="356"/>
      <c r="R3" s="356"/>
      <c r="S3" s="356"/>
      <c r="T3" s="356"/>
      <c r="U3" s="356"/>
      <c r="V3" s="356"/>
      <c r="W3" s="356"/>
      <c r="X3" s="356"/>
      <c r="Y3" s="356"/>
      <c r="Z3" s="356"/>
      <c r="AA3" s="356"/>
      <c r="AB3" s="356"/>
      <c r="AC3" s="356"/>
      <c r="AD3" s="222"/>
      <c r="AE3" s="70"/>
    </row>
    <row r="4" spans="2:32" ht="24" customHeight="1">
      <c r="B4" s="217"/>
      <c r="C4" s="709" t="s">
        <v>291</v>
      </c>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224"/>
    </row>
    <row r="5" spans="2:32" ht="13.5" customHeight="1">
      <c r="B5" s="217"/>
      <c r="C5" s="728" t="s">
        <v>1961</v>
      </c>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224"/>
    </row>
    <row r="6" spans="2:32" ht="5.0999999999999996" customHeight="1">
      <c r="B6" s="220"/>
      <c r="C6" s="127"/>
      <c r="D6" s="221"/>
      <c r="E6" s="20"/>
      <c r="F6" s="221"/>
      <c r="G6" s="20"/>
      <c r="H6" s="20"/>
      <c r="I6" s="20"/>
      <c r="J6" s="108"/>
      <c r="K6" s="108"/>
      <c r="L6" s="356"/>
      <c r="M6" s="356"/>
      <c r="N6" s="356"/>
      <c r="O6" s="356"/>
      <c r="P6" s="356"/>
      <c r="Q6" s="356"/>
      <c r="R6" s="356"/>
      <c r="S6" s="356"/>
      <c r="T6" s="356"/>
      <c r="U6" s="356"/>
      <c r="V6" s="356"/>
      <c r="W6" s="356"/>
      <c r="X6" s="356"/>
      <c r="Y6" s="356"/>
      <c r="Z6" s="356"/>
      <c r="AA6" s="356"/>
      <c r="AB6" s="356"/>
      <c r="AC6" s="356"/>
      <c r="AD6" s="222"/>
      <c r="AE6" s="70"/>
    </row>
    <row r="7" spans="2:32" ht="30" customHeight="1">
      <c r="B7" s="220"/>
      <c r="C7" s="223" t="s">
        <v>210</v>
      </c>
      <c r="D7" s="717" t="s">
        <v>255</v>
      </c>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222"/>
      <c r="AE7" s="70">
        <v>2</v>
      </c>
    </row>
    <row r="8" spans="2:32" ht="15" customHeight="1">
      <c r="B8" s="220"/>
      <c r="C8" s="160"/>
      <c r="D8" s="25"/>
      <c r="E8" s="20" t="s">
        <v>196</v>
      </c>
      <c r="F8" s="25"/>
      <c r="G8" s="20" t="s">
        <v>197</v>
      </c>
      <c r="H8" s="20"/>
      <c r="I8" s="20"/>
      <c r="J8" s="108"/>
      <c r="K8" s="108"/>
      <c r="L8" s="356"/>
      <c r="M8" s="356"/>
      <c r="N8" s="356"/>
      <c r="O8" s="356"/>
      <c r="P8" s="356"/>
      <c r="Q8" s="219"/>
      <c r="R8" s="219"/>
      <c r="S8" s="727" t="str">
        <f>IF(F8="x",auxiliar!A68,"")</f>
        <v/>
      </c>
      <c r="T8" s="727"/>
      <c r="U8" s="727"/>
      <c r="V8" s="727"/>
      <c r="W8" s="727"/>
      <c r="X8" s="727"/>
      <c r="Y8" s="727"/>
      <c r="Z8" s="727"/>
      <c r="AA8" s="727"/>
      <c r="AB8" s="727"/>
      <c r="AC8" s="727"/>
      <c r="AD8" s="222"/>
      <c r="AE8" s="70"/>
    </row>
    <row r="9" spans="2:32" ht="5.0999999999999996" customHeight="1">
      <c r="B9" s="220"/>
      <c r="C9" s="160"/>
      <c r="D9" s="221"/>
      <c r="E9" s="20"/>
      <c r="F9" s="221"/>
      <c r="G9" s="20"/>
      <c r="H9" s="20"/>
      <c r="I9" s="20"/>
      <c r="J9" s="108"/>
      <c r="K9" s="108"/>
      <c r="L9" s="356"/>
      <c r="M9" s="356"/>
      <c r="N9" s="356"/>
      <c r="O9" s="356"/>
      <c r="P9" s="356"/>
      <c r="Q9" s="356"/>
      <c r="R9" s="356"/>
      <c r="S9" s="356"/>
      <c r="T9" s="356"/>
      <c r="U9" s="356"/>
      <c r="V9" s="356"/>
      <c r="W9" s="356"/>
      <c r="X9" s="356"/>
      <c r="Y9" s="356"/>
      <c r="Z9" s="356"/>
      <c r="AA9" s="356"/>
      <c r="AB9" s="356"/>
      <c r="AC9" s="356"/>
      <c r="AD9" s="222"/>
      <c r="AE9" s="70"/>
    </row>
    <row r="10" spans="2:32" ht="18" customHeight="1">
      <c r="B10" s="220"/>
      <c r="C10" s="223" t="s">
        <v>213</v>
      </c>
      <c r="D10" s="225" t="s">
        <v>1682</v>
      </c>
      <c r="E10" s="20"/>
      <c r="F10" s="221"/>
      <c r="G10" s="20"/>
      <c r="H10" s="20"/>
      <c r="I10" s="20"/>
      <c r="J10" s="108"/>
      <c r="K10" s="108"/>
      <c r="L10" s="356"/>
      <c r="M10" s="356"/>
      <c r="N10" s="356"/>
      <c r="O10" s="356"/>
      <c r="P10" s="356"/>
      <c r="Q10" s="356"/>
      <c r="R10" s="356"/>
      <c r="S10" s="356"/>
      <c r="T10" s="356"/>
      <c r="U10" s="356"/>
      <c r="V10" s="356"/>
      <c r="W10" s="356"/>
      <c r="X10" s="356"/>
      <c r="Y10" s="356"/>
      <c r="Z10" s="356"/>
      <c r="AA10" s="356"/>
      <c r="AB10" s="356"/>
      <c r="AC10" s="356"/>
      <c r="AD10" s="222"/>
      <c r="AE10" s="70"/>
    </row>
    <row r="11" spans="2:32" ht="15" customHeight="1">
      <c r="B11" s="220"/>
      <c r="C11" s="223"/>
      <c r="D11" s="25"/>
      <c r="E11" s="20" t="s">
        <v>2179</v>
      </c>
      <c r="F11" s="221"/>
      <c r="G11" s="20"/>
      <c r="H11" s="25"/>
      <c r="I11" s="20" t="s">
        <v>2178</v>
      </c>
      <c r="J11" s="108"/>
      <c r="K11" s="108"/>
      <c r="L11" s="356"/>
      <c r="M11" s="356"/>
      <c r="N11" s="356"/>
      <c r="O11" s="429"/>
      <c r="P11" s="20"/>
      <c r="Q11" s="429"/>
      <c r="R11" s="20"/>
      <c r="S11" s="356"/>
      <c r="T11" s="356"/>
      <c r="U11" s="356"/>
      <c r="V11" s="356"/>
      <c r="W11" s="356"/>
      <c r="X11" s="356"/>
      <c r="Y11" s="356"/>
      <c r="Z11" s="356"/>
      <c r="AA11" s="356"/>
      <c r="AB11" s="356"/>
      <c r="AC11" s="356"/>
      <c r="AD11" s="222"/>
      <c r="AE11" s="70"/>
    </row>
    <row r="12" spans="2:32" ht="15" customHeight="1">
      <c r="B12" s="220"/>
      <c r="C12" s="223"/>
      <c r="D12" s="25"/>
      <c r="E12" s="20" t="s">
        <v>2180</v>
      </c>
      <c r="F12" s="221"/>
      <c r="G12" s="20"/>
      <c r="H12" s="601"/>
      <c r="I12" s="604" t="s">
        <v>2406</v>
      </c>
      <c r="J12" s="605"/>
      <c r="K12" s="605"/>
      <c r="L12" s="605"/>
      <c r="M12" s="599"/>
      <c r="N12" s="612"/>
      <c r="O12" s="605"/>
      <c r="P12" s="605"/>
      <c r="Q12" s="605"/>
      <c r="R12" s="605"/>
      <c r="S12" s="605"/>
      <c r="T12" s="605"/>
      <c r="U12" s="605"/>
      <c r="V12" s="108"/>
      <c r="W12" s="108"/>
      <c r="X12" s="108"/>
      <c r="Y12" s="108"/>
      <c r="Z12" s="108"/>
      <c r="AA12" s="108"/>
      <c r="AB12" s="108"/>
      <c r="AC12" s="108"/>
      <c r="AD12" s="222"/>
      <c r="AE12" s="70"/>
    </row>
    <row r="13" spans="2:32" ht="15" customHeight="1">
      <c r="B13" s="220"/>
      <c r="C13" s="223"/>
      <c r="D13" s="25"/>
      <c r="E13" s="20" t="s">
        <v>1895</v>
      </c>
      <c r="F13" s="221"/>
      <c r="G13" s="20"/>
      <c r="H13" s="25"/>
      <c r="I13" s="20" t="s">
        <v>1683</v>
      </c>
      <c r="J13" s="452"/>
      <c r="K13" s="452"/>
      <c r="L13" s="108"/>
      <c r="M13" s="108"/>
      <c r="N13" s="700"/>
      <c r="O13" s="700"/>
      <c r="P13" s="700"/>
      <c r="Q13" s="700"/>
      <c r="R13" s="700"/>
      <c r="S13" s="700"/>
      <c r="T13" s="700"/>
      <c r="U13" s="700"/>
      <c r="V13" s="700"/>
      <c r="W13" s="517"/>
      <c r="X13" s="517"/>
      <c r="Y13" s="517"/>
      <c r="Z13" s="517"/>
      <c r="AA13" s="517"/>
      <c r="AB13" s="517"/>
      <c r="AC13" s="517"/>
      <c r="AD13" s="222"/>
      <c r="AE13" s="70"/>
    </row>
    <row r="14" spans="2:32" ht="5.0999999999999996" customHeight="1">
      <c r="B14" s="220"/>
      <c r="C14" s="223"/>
      <c r="D14" s="221"/>
      <c r="E14" s="20"/>
      <c r="F14" s="221"/>
      <c r="G14" s="20"/>
      <c r="H14" s="20"/>
      <c r="I14" s="20"/>
      <c r="J14" s="108"/>
      <c r="K14" s="108"/>
      <c r="L14" s="356"/>
      <c r="M14" s="356"/>
      <c r="N14" s="356"/>
      <c r="O14" s="356"/>
      <c r="P14" s="356"/>
      <c r="Q14" s="356"/>
      <c r="R14" s="356"/>
      <c r="S14" s="356"/>
      <c r="T14" s="356"/>
      <c r="U14" s="356"/>
      <c r="V14" s="356"/>
      <c r="W14" s="356"/>
      <c r="X14" s="356"/>
      <c r="Y14" s="356"/>
      <c r="Z14" s="356"/>
      <c r="AA14" s="356"/>
      <c r="AB14" s="356"/>
      <c r="AC14" s="356"/>
      <c r="AD14" s="222"/>
      <c r="AE14" s="70"/>
    </row>
    <row r="15" spans="2:32" ht="15" customHeight="1">
      <c r="B15" s="220"/>
      <c r="C15" s="223" t="s">
        <v>215</v>
      </c>
      <c r="D15" s="717" t="s">
        <v>256</v>
      </c>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c r="AD15" s="222"/>
      <c r="AE15" s="70"/>
    </row>
    <row r="16" spans="2:32" ht="15" customHeight="1">
      <c r="B16" s="220"/>
      <c r="C16" s="223"/>
      <c r="D16" s="25"/>
      <c r="E16" s="20" t="s">
        <v>196</v>
      </c>
      <c r="F16" s="25"/>
      <c r="G16" s="20" t="s">
        <v>197</v>
      </c>
      <c r="H16" s="20"/>
      <c r="I16" s="20"/>
      <c r="J16" s="108"/>
      <c r="K16" s="108"/>
      <c r="L16" s="356"/>
      <c r="M16" s="356"/>
      <c r="N16" s="356"/>
      <c r="O16" s="356"/>
      <c r="P16" s="356"/>
      <c r="Q16" s="219"/>
      <c r="R16" s="219"/>
      <c r="S16" s="727" t="str">
        <f>IF($F$16="x",auxiliar!A68,"")</f>
        <v/>
      </c>
      <c r="T16" s="727"/>
      <c r="U16" s="727"/>
      <c r="V16" s="727"/>
      <c r="W16" s="727"/>
      <c r="X16" s="727"/>
      <c r="Y16" s="727"/>
      <c r="Z16" s="727"/>
      <c r="AA16" s="727"/>
      <c r="AB16" s="727"/>
      <c r="AC16" s="727"/>
      <c r="AD16" s="222"/>
      <c r="AE16" s="70"/>
    </row>
    <row r="17" spans="2:32" ht="5.0999999999999996" customHeight="1">
      <c r="B17" s="220"/>
      <c r="C17" s="223"/>
      <c r="D17" s="221"/>
      <c r="E17" s="20"/>
      <c r="F17" s="221"/>
      <c r="G17" s="20"/>
      <c r="H17" s="20"/>
      <c r="I17" s="20"/>
      <c r="J17" s="108"/>
      <c r="K17" s="108"/>
      <c r="L17" s="356"/>
      <c r="M17" s="356"/>
      <c r="N17" s="356"/>
      <c r="O17" s="356"/>
      <c r="P17" s="356"/>
      <c r="Q17" s="356"/>
      <c r="R17" s="356"/>
      <c r="S17" s="356"/>
      <c r="T17" s="356"/>
      <c r="U17" s="356"/>
      <c r="V17" s="356"/>
      <c r="W17" s="356"/>
      <c r="X17" s="356"/>
      <c r="Y17" s="356"/>
      <c r="Z17" s="356"/>
      <c r="AA17" s="356"/>
      <c r="AB17" s="356"/>
      <c r="AC17" s="356"/>
      <c r="AD17" s="222"/>
      <c r="AE17" s="70"/>
    </row>
    <row r="18" spans="2:32" ht="30" customHeight="1">
      <c r="B18" s="220"/>
      <c r="C18" s="417" t="s">
        <v>217</v>
      </c>
      <c r="D18" s="717" t="s">
        <v>1933</v>
      </c>
      <c r="E18" s="717"/>
      <c r="F18" s="717"/>
      <c r="G18" s="717"/>
      <c r="H18" s="717"/>
      <c r="I18" s="717"/>
      <c r="J18" s="717"/>
      <c r="K18" s="717"/>
      <c r="L18" s="717"/>
      <c r="M18" s="717"/>
      <c r="N18" s="717"/>
      <c r="O18" s="717"/>
      <c r="P18" s="717"/>
      <c r="Q18" s="717"/>
      <c r="R18" s="717"/>
      <c r="S18" s="717"/>
      <c r="T18" s="717"/>
      <c r="U18" s="717"/>
      <c r="V18" s="717"/>
      <c r="W18" s="717"/>
      <c r="X18" s="717"/>
      <c r="Y18" s="717"/>
      <c r="Z18" s="717"/>
      <c r="AA18" s="717"/>
      <c r="AB18" s="717"/>
      <c r="AC18" s="717"/>
      <c r="AD18" s="222"/>
      <c r="AE18" s="70"/>
      <c r="AF18" s="72"/>
    </row>
    <row r="19" spans="2:32" ht="15" customHeight="1">
      <c r="B19" s="220"/>
      <c r="C19" s="223"/>
      <c r="D19" s="25"/>
      <c r="E19" s="20" t="s">
        <v>196</v>
      </c>
      <c r="F19" s="25"/>
      <c r="G19" s="20" t="s">
        <v>197</v>
      </c>
      <c r="H19" s="20"/>
      <c r="I19" s="20"/>
      <c r="J19" s="108"/>
      <c r="K19" s="108"/>
      <c r="L19" s="356"/>
      <c r="M19" s="356"/>
      <c r="N19" s="356"/>
      <c r="O19" s="356"/>
      <c r="P19" s="356"/>
      <c r="Q19" s="219"/>
      <c r="R19" s="219"/>
      <c r="S19" s="679"/>
      <c r="T19" s="679"/>
      <c r="U19" s="679"/>
      <c r="V19" s="679"/>
      <c r="W19" s="679"/>
      <c r="X19" s="679"/>
      <c r="Y19" s="679"/>
      <c r="Z19" s="679"/>
      <c r="AA19" s="679"/>
      <c r="AB19" s="679"/>
      <c r="AC19" s="679"/>
      <c r="AD19" s="222"/>
      <c r="AE19" s="70"/>
    </row>
    <row r="20" spans="2:32" ht="5.0999999999999996" customHeight="1">
      <c r="B20" s="220"/>
      <c r="C20" s="225"/>
      <c r="D20" s="221"/>
      <c r="E20" s="20"/>
      <c r="F20" s="221"/>
      <c r="G20" s="20"/>
      <c r="H20" s="20"/>
      <c r="I20" s="20"/>
      <c r="J20" s="108"/>
      <c r="K20" s="108"/>
      <c r="L20" s="356"/>
      <c r="M20" s="356"/>
      <c r="N20" s="356"/>
      <c r="O20" s="356"/>
      <c r="P20" s="356"/>
      <c r="Q20" s="356"/>
      <c r="R20" s="356"/>
      <c r="S20" s="356"/>
      <c r="T20" s="356"/>
      <c r="U20" s="356"/>
      <c r="V20" s="356"/>
      <c r="W20" s="356"/>
      <c r="X20" s="356"/>
      <c r="Y20" s="356"/>
      <c r="Z20" s="356"/>
      <c r="AA20" s="356"/>
      <c r="AB20" s="356"/>
      <c r="AC20" s="356"/>
      <c r="AD20" s="222"/>
      <c r="AE20" s="70"/>
    </row>
    <row r="21" spans="2:32" ht="5.0999999999999996" customHeight="1" thickBot="1">
      <c r="B21" s="226"/>
      <c r="C21" s="227"/>
      <c r="D21" s="718"/>
      <c r="E21" s="718"/>
      <c r="F21" s="718"/>
      <c r="G21" s="718"/>
      <c r="H21" s="718"/>
      <c r="I21" s="718"/>
      <c r="J21" s="718"/>
      <c r="K21" s="718"/>
      <c r="L21" s="718"/>
      <c r="M21" s="718"/>
      <c r="N21" s="718"/>
      <c r="O21" s="718"/>
      <c r="P21" s="718"/>
      <c r="Q21" s="718"/>
      <c r="R21" s="718"/>
      <c r="S21" s="718"/>
      <c r="T21" s="718"/>
      <c r="U21" s="718"/>
      <c r="V21" s="718"/>
      <c r="W21" s="718"/>
      <c r="X21" s="718"/>
      <c r="Y21" s="718"/>
      <c r="Z21" s="718"/>
      <c r="AA21" s="718"/>
      <c r="AB21" s="718"/>
      <c r="AC21" s="718"/>
      <c r="AD21" s="228"/>
      <c r="AE21" s="70"/>
    </row>
    <row r="22" spans="2:32" s="233" customFormat="1" ht="20.100000000000001" customHeight="1">
      <c r="B22" s="706" t="s">
        <v>2087</v>
      </c>
      <c r="C22" s="707"/>
      <c r="D22" s="707"/>
      <c r="E22" s="707"/>
      <c r="F22" s="707"/>
      <c r="G22" s="707"/>
      <c r="H22" s="707"/>
      <c r="I22" s="707"/>
      <c r="J22" s="707"/>
      <c r="K22" s="707"/>
      <c r="L22" s="707"/>
      <c r="M22" s="707"/>
      <c r="N22" s="707"/>
      <c r="O22" s="707"/>
      <c r="P22" s="707"/>
      <c r="Q22" s="707"/>
      <c r="R22" s="707"/>
      <c r="S22" s="707"/>
      <c r="T22" s="707"/>
      <c r="U22" s="707"/>
      <c r="V22" s="707"/>
      <c r="W22" s="707"/>
      <c r="X22" s="707"/>
      <c r="Y22" s="707"/>
      <c r="Z22" s="707"/>
      <c r="AA22" s="707"/>
      <c r="AB22" s="707"/>
      <c r="AC22" s="707"/>
      <c r="AD22" s="708"/>
      <c r="AE22" s="231"/>
      <c r="AF22" s="232"/>
    </row>
    <row r="23" spans="2:32" ht="5.0999999999999996" customHeight="1">
      <c r="B23" s="220"/>
      <c r="C23" s="127"/>
      <c r="D23" s="221"/>
      <c r="E23" s="20"/>
      <c r="F23" s="221"/>
      <c r="G23" s="20"/>
      <c r="H23" s="20"/>
      <c r="I23" s="20"/>
      <c r="J23" s="108"/>
      <c r="K23" s="108"/>
      <c r="L23" s="356"/>
      <c r="M23" s="356"/>
      <c r="N23" s="356"/>
      <c r="O23" s="356"/>
      <c r="P23" s="356"/>
      <c r="Q23" s="356"/>
      <c r="R23" s="356"/>
      <c r="S23" s="356"/>
      <c r="T23" s="356"/>
      <c r="U23" s="356"/>
      <c r="V23" s="356"/>
      <c r="W23" s="356"/>
      <c r="X23" s="356"/>
      <c r="Y23" s="356"/>
      <c r="Z23" s="356"/>
      <c r="AA23" s="356"/>
      <c r="AB23" s="356"/>
      <c r="AC23" s="356"/>
      <c r="AD23" s="222"/>
      <c r="AE23" s="70"/>
    </row>
    <row r="24" spans="2:32" ht="15" customHeight="1">
      <c r="B24" s="220"/>
      <c r="C24" s="223" t="s">
        <v>210</v>
      </c>
      <c r="D24" s="717" t="s">
        <v>259</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222"/>
      <c r="AE24" s="70">
        <v>2</v>
      </c>
    </row>
    <row r="25" spans="2:32" ht="15" customHeight="1">
      <c r="B25" s="220"/>
      <c r="C25" s="223"/>
      <c r="D25" s="25"/>
      <c r="E25" s="20" t="s">
        <v>196</v>
      </c>
      <c r="F25" s="25"/>
      <c r="G25" s="20" t="s">
        <v>197</v>
      </c>
      <c r="H25" s="20"/>
      <c r="I25" s="20"/>
      <c r="J25" s="108"/>
      <c r="K25" s="108"/>
      <c r="L25" s="356"/>
      <c r="M25" s="356"/>
      <c r="N25" s="356"/>
      <c r="O25" s="356"/>
      <c r="P25" s="356"/>
      <c r="Q25" s="219"/>
      <c r="R25" s="219"/>
      <c r="S25" s="679"/>
      <c r="T25" s="679"/>
      <c r="U25" s="679"/>
      <c r="V25" s="679"/>
      <c r="W25" s="679"/>
      <c r="X25" s="679"/>
      <c r="Y25" s="679"/>
      <c r="Z25" s="679"/>
      <c r="AA25" s="679"/>
      <c r="AB25" s="679"/>
      <c r="AC25" s="679"/>
      <c r="AD25" s="222"/>
      <c r="AE25" s="70"/>
    </row>
    <row r="26" spans="2:32" ht="5.0999999999999996" customHeight="1">
      <c r="B26" s="220"/>
      <c r="C26" s="223"/>
      <c r="D26" s="221"/>
      <c r="E26" s="20"/>
      <c r="F26" s="221"/>
      <c r="G26" s="20"/>
      <c r="H26" s="20"/>
      <c r="I26" s="20"/>
      <c r="J26" s="108"/>
      <c r="K26" s="108"/>
      <c r="L26" s="356"/>
      <c r="M26" s="356"/>
      <c r="N26" s="356"/>
      <c r="O26" s="356"/>
      <c r="P26" s="356"/>
      <c r="Q26" s="356"/>
      <c r="R26" s="356"/>
      <c r="S26" s="356"/>
      <c r="T26" s="356"/>
      <c r="U26" s="356"/>
      <c r="V26" s="356"/>
      <c r="W26" s="356"/>
      <c r="X26" s="356"/>
      <c r="Y26" s="356"/>
      <c r="Z26" s="356"/>
      <c r="AA26" s="356"/>
      <c r="AB26" s="356"/>
      <c r="AC26" s="356"/>
      <c r="AD26" s="222"/>
      <c r="AE26" s="70"/>
    </row>
    <row r="27" spans="2:32" ht="15" customHeight="1">
      <c r="B27" s="220"/>
      <c r="C27" s="223" t="s">
        <v>213</v>
      </c>
      <c r="D27" s="717" t="s">
        <v>260</v>
      </c>
      <c r="E27" s="717"/>
      <c r="F27" s="717"/>
      <c r="G27" s="717"/>
      <c r="H27" s="717"/>
      <c r="I27" s="717"/>
      <c r="J27" s="717"/>
      <c r="K27" s="717"/>
      <c r="L27" s="717"/>
      <c r="M27" s="717"/>
      <c r="N27" s="717"/>
      <c r="O27" s="717"/>
      <c r="P27" s="717"/>
      <c r="Q27" s="717"/>
      <c r="R27" s="717"/>
      <c r="S27" s="717"/>
      <c r="T27" s="717"/>
      <c r="U27" s="717"/>
      <c r="V27" s="717"/>
      <c r="W27" s="717"/>
      <c r="X27" s="717"/>
      <c r="Y27" s="717"/>
      <c r="Z27" s="717"/>
      <c r="AA27" s="717"/>
      <c r="AB27" s="717"/>
      <c r="AC27" s="717"/>
      <c r="AD27" s="222"/>
      <c r="AE27" s="70">
        <v>1</v>
      </c>
    </row>
    <row r="28" spans="2:32" ht="15" customHeight="1">
      <c r="B28" s="220"/>
      <c r="C28" s="223"/>
      <c r="D28" s="25"/>
      <c r="E28" s="20" t="s">
        <v>196</v>
      </c>
      <c r="F28" s="25"/>
      <c r="G28" s="20" t="s">
        <v>197</v>
      </c>
      <c r="H28" s="20"/>
      <c r="I28" s="20"/>
      <c r="J28" s="108"/>
      <c r="K28" s="108"/>
      <c r="L28" s="356"/>
      <c r="M28" s="356"/>
      <c r="N28" s="356"/>
      <c r="O28" s="356"/>
      <c r="P28" s="356"/>
      <c r="Q28" s="219"/>
      <c r="R28" s="219"/>
      <c r="S28" s="679"/>
      <c r="T28" s="679"/>
      <c r="U28" s="679"/>
      <c r="V28" s="679"/>
      <c r="W28" s="679"/>
      <c r="X28" s="679"/>
      <c r="Y28" s="679"/>
      <c r="Z28" s="679"/>
      <c r="AA28" s="679"/>
      <c r="AB28" s="679"/>
      <c r="AC28" s="679"/>
      <c r="AD28" s="222"/>
      <c r="AE28" s="70"/>
    </row>
    <row r="29" spans="2:32" ht="5.0999999999999996" customHeight="1">
      <c r="B29" s="220"/>
      <c r="C29" s="223"/>
      <c r="D29" s="221"/>
      <c r="E29" s="20"/>
      <c r="F29" s="221"/>
      <c r="G29" s="20"/>
      <c r="H29" s="20"/>
      <c r="I29" s="20"/>
      <c r="J29" s="108"/>
      <c r="K29" s="108"/>
      <c r="L29" s="356"/>
      <c r="M29" s="356"/>
      <c r="N29" s="356"/>
      <c r="O29" s="356"/>
      <c r="P29" s="356"/>
      <c r="Q29" s="356"/>
      <c r="R29" s="356"/>
      <c r="S29" s="356"/>
      <c r="T29" s="356"/>
      <c r="U29" s="356"/>
      <c r="V29" s="356"/>
      <c r="W29" s="356"/>
      <c r="X29" s="356"/>
      <c r="Y29" s="356"/>
      <c r="Z29" s="356"/>
      <c r="AA29" s="356"/>
      <c r="AB29" s="356"/>
      <c r="AC29" s="356"/>
      <c r="AD29" s="222"/>
      <c r="AE29" s="70"/>
    </row>
    <row r="30" spans="2:32" ht="15" customHeight="1">
      <c r="B30" s="220"/>
      <c r="C30" s="223" t="s">
        <v>215</v>
      </c>
      <c r="D30" s="717" t="s">
        <v>2126</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222"/>
      <c r="AE30" s="70">
        <v>1</v>
      </c>
    </row>
    <row r="31" spans="2:32" ht="15" customHeight="1">
      <c r="B31" s="220"/>
      <c r="C31" s="223"/>
      <c r="D31" s="25"/>
      <c r="E31" s="20" t="s">
        <v>196</v>
      </c>
      <c r="F31" s="25"/>
      <c r="G31" s="20" t="s">
        <v>197</v>
      </c>
      <c r="H31" s="20"/>
      <c r="I31" s="20"/>
      <c r="J31" s="108"/>
      <c r="K31" s="108"/>
      <c r="L31" s="356"/>
      <c r="M31" s="356"/>
      <c r="N31" s="356"/>
      <c r="O31" s="356"/>
      <c r="P31" s="356"/>
      <c r="Q31" s="219"/>
      <c r="R31" s="219"/>
      <c r="S31" s="679"/>
      <c r="T31" s="679"/>
      <c r="U31" s="679"/>
      <c r="V31" s="679"/>
      <c r="W31" s="679"/>
      <c r="X31" s="679"/>
      <c r="Y31" s="679"/>
      <c r="Z31" s="679"/>
      <c r="AA31" s="679"/>
      <c r="AB31" s="679"/>
      <c r="AC31" s="679"/>
      <c r="AD31" s="222"/>
      <c r="AE31" s="70"/>
    </row>
    <row r="32" spans="2:32" ht="5.0999999999999996" customHeight="1">
      <c r="B32" s="220"/>
      <c r="C32" s="223"/>
      <c r="D32" s="221"/>
      <c r="E32" s="20"/>
      <c r="F32" s="221"/>
      <c r="G32" s="20"/>
      <c r="H32" s="20"/>
      <c r="I32" s="20"/>
      <c r="J32" s="108"/>
      <c r="K32" s="108"/>
      <c r="L32" s="356"/>
      <c r="M32" s="356"/>
      <c r="N32" s="356"/>
      <c r="O32" s="356"/>
      <c r="P32" s="356"/>
      <c r="Q32" s="356"/>
      <c r="R32" s="356"/>
      <c r="S32" s="356"/>
      <c r="T32" s="356"/>
      <c r="U32" s="356"/>
      <c r="V32" s="356"/>
      <c r="W32" s="356"/>
      <c r="X32" s="356"/>
      <c r="Y32" s="356"/>
      <c r="Z32" s="356"/>
      <c r="AA32" s="356"/>
      <c r="AB32" s="356"/>
      <c r="AC32" s="356"/>
      <c r="AD32" s="222"/>
      <c r="AE32" s="70"/>
    </row>
    <row r="33" spans="2:31" ht="15" customHeight="1">
      <c r="B33" s="220"/>
      <c r="C33" s="223" t="s">
        <v>217</v>
      </c>
      <c r="D33" s="717" t="s">
        <v>261</v>
      </c>
      <c r="E33" s="717"/>
      <c r="F33" s="717"/>
      <c r="G33" s="717"/>
      <c r="H33" s="717"/>
      <c r="I33" s="717"/>
      <c r="J33" s="717"/>
      <c r="K33" s="717"/>
      <c r="L33" s="717"/>
      <c r="M33" s="717"/>
      <c r="N33" s="717"/>
      <c r="O33" s="717"/>
      <c r="P33" s="717"/>
      <c r="Q33" s="717"/>
      <c r="R33" s="717"/>
      <c r="S33" s="717"/>
      <c r="T33" s="717"/>
      <c r="U33" s="717"/>
      <c r="V33" s="717"/>
      <c r="W33" s="717"/>
      <c r="X33" s="717"/>
      <c r="Y33" s="717"/>
      <c r="Z33" s="717"/>
      <c r="AA33" s="717"/>
      <c r="AB33" s="717"/>
      <c r="AC33" s="717"/>
      <c r="AD33" s="222"/>
      <c r="AE33" s="70">
        <v>1</v>
      </c>
    </row>
    <row r="34" spans="2:31" ht="15" customHeight="1">
      <c r="B34" s="220"/>
      <c r="C34" s="223"/>
      <c r="D34" s="25"/>
      <c r="E34" s="20" t="s">
        <v>196</v>
      </c>
      <c r="F34" s="25"/>
      <c r="G34" s="20" t="s">
        <v>197</v>
      </c>
      <c r="H34" s="20"/>
      <c r="I34" s="20"/>
      <c r="J34" s="108"/>
      <c r="K34" s="108"/>
      <c r="L34" s="356"/>
      <c r="M34" s="356"/>
      <c r="N34" s="356"/>
      <c r="O34" s="356"/>
      <c r="P34" s="356"/>
      <c r="Q34" s="219"/>
      <c r="R34" s="219"/>
      <c r="S34" s="679"/>
      <c r="T34" s="679"/>
      <c r="U34" s="679"/>
      <c r="V34" s="679"/>
      <c r="W34" s="679"/>
      <c r="X34" s="679"/>
      <c r="Y34" s="679"/>
      <c r="Z34" s="679"/>
      <c r="AA34" s="679"/>
      <c r="AB34" s="679"/>
      <c r="AC34" s="679"/>
      <c r="AD34" s="222"/>
      <c r="AE34" s="70"/>
    </row>
    <row r="35" spans="2:31" ht="5.0999999999999996" customHeight="1">
      <c r="B35" s="220"/>
      <c r="C35" s="223"/>
      <c r="D35" s="221"/>
      <c r="E35" s="20"/>
      <c r="F35" s="221"/>
      <c r="G35" s="20"/>
      <c r="H35" s="20"/>
      <c r="I35" s="20"/>
      <c r="J35" s="108"/>
      <c r="K35" s="108"/>
      <c r="L35" s="356"/>
      <c r="M35" s="356"/>
      <c r="N35" s="356"/>
      <c r="O35" s="356"/>
      <c r="P35" s="356"/>
      <c r="Q35" s="356"/>
      <c r="R35" s="356"/>
      <c r="S35" s="356"/>
      <c r="T35" s="356"/>
      <c r="U35" s="356"/>
      <c r="V35" s="356"/>
      <c r="W35" s="356"/>
      <c r="X35" s="356"/>
      <c r="Y35" s="356"/>
      <c r="Z35" s="356"/>
      <c r="AA35" s="356"/>
      <c r="AB35" s="356"/>
      <c r="AC35" s="356"/>
      <c r="AD35" s="222"/>
      <c r="AE35" s="70"/>
    </row>
    <row r="36" spans="2:31" ht="15" customHeight="1">
      <c r="B36" s="220"/>
      <c r="C36" s="223" t="s">
        <v>219</v>
      </c>
      <c r="D36" s="717" t="s">
        <v>2216</v>
      </c>
      <c r="E36" s="717"/>
      <c r="F36" s="717"/>
      <c r="G36" s="717"/>
      <c r="H36" s="717"/>
      <c r="I36" s="717"/>
      <c r="J36" s="717"/>
      <c r="K36" s="717"/>
      <c r="L36" s="717"/>
      <c r="M36" s="717"/>
      <c r="N36" s="717"/>
      <c r="O36" s="717"/>
      <c r="P36" s="717"/>
      <c r="Q36" s="717"/>
      <c r="R36" s="717"/>
      <c r="S36" s="717"/>
      <c r="T36" s="717"/>
      <c r="U36" s="717"/>
      <c r="V36" s="717"/>
      <c r="W36" s="717"/>
      <c r="X36" s="717"/>
      <c r="Y36" s="717"/>
      <c r="Z36" s="717"/>
      <c r="AA36" s="717"/>
      <c r="AB36" s="717"/>
      <c r="AC36" s="717"/>
      <c r="AD36" s="222"/>
      <c r="AE36" s="70"/>
    </row>
    <row r="37" spans="2:31" ht="15" customHeight="1">
      <c r="B37" s="220"/>
      <c r="C37" s="223"/>
      <c r="D37" s="25"/>
      <c r="E37" s="20" t="s">
        <v>196</v>
      </c>
      <c r="F37" s="25"/>
      <c r="G37" s="20" t="s">
        <v>197</v>
      </c>
      <c r="H37" s="20"/>
      <c r="I37" s="20"/>
      <c r="J37" s="108"/>
      <c r="K37" s="108"/>
      <c r="L37" s="356"/>
      <c r="M37" s="356"/>
      <c r="N37" s="356"/>
      <c r="O37" s="356"/>
      <c r="P37" s="356"/>
      <c r="Q37" s="219"/>
      <c r="R37" s="219"/>
      <c r="S37" s="679"/>
      <c r="T37" s="679"/>
      <c r="U37" s="679"/>
      <c r="V37" s="679"/>
      <c r="W37" s="679"/>
      <c r="X37" s="679"/>
      <c r="Y37" s="679"/>
      <c r="Z37" s="679"/>
      <c r="AA37" s="679"/>
      <c r="AB37" s="679"/>
      <c r="AC37" s="679"/>
      <c r="AD37" s="222"/>
      <c r="AE37" s="70"/>
    </row>
    <row r="38" spans="2:31" ht="5.0999999999999996" customHeight="1">
      <c r="B38" s="220"/>
      <c r="C38" s="160"/>
      <c r="D38" s="221"/>
      <c r="E38" s="20"/>
      <c r="F38" s="221"/>
      <c r="G38" s="20"/>
      <c r="H38" s="20"/>
      <c r="I38" s="20"/>
      <c r="J38" s="108"/>
      <c r="K38" s="108"/>
      <c r="L38" s="356"/>
      <c r="M38" s="356"/>
      <c r="N38" s="356"/>
      <c r="O38" s="356"/>
      <c r="P38" s="356"/>
      <c r="Q38" s="356"/>
      <c r="R38" s="356"/>
      <c r="S38" s="356"/>
      <c r="T38" s="356"/>
      <c r="U38" s="356"/>
      <c r="V38" s="356"/>
      <c r="W38" s="356"/>
      <c r="X38" s="356"/>
      <c r="Y38" s="356"/>
      <c r="Z38" s="356"/>
      <c r="AA38" s="356"/>
      <c r="AB38" s="356"/>
      <c r="AC38" s="356"/>
      <c r="AD38" s="222"/>
      <c r="AE38" s="70"/>
    </row>
    <row r="39" spans="2:31" ht="15" customHeight="1">
      <c r="B39" s="220"/>
      <c r="C39" s="223" t="s">
        <v>2217</v>
      </c>
      <c r="D39" s="717" t="s">
        <v>2286</v>
      </c>
      <c r="E39" s="717"/>
      <c r="F39" s="717"/>
      <c r="G39" s="717"/>
      <c r="H39" s="717"/>
      <c r="I39" s="717"/>
      <c r="J39" s="717"/>
      <c r="K39" s="717"/>
      <c r="L39" s="717"/>
      <c r="M39" s="717"/>
      <c r="N39" s="717"/>
      <c r="O39" s="717"/>
      <c r="P39" s="717"/>
      <c r="Q39" s="717"/>
      <c r="R39" s="717"/>
      <c r="S39" s="717"/>
      <c r="T39" s="717"/>
      <c r="U39" s="717"/>
      <c r="V39" s="717"/>
      <c r="W39" s="717"/>
      <c r="X39" s="717"/>
      <c r="Y39" s="717"/>
      <c r="Z39" s="717"/>
      <c r="AA39" s="717"/>
      <c r="AB39" s="717"/>
      <c r="AC39" s="717"/>
      <c r="AD39" s="222"/>
      <c r="AE39" s="70"/>
    </row>
    <row r="40" spans="2:31" ht="15" customHeight="1">
      <c r="B40" s="220"/>
      <c r="C40" s="223"/>
      <c r="D40" s="25"/>
      <c r="E40" s="20" t="s">
        <v>196</v>
      </c>
      <c r="F40" s="25"/>
      <c r="G40" s="20" t="s">
        <v>197</v>
      </c>
      <c r="H40" s="20"/>
      <c r="I40" s="20"/>
      <c r="J40" s="584"/>
      <c r="K40" s="584"/>
      <c r="L40" s="584"/>
      <c r="M40" s="584"/>
      <c r="N40" s="584"/>
      <c r="O40" s="584"/>
      <c r="P40" s="584"/>
      <c r="Q40" s="584"/>
      <c r="R40" s="584"/>
      <c r="S40" s="584"/>
      <c r="T40" s="584"/>
      <c r="U40" s="584"/>
      <c r="V40" s="584"/>
      <c r="W40" s="584"/>
      <c r="X40" s="584"/>
      <c r="Y40" s="584"/>
      <c r="Z40" s="584"/>
      <c r="AA40" s="584"/>
      <c r="AB40" s="584"/>
      <c r="AC40" s="584"/>
      <c r="AD40" s="222"/>
      <c r="AE40" s="70"/>
    </row>
    <row r="41" spans="2:31" ht="5.0999999999999996" customHeight="1">
      <c r="B41" s="220"/>
      <c r="C41" s="160"/>
      <c r="D41" s="221"/>
      <c r="E41" s="20"/>
      <c r="F41" s="221"/>
      <c r="G41" s="20"/>
      <c r="H41" s="20"/>
      <c r="I41" s="20"/>
      <c r="J41" s="108"/>
      <c r="K41" s="108"/>
      <c r="L41" s="356"/>
      <c r="M41" s="356"/>
      <c r="N41" s="356"/>
      <c r="O41" s="356"/>
      <c r="P41" s="356"/>
      <c r="Q41" s="356"/>
      <c r="R41" s="356"/>
      <c r="S41" s="356"/>
      <c r="T41" s="356"/>
      <c r="U41" s="356"/>
      <c r="V41" s="356"/>
      <c r="W41" s="356"/>
      <c r="X41" s="356"/>
      <c r="Y41" s="356"/>
      <c r="Z41" s="356"/>
      <c r="AA41" s="356"/>
      <c r="AB41" s="356"/>
      <c r="AC41" s="356"/>
      <c r="AD41" s="222"/>
      <c r="AE41" s="70"/>
    </row>
    <row r="42" spans="2:31" ht="15" customHeight="1">
      <c r="B42" s="220"/>
      <c r="C42" s="223" t="s">
        <v>221</v>
      </c>
      <c r="D42" s="717" t="s">
        <v>262</v>
      </c>
      <c r="E42" s="717"/>
      <c r="F42" s="717"/>
      <c r="G42" s="717"/>
      <c r="H42" s="717"/>
      <c r="I42" s="717"/>
      <c r="J42" s="717"/>
      <c r="K42" s="717"/>
      <c r="L42" s="717"/>
      <c r="M42" s="717"/>
      <c r="N42" s="717"/>
      <c r="O42" s="717"/>
      <c r="P42" s="717"/>
      <c r="Q42" s="717"/>
      <c r="R42" s="717"/>
      <c r="S42" s="717"/>
      <c r="T42" s="717"/>
      <c r="U42" s="717"/>
      <c r="V42" s="717"/>
      <c r="W42" s="717"/>
      <c r="X42" s="717"/>
      <c r="Y42" s="717"/>
      <c r="Z42" s="717"/>
      <c r="AA42" s="717"/>
      <c r="AB42" s="717"/>
      <c r="AC42" s="717"/>
      <c r="AD42" s="222"/>
      <c r="AE42" s="70"/>
    </row>
    <row r="43" spans="2:31" ht="15" customHeight="1">
      <c r="B43" s="220"/>
      <c r="C43" s="223"/>
      <c r="D43" s="25"/>
      <c r="E43" s="20" t="s">
        <v>196</v>
      </c>
      <c r="F43" s="25"/>
      <c r="G43" s="20" t="s">
        <v>197</v>
      </c>
      <c r="H43" s="20"/>
      <c r="I43" s="20"/>
      <c r="J43" s="108"/>
      <c r="K43" s="108"/>
      <c r="L43" s="356"/>
      <c r="M43" s="356"/>
      <c r="N43" s="356"/>
      <c r="O43" s="356"/>
      <c r="P43" s="356"/>
      <c r="Q43" s="219"/>
      <c r="R43" s="219"/>
      <c r="S43" s="679"/>
      <c r="T43" s="679"/>
      <c r="U43" s="679"/>
      <c r="V43" s="679"/>
      <c r="W43" s="679"/>
      <c r="X43" s="679"/>
      <c r="Y43" s="679"/>
      <c r="Z43" s="679"/>
      <c r="AA43" s="679"/>
      <c r="AB43" s="679"/>
      <c r="AC43" s="679"/>
      <c r="AD43" s="222"/>
      <c r="AE43" s="70"/>
    </row>
    <row r="44" spans="2:31" ht="5.0999999999999996" customHeight="1">
      <c r="B44" s="220"/>
      <c r="C44" s="160"/>
      <c r="D44" s="221"/>
      <c r="E44" s="20"/>
      <c r="F44" s="221"/>
      <c r="G44" s="20"/>
      <c r="H44" s="20"/>
      <c r="I44" s="20"/>
      <c r="J44" s="108"/>
      <c r="K44" s="108"/>
      <c r="L44" s="356"/>
      <c r="M44" s="356"/>
      <c r="N44" s="356"/>
      <c r="O44" s="356"/>
      <c r="P44" s="356"/>
      <c r="Q44" s="356"/>
      <c r="R44" s="356"/>
      <c r="S44" s="356"/>
      <c r="T44" s="356"/>
      <c r="U44" s="356"/>
      <c r="V44" s="356"/>
      <c r="W44" s="356"/>
      <c r="X44" s="356"/>
      <c r="Y44" s="356"/>
      <c r="Z44" s="356"/>
      <c r="AA44" s="356"/>
      <c r="AB44" s="356"/>
      <c r="AC44" s="356"/>
      <c r="AD44" s="222"/>
      <c r="AE44" s="70"/>
    </row>
    <row r="45" spans="2:31" ht="15" customHeight="1">
      <c r="B45" s="220"/>
      <c r="C45" s="223" t="s">
        <v>1735</v>
      </c>
      <c r="D45" s="717" t="s">
        <v>2181</v>
      </c>
      <c r="E45" s="717"/>
      <c r="F45" s="717"/>
      <c r="G45" s="717"/>
      <c r="H45" s="717"/>
      <c r="I45" s="717"/>
      <c r="J45" s="717"/>
      <c r="K45" s="717"/>
      <c r="L45" s="717"/>
      <c r="M45" s="717"/>
      <c r="N45" s="717"/>
      <c r="O45" s="717"/>
      <c r="P45" s="717"/>
      <c r="Q45" s="717"/>
      <c r="R45" s="717"/>
      <c r="S45" s="717"/>
      <c r="T45" s="717"/>
      <c r="U45" s="717"/>
      <c r="V45" s="717"/>
      <c r="W45" s="717"/>
      <c r="X45" s="717"/>
      <c r="Y45" s="717"/>
      <c r="Z45" s="717"/>
      <c r="AA45" s="717"/>
      <c r="AB45" s="717"/>
      <c r="AC45" s="717"/>
      <c r="AD45" s="222"/>
      <c r="AE45" s="70"/>
    </row>
    <row r="46" spans="2:31" ht="15" customHeight="1">
      <c r="B46" s="220"/>
      <c r="C46" s="223"/>
      <c r="D46" s="25"/>
      <c r="E46" s="20" t="s">
        <v>196</v>
      </c>
      <c r="F46" s="25"/>
      <c r="G46" s="20" t="s">
        <v>197</v>
      </c>
      <c r="H46" s="20"/>
      <c r="I46" s="20"/>
      <c r="J46" s="584"/>
      <c r="K46" s="584"/>
      <c r="L46" s="584"/>
      <c r="M46" s="584"/>
      <c r="N46" s="584"/>
      <c r="O46" s="584"/>
      <c r="P46" s="584"/>
      <c r="Q46" s="584"/>
      <c r="R46" s="584"/>
      <c r="S46" s="584"/>
      <c r="T46" s="584"/>
      <c r="U46" s="584"/>
      <c r="V46" s="584"/>
      <c r="W46" s="584"/>
      <c r="X46" s="584"/>
      <c r="Y46" s="584"/>
      <c r="Z46" s="584"/>
      <c r="AA46" s="584"/>
      <c r="AB46" s="584"/>
      <c r="AC46" s="584"/>
      <c r="AD46" s="222"/>
      <c r="AE46" s="70"/>
    </row>
    <row r="47" spans="2:31" ht="5.0999999999999996" customHeight="1">
      <c r="B47" s="220"/>
      <c r="C47" s="160"/>
      <c r="D47" s="221"/>
      <c r="E47" s="20"/>
      <c r="F47" s="221"/>
      <c r="G47" s="20"/>
      <c r="H47" s="20"/>
      <c r="I47" s="20"/>
      <c r="J47" s="108"/>
      <c r="K47" s="108"/>
      <c r="L47" s="356"/>
      <c r="M47" s="356"/>
      <c r="N47" s="356"/>
      <c r="O47" s="356"/>
      <c r="P47" s="356"/>
      <c r="Q47" s="356"/>
      <c r="R47" s="356"/>
      <c r="S47" s="356"/>
      <c r="T47" s="356"/>
      <c r="U47" s="356"/>
      <c r="V47" s="356"/>
      <c r="W47" s="356"/>
      <c r="X47" s="356"/>
      <c r="Y47" s="356"/>
      <c r="Z47" s="356"/>
      <c r="AA47" s="356"/>
      <c r="AB47" s="356"/>
      <c r="AC47" s="356"/>
      <c r="AD47" s="222"/>
      <c r="AE47" s="70"/>
    </row>
    <row r="48" spans="2:31" ht="15" customHeight="1">
      <c r="B48" s="220"/>
      <c r="C48" s="602" t="s">
        <v>223</v>
      </c>
      <c r="D48" s="716" t="s">
        <v>2445</v>
      </c>
      <c r="E48" s="716"/>
      <c r="F48" s="716"/>
      <c r="G48" s="716"/>
      <c r="H48" s="716"/>
      <c r="I48" s="716"/>
      <c r="J48" s="716"/>
      <c r="K48" s="716"/>
      <c r="L48" s="716"/>
      <c r="M48" s="716"/>
      <c r="N48" s="716"/>
      <c r="O48" s="716"/>
      <c r="P48" s="716"/>
      <c r="Q48" s="716"/>
      <c r="R48" s="716"/>
      <c r="S48" s="716"/>
      <c r="T48" s="716"/>
      <c r="U48" s="716"/>
      <c r="V48" s="716"/>
      <c r="W48" s="716"/>
      <c r="X48" s="716"/>
      <c r="Y48" s="716"/>
      <c r="Z48" s="716"/>
      <c r="AA48" s="716"/>
      <c r="AB48" s="716"/>
      <c r="AC48" s="716"/>
      <c r="AD48" s="222"/>
      <c r="AE48" s="70"/>
    </row>
    <row r="49" spans="2:33" ht="15" customHeight="1">
      <c r="B49" s="220"/>
      <c r="C49" s="602"/>
      <c r="D49" s="601"/>
      <c r="E49" s="604" t="s">
        <v>196</v>
      </c>
      <c r="F49" s="601"/>
      <c r="G49" s="604" t="s">
        <v>197</v>
      </c>
      <c r="H49" s="604"/>
      <c r="I49" s="604"/>
      <c r="J49" s="605"/>
      <c r="K49" s="605"/>
      <c r="L49" s="599"/>
      <c r="M49" s="599"/>
      <c r="N49" s="599"/>
      <c r="O49" s="599"/>
      <c r="P49" s="599"/>
      <c r="Q49" s="606"/>
      <c r="R49" s="606"/>
      <c r="S49" s="719"/>
      <c r="T49" s="719"/>
      <c r="U49" s="719"/>
      <c r="V49" s="719"/>
      <c r="W49" s="719"/>
      <c r="X49" s="719"/>
      <c r="Y49" s="719"/>
      <c r="Z49" s="719"/>
      <c r="AA49" s="719"/>
      <c r="AB49" s="719"/>
      <c r="AC49" s="719"/>
      <c r="AD49" s="222"/>
      <c r="AE49" s="70"/>
    </row>
    <row r="50" spans="2:33" ht="5.0999999999999996" customHeight="1">
      <c r="B50" s="220"/>
      <c r="C50" s="602"/>
      <c r="D50" s="603"/>
      <c r="E50" s="604"/>
      <c r="F50" s="603"/>
      <c r="G50" s="604"/>
      <c r="H50" s="604"/>
      <c r="I50" s="604"/>
      <c r="J50" s="605"/>
      <c r="K50" s="605"/>
      <c r="L50" s="599"/>
      <c r="M50" s="599"/>
      <c r="N50" s="599"/>
      <c r="O50" s="599"/>
      <c r="P50" s="599"/>
      <c r="Q50" s="606"/>
      <c r="R50" s="606"/>
      <c r="S50" s="611"/>
      <c r="T50" s="611"/>
      <c r="U50" s="611"/>
      <c r="V50" s="611"/>
      <c r="W50" s="611"/>
      <c r="X50" s="611"/>
      <c r="Y50" s="611"/>
      <c r="Z50" s="611"/>
      <c r="AA50" s="611"/>
      <c r="AB50" s="611"/>
      <c r="AC50" s="611"/>
      <c r="AD50" s="222"/>
      <c r="AE50" s="70"/>
    </row>
    <row r="51" spans="2:33" ht="15" customHeight="1">
      <c r="B51" s="220"/>
      <c r="C51" s="602" t="s">
        <v>2446</v>
      </c>
      <c r="D51" s="716" t="s">
        <v>2447</v>
      </c>
      <c r="E51" s="716"/>
      <c r="F51" s="716"/>
      <c r="G51" s="716"/>
      <c r="H51" s="716"/>
      <c r="I51" s="716"/>
      <c r="J51" s="716"/>
      <c r="K51" s="716"/>
      <c r="L51" s="716"/>
      <c r="M51" s="716"/>
      <c r="N51" s="716"/>
      <c r="O51" s="716"/>
      <c r="P51" s="716"/>
      <c r="Q51" s="716"/>
      <c r="R51" s="716"/>
      <c r="S51" s="716"/>
      <c r="T51" s="716"/>
      <c r="U51" s="716"/>
      <c r="V51" s="716"/>
      <c r="W51" s="716"/>
      <c r="X51" s="716"/>
      <c r="Y51" s="716"/>
      <c r="Z51" s="716"/>
      <c r="AA51" s="716"/>
      <c r="AB51" s="716"/>
      <c r="AC51" s="716"/>
      <c r="AD51" s="222"/>
      <c r="AE51" s="70"/>
    </row>
    <row r="52" spans="2:33" ht="15" customHeight="1">
      <c r="B52" s="220"/>
      <c r="C52" s="602"/>
      <c r="D52" s="601"/>
      <c r="E52" s="604" t="s">
        <v>196</v>
      </c>
      <c r="F52" s="601"/>
      <c r="G52" s="604" t="s">
        <v>197</v>
      </c>
      <c r="H52" s="604"/>
      <c r="I52" s="604"/>
      <c r="J52" s="613"/>
      <c r="K52" s="613"/>
      <c r="L52" s="613"/>
      <c r="M52" s="613"/>
      <c r="N52" s="613"/>
      <c r="O52" s="613"/>
      <c r="P52" s="613"/>
      <c r="Q52" s="613"/>
      <c r="R52" s="613"/>
      <c r="S52" s="613"/>
      <c r="T52" s="613"/>
      <c r="U52" s="613"/>
      <c r="V52" s="613"/>
      <c r="W52" s="613"/>
      <c r="X52" s="613"/>
      <c r="Y52" s="613"/>
      <c r="Z52" s="613"/>
      <c r="AA52" s="613"/>
      <c r="AB52" s="613"/>
      <c r="AC52" s="613"/>
      <c r="AD52" s="222"/>
      <c r="AE52" s="70"/>
    </row>
    <row r="53" spans="2:33" ht="15" customHeight="1">
      <c r="B53" s="220"/>
      <c r="C53" s="602"/>
      <c r="D53" s="603"/>
      <c r="E53" s="604"/>
      <c r="F53" s="603"/>
      <c r="G53" s="604"/>
      <c r="H53" s="604"/>
      <c r="I53" s="604"/>
      <c r="J53" s="613"/>
      <c r="K53" s="613"/>
      <c r="L53" s="613"/>
      <c r="M53" s="613"/>
      <c r="N53" s="613"/>
      <c r="O53" s="613"/>
      <c r="P53" s="613"/>
      <c r="Q53" s="613"/>
      <c r="R53" s="613"/>
      <c r="S53" s="613"/>
      <c r="T53" s="613"/>
      <c r="U53" s="613"/>
      <c r="V53" s="613"/>
      <c r="W53" s="613"/>
      <c r="X53" s="613"/>
      <c r="Y53" s="613"/>
      <c r="Z53" s="613"/>
      <c r="AA53" s="613"/>
      <c r="AB53" s="613"/>
      <c r="AC53" s="613"/>
      <c r="AD53" s="222"/>
      <c r="AE53" s="70"/>
    </row>
    <row r="54" spans="2:33" ht="15" customHeight="1">
      <c r="B54" s="220"/>
      <c r="C54" s="722" t="s">
        <v>2472</v>
      </c>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3"/>
      <c r="AB54" s="723"/>
      <c r="AC54" s="724"/>
      <c r="AD54" s="670"/>
      <c r="AE54" s="669"/>
      <c r="AF54" s="669"/>
      <c r="AG54" s="671"/>
    </row>
    <row r="55" spans="2:33" ht="15" customHeight="1">
      <c r="B55" s="220"/>
      <c r="C55" s="602"/>
      <c r="D55" s="603"/>
      <c r="E55" s="604"/>
      <c r="F55" s="603"/>
      <c r="G55" s="604"/>
      <c r="H55" s="604"/>
      <c r="I55" s="604"/>
      <c r="J55" s="613"/>
      <c r="K55" s="613"/>
      <c r="L55" s="613"/>
      <c r="M55" s="613"/>
      <c r="N55" s="613"/>
      <c r="O55" s="613"/>
      <c r="P55" s="613"/>
      <c r="Q55" s="613"/>
      <c r="R55" s="613"/>
      <c r="S55" s="613"/>
      <c r="T55" s="613"/>
      <c r="U55" s="613"/>
      <c r="V55" s="613"/>
      <c r="W55" s="613"/>
      <c r="X55" s="613"/>
      <c r="Y55" s="613"/>
      <c r="Z55" s="613"/>
      <c r="AA55" s="613"/>
      <c r="AB55" s="613"/>
      <c r="AC55" s="613"/>
      <c r="AD55" s="222"/>
      <c r="AE55" s="70"/>
    </row>
    <row r="56" spans="2:33" ht="15" customHeight="1">
      <c r="B56" s="220"/>
      <c r="C56" s="720" t="s">
        <v>2473</v>
      </c>
      <c r="D56" s="720"/>
      <c r="E56" s="720"/>
      <c r="F56" s="720"/>
      <c r="G56" s="720"/>
      <c r="H56" s="720"/>
      <c r="I56" s="720"/>
      <c r="J56" s="720"/>
      <c r="K56" s="720"/>
      <c r="L56" s="720"/>
      <c r="M56" s="720"/>
      <c r="N56" s="720"/>
      <c r="O56" s="720"/>
      <c r="P56" s="720"/>
      <c r="Q56" s="720"/>
      <c r="R56" s="721"/>
      <c r="S56" s="665"/>
      <c r="T56" s="160" t="s">
        <v>196</v>
      </c>
      <c r="U56" s="636"/>
      <c r="V56" s="1"/>
      <c r="W56" s="666"/>
      <c r="X56" s="608" t="s">
        <v>1187</v>
      </c>
      <c r="Y56" s="636"/>
      <c r="Z56" s="613"/>
      <c r="AA56" s="613"/>
      <c r="AB56" s="613"/>
      <c r="AC56" s="613"/>
      <c r="AD56" s="222"/>
      <c r="AE56" s="70"/>
    </row>
    <row r="57" spans="2:33" ht="15" customHeight="1">
      <c r="B57" s="220"/>
      <c r="C57" s="725" t="s">
        <v>2474</v>
      </c>
      <c r="D57" s="725"/>
      <c r="E57" s="725"/>
      <c r="F57" s="725"/>
      <c r="G57" s="725"/>
      <c r="H57" s="725"/>
      <c r="I57" s="725"/>
      <c r="J57" s="725"/>
      <c r="K57" s="725"/>
      <c r="L57" s="725"/>
      <c r="M57" s="725"/>
      <c r="N57" s="725"/>
      <c r="O57" s="725"/>
      <c r="P57" s="725"/>
      <c r="Q57" s="725"/>
      <c r="R57" s="725"/>
      <c r="S57" s="725"/>
      <c r="T57" s="725"/>
      <c r="U57" s="725"/>
      <c r="V57" s="726"/>
      <c r="W57" s="667"/>
      <c r="X57" s="668" t="s">
        <v>196</v>
      </c>
      <c r="Y57" s="664"/>
      <c r="Z57" s="667"/>
      <c r="AA57" s="668" t="s">
        <v>197</v>
      </c>
      <c r="AB57" s="613"/>
      <c r="AC57" s="613"/>
      <c r="AD57" s="222"/>
      <c r="AE57" s="70"/>
    </row>
    <row r="58" spans="2:33" ht="15" customHeight="1">
      <c r="B58" s="220"/>
      <c r="C58" s="108" t="s">
        <v>2475</v>
      </c>
      <c r="D58" s="108"/>
      <c r="E58" s="108"/>
      <c r="F58" s="108"/>
      <c r="G58" s="108"/>
      <c r="H58" s="108"/>
      <c r="I58" s="108"/>
      <c r="J58" s="108"/>
      <c r="K58" s="108"/>
      <c r="L58" s="108"/>
      <c r="M58" s="664"/>
      <c r="N58" s="664"/>
      <c r="O58" s="664"/>
      <c r="P58" s="664"/>
      <c r="Q58" s="664"/>
      <c r="R58" s="663"/>
      <c r="S58" s="663"/>
      <c r="T58" s="664"/>
      <c r="U58" s="664"/>
      <c r="V58" s="664"/>
      <c r="W58" s="664"/>
      <c r="X58" s="664"/>
      <c r="Y58" s="664"/>
      <c r="Z58" s="664"/>
      <c r="AA58" s="664"/>
      <c r="AB58" s="664"/>
      <c r="AC58" s="664"/>
      <c r="AD58" s="673"/>
      <c r="AE58" s="70"/>
    </row>
    <row r="59" spans="2:33" ht="15" customHeight="1">
      <c r="B59" s="220"/>
      <c r="C59" s="662"/>
      <c r="D59" s="667"/>
      <c r="E59" s="668" t="s">
        <v>2469</v>
      </c>
      <c r="F59" s="664"/>
      <c r="G59" s="664"/>
      <c r="H59" s="663"/>
      <c r="I59" s="663"/>
      <c r="J59" s="664"/>
      <c r="K59" s="664"/>
      <c r="L59" s="664"/>
      <c r="M59" s="664"/>
      <c r="N59" s="667"/>
      <c r="O59" s="668" t="s">
        <v>2470</v>
      </c>
      <c r="P59" s="664"/>
      <c r="Q59" s="664"/>
      <c r="R59" s="664"/>
      <c r="S59" s="664"/>
      <c r="T59" s="108"/>
      <c r="U59" s="108"/>
      <c r="V59" s="108"/>
      <c r="W59" s="108"/>
      <c r="X59" s="108"/>
      <c r="Y59" s="108"/>
      <c r="Z59" s="108"/>
      <c r="AA59" s="108"/>
      <c r="AB59" s="108"/>
      <c r="AC59" s="108"/>
      <c r="AD59" s="673"/>
      <c r="AE59" s="70"/>
    </row>
    <row r="60" spans="2:33" ht="15" customHeight="1">
      <c r="B60" s="220"/>
      <c r="C60" s="662"/>
      <c r="D60" s="733" t="s">
        <v>2471</v>
      </c>
      <c r="E60" s="733"/>
      <c r="F60" s="733"/>
      <c r="G60" s="733"/>
      <c r="H60" s="733"/>
      <c r="I60" s="733"/>
      <c r="J60" s="732"/>
      <c r="K60" s="732"/>
      <c r="L60" s="732"/>
      <c r="M60" s="732"/>
      <c r="N60" s="732"/>
      <c r="O60" s="732"/>
      <c r="P60" s="732"/>
      <c r="Q60" s="732"/>
      <c r="R60" s="732"/>
      <c r="S60" s="732"/>
      <c r="T60" s="664"/>
      <c r="U60" s="664"/>
      <c r="V60" s="664"/>
      <c r="W60" s="664"/>
      <c r="X60" s="664"/>
      <c r="Y60" s="664"/>
      <c r="Z60" s="664"/>
      <c r="AA60" s="664"/>
      <c r="AB60" s="664"/>
      <c r="AC60" s="664"/>
      <c r="AD60" s="673"/>
      <c r="AE60" s="70"/>
    </row>
    <row r="61" spans="2:33" ht="15" customHeight="1">
      <c r="B61" s="220"/>
      <c r="C61" s="725" t="s">
        <v>2476</v>
      </c>
      <c r="D61" s="725"/>
      <c r="E61" s="725"/>
      <c r="F61" s="725"/>
      <c r="G61" s="725"/>
      <c r="H61" s="725"/>
      <c r="I61" s="725"/>
      <c r="J61" s="725"/>
      <c r="K61" s="725"/>
      <c r="L61" s="725"/>
      <c r="M61" s="725"/>
      <c r="N61" s="725"/>
      <c r="O61" s="725"/>
      <c r="P61" s="725"/>
      <c r="Q61" s="725"/>
      <c r="R61" s="725"/>
      <c r="S61" s="725"/>
      <c r="T61" s="725"/>
      <c r="U61" s="725"/>
      <c r="V61" s="726"/>
      <c r="W61" s="667"/>
      <c r="X61" s="668" t="s">
        <v>196</v>
      </c>
      <c r="Y61" s="664"/>
      <c r="Z61" s="667"/>
      <c r="AA61" s="668" t="s">
        <v>197</v>
      </c>
      <c r="AB61" s="613"/>
      <c r="AC61" s="613"/>
      <c r="AD61" s="222"/>
      <c r="AE61" s="70"/>
    </row>
    <row r="62" spans="2:33" ht="15" customHeight="1">
      <c r="B62" s="220"/>
      <c r="C62" s="602"/>
      <c r="D62" s="668" t="s">
        <v>2477</v>
      </c>
      <c r="E62" s="668"/>
      <c r="F62" s="668"/>
      <c r="G62" s="668"/>
      <c r="H62" s="668"/>
      <c r="I62" s="668"/>
      <c r="J62" s="672"/>
      <c r="K62" s="729"/>
      <c r="L62" s="729"/>
      <c r="M62" s="729"/>
      <c r="N62" s="729"/>
      <c r="O62" s="729"/>
      <c r="P62" s="730" t="s">
        <v>2478</v>
      </c>
      <c r="Q62" s="730"/>
      <c r="R62" s="730"/>
      <c r="S62" s="730"/>
      <c r="T62" s="730"/>
      <c r="U62" s="730"/>
      <c r="V62" s="731"/>
      <c r="W62" s="731"/>
      <c r="X62" s="731"/>
      <c r="Y62" s="731"/>
      <c r="Z62" s="731"/>
      <c r="AA62" s="731"/>
      <c r="AB62" s="731"/>
      <c r="AC62" s="613"/>
      <c r="AD62" s="222"/>
      <c r="AE62" s="70"/>
    </row>
    <row r="63" spans="2:33" ht="5.0999999999999996" customHeight="1" thickBot="1">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algorithmName="SHA-512" hashValue="hfgNS7HED9mye6OzM34ViH1MQdu1Dlaq+4HRBqXJopVOXuGml+cIH/W94iifzy4HjOniT4PWZZy4o9sEFEJL3Q==" saltValue="KTVSCpW4SOrn0cCWngVA0A==" spinCount="100000" sheet="1" objects="1" scenarios="1"/>
  <mergeCells count="38">
    <mergeCell ref="K62:O62"/>
    <mergeCell ref="P62:U62"/>
    <mergeCell ref="V62:AB62"/>
    <mergeCell ref="J60:S60"/>
    <mergeCell ref="D60:I60"/>
    <mergeCell ref="C61:V61"/>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S37:AC37"/>
    <mergeCell ref="D51:AC51"/>
    <mergeCell ref="D45:AC45"/>
    <mergeCell ref="D48:AC48"/>
    <mergeCell ref="B22:AD22"/>
    <mergeCell ref="D21:AC21"/>
    <mergeCell ref="S49:AC49"/>
    <mergeCell ref="S43:AC43"/>
    <mergeCell ref="D24:AC24"/>
    <mergeCell ref="S25:AC25"/>
    <mergeCell ref="D42:AC42"/>
    <mergeCell ref="D39:AC39"/>
    <mergeCell ref="D27:AC27"/>
    <mergeCell ref="S28:AC28"/>
    <mergeCell ref="D30:AC30"/>
    <mergeCell ref="S31:AC31"/>
    <mergeCell ref="D33:AC33"/>
  </mergeCells>
  <hyperlinks>
    <hyperlink ref="C5" r:id="rId1"/>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sheetPr codeName="Planilha4">
    <tabColor rgb="FF64C6A8"/>
  </sheetPr>
  <dimension ref="A1:AD260"/>
  <sheetViews>
    <sheetView topLeftCell="O241" zoomScale="69" zoomScaleNormal="69" workbookViewId="0">
      <selection activeCell="AD248" sqref="AD248"/>
    </sheetView>
  </sheetViews>
  <sheetFormatPr defaultColWidth="8.85546875" defaultRowHeight="1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c r="C1" s="28" t="s">
        <v>1774</v>
      </c>
      <c r="D1" s="741" t="s">
        <v>162</v>
      </c>
      <c r="E1" s="742"/>
      <c r="F1" s="742"/>
      <c r="G1" s="743"/>
      <c r="H1" s="28" t="s">
        <v>151</v>
      </c>
      <c r="I1" s="28" t="s">
        <v>161</v>
      </c>
      <c r="J1" s="29" t="s">
        <v>163</v>
      </c>
      <c r="K1" s="30"/>
      <c r="M1" s="31"/>
      <c r="N1" s="32" t="s">
        <v>254</v>
      </c>
      <c r="O1" s="33"/>
      <c r="U1" s="740" t="s">
        <v>2412</v>
      </c>
      <c r="W1" s="28" t="s">
        <v>1774</v>
      </c>
      <c r="X1" s="741" t="s">
        <v>162</v>
      </c>
      <c r="Y1" s="742"/>
      <c r="Z1" s="742"/>
      <c r="AA1" s="743"/>
      <c r="AB1" s="28" t="s">
        <v>151</v>
      </c>
      <c r="AC1" s="28" t="s">
        <v>161</v>
      </c>
      <c r="AD1" s="29" t="s">
        <v>163</v>
      </c>
    </row>
    <row r="2" spans="2:30" ht="22.5" customHeight="1">
      <c r="B2" s="744">
        <v>1</v>
      </c>
      <c r="C2" s="745">
        <f>'TELA 3'!C8</f>
        <v>0</v>
      </c>
      <c r="D2" s="734" t="str">
        <f>IF($C$2=0,"Selecionar código",VLOOKUP($C$2,$C$23:$AD$260,28,FALSE))</f>
        <v>Selecionar código</v>
      </c>
      <c r="E2" s="735"/>
      <c r="F2" s="735"/>
      <c r="G2" s="736"/>
      <c r="H2" s="63" t="str">
        <f>IF($C$2=0,"-",VLOOKUP($C$2,$C$23:$AD$260,8,FALSE))</f>
        <v>-</v>
      </c>
      <c r="I2" s="35" t="str">
        <f>IF('TELA 3'!Y8="","",'TELA 3'!Y8)</f>
        <v/>
      </c>
      <c r="J2" s="34" t="str">
        <f>IF($C$2=0,"-",VLOOKUP($C$2,$C$23:$AD$260,15,FALSE))</f>
        <v>-</v>
      </c>
      <c r="K2" s="754" t="str">
        <f>IF($C$2=0,"-",VLOOKUP($C$2,$C$23:$AD$260,2,FALSE))</f>
        <v>-</v>
      </c>
      <c r="M2" s="31"/>
      <c r="N2" s="36" t="s">
        <v>1217</v>
      </c>
      <c r="O2" s="36" t="s">
        <v>1218</v>
      </c>
      <c r="U2" s="740"/>
      <c r="V2" s="744">
        <v>1</v>
      </c>
      <c r="W2" s="745">
        <f>'TELA 3'!C32</f>
        <v>0</v>
      </c>
      <c r="X2" s="734" t="str">
        <f>IF($W$2=0,"Selecionar código",VLOOKUP($W$2,$C$23:$AD$260,28,FALSE))</f>
        <v>Selecionar código</v>
      </c>
      <c r="Y2" s="735"/>
      <c r="Z2" s="735"/>
      <c r="AA2" s="736"/>
      <c r="AB2" s="63" t="str">
        <f>IF($W$2=0,"-",VLOOKUP($W$2,$C$23:$AD$260,8,FALSE))</f>
        <v>-</v>
      </c>
      <c r="AC2" s="35" t="str">
        <f>IF('TELA 3'!AS8="","",'TELA 3'!AS8)</f>
        <v/>
      </c>
      <c r="AD2" s="34" t="str">
        <f>IF($W$2=0,"-",VLOOKUP($W$2,$C$23:$AD$260,15,FALSE))</f>
        <v>-</v>
      </c>
    </row>
    <row r="3" spans="2:30" ht="22.5" customHeight="1">
      <c r="B3" s="744"/>
      <c r="C3" s="745"/>
      <c r="D3" s="737"/>
      <c r="E3" s="738"/>
      <c r="F3" s="738"/>
      <c r="G3" s="739"/>
      <c r="H3" s="63" t="str">
        <f>IF($C$2=0,"-",VLOOKUP($C$2,$C$23:$AD$260,17,FALSE))</f>
        <v>-</v>
      </c>
      <c r="I3" s="35" t="str">
        <f>IF('TELA 3'!Y9="","",'TELA 3'!Y9)</f>
        <v/>
      </c>
      <c r="J3" s="34" t="str">
        <f>IF($C$2=0,"-",VLOOKUP($C$2,$C$23:$AD$260,24,FALSE))</f>
        <v>-</v>
      </c>
      <c r="K3" s="754"/>
      <c r="M3" s="31"/>
      <c r="N3" s="32"/>
      <c r="O3" s="33"/>
      <c r="U3" s="740"/>
      <c r="V3" s="744"/>
      <c r="W3" s="745"/>
      <c r="X3" s="737"/>
      <c r="Y3" s="738"/>
      <c r="Z3" s="738"/>
      <c r="AA3" s="739"/>
      <c r="AB3" s="63" t="str">
        <f>IF($C$2=0,"-",VLOOKUP($C$2,$C$23:$AD$260,17,FALSE))</f>
        <v>-</v>
      </c>
      <c r="AC3" s="35" t="str">
        <f>IF('TELA 3'!AS9="","",'TELA 3'!AS9)</f>
        <v/>
      </c>
      <c r="AD3" s="34" t="str">
        <f>IF($C$2=0,"-",VLOOKUP($C$2,$C$23:$AD$260,24,FALSE))</f>
        <v>-</v>
      </c>
    </row>
    <row r="4" spans="2:30" ht="22.5" customHeight="1">
      <c r="B4" s="746">
        <v>2</v>
      </c>
      <c r="C4" s="747">
        <f>'TELA 3'!C10</f>
        <v>0</v>
      </c>
      <c r="D4" s="748" t="str">
        <f>IF($C$4=0,"Selecionar código",VLOOKUP($C$4,$C$23:$AD$260,28,FALSE))</f>
        <v>Selecionar código</v>
      </c>
      <c r="E4" s="749"/>
      <c r="F4" s="749"/>
      <c r="G4" s="750"/>
      <c r="H4" s="7" t="str">
        <f>IF($C$4=0,"-",VLOOKUP($C$4,$C$23:$AD$260,8,FALSE))</f>
        <v>-</v>
      </c>
      <c r="I4" s="37">
        <f>'TELA 3'!Y10</f>
        <v>0</v>
      </c>
      <c r="J4" s="21" t="str">
        <f>IF($C$4=0,"-",VLOOKUP($C$4,$C$23:$AD$260,15,FALSE))</f>
        <v>-</v>
      </c>
      <c r="K4" s="754" t="str">
        <f>IF($C$4=0,"-",VLOOKUP($C$4,$C$23:$AD$260,3,FALSE))</f>
        <v>-</v>
      </c>
      <c r="M4" s="31"/>
      <c r="N4" s="32"/>
      <c r="O4" s="33"/>
      <c r="U4" s="740"/>
      <c r="V4" s="746">
        <v>2</v>
      </c>
      <c r="W4" s="747">
        <f>'TELA 3'!W10</f>
        <v>0</v>
      </c>
      <c r="X4" s="748" t="str">
        <f>IF($C$4=0,"Selecionar código",VLOOKUP($C$4,$C$23:$AD$260,28,FALSE))</f>
        <v>Selecionar código</v>
      </c>
      <c r="Y4" s="749"/>
      <c r="Z4" s="749"/>
      <c r="AA4" s="750"/>
      <c r="AB4" s="7" t="str">
        <f>IF($C$4=0,"-",VLOOKUP($C$4,$C$23:$AD$260,8,FALSE))</f>
        <v>-</v>
      </c>
      <c r="AC4" s="37">
        <f>'TELA 3'!AS10</f>
        <v>0</v>
      </c>
      <c r="AD4" s="21" t="str">
        <f>IF($C$4=0,"-",VLOOKUP($C$4,$C$23:$AD$260,15,FALSE))</f>
        <v>-</v>
      </c>
    </row>
    <row r="5" spans="2:30" ht="22.5" customHeight="1">
      <c r="B5" s="746"/>
      <c r="C5" s="747"/>
      <c r="D5" s="751"/>
      <c r="E5" s="752"/>
      <c r="F5" s="752"/>
      <c r="G5" s="753"/>
      <c r="H5" s="7" t="str">
        <f>IF($C$4=0,"-",VLOOKUP($C$4,$C$23:$AD$260,17,FALSE))</f>
        <v>-</v>
      </c>
      <c r="I5" s="37">
        <f>'TELA 3'!Y11</f>
        <v>0</v>
      </c>
      <c r="J5" s="21" t="str">
        <f>IF($C$4=0,"-",VLOOKUP($C$4,$C$23:$AD$260,24,FALSE))</f>
        <v>-</v>
      </c>
      <c r="K5" s="754"/>
      <c r="M5" s="31"/>
      <c r="N5" s="32"/>
      <c r="O5" s="33"/>
      <c r="U5" s="740"/>
      <c r="V5" s="746"/>
      <c r="W5" s="747"/>
      <c r="X5" s="751"/>
      <c r="Y5" s="752"/>
      <c r="Z5" s="752"/>
      <c r="AA5" s="753"/>
      <c r="AB5" s="7" t="str">
        <f>IF($C$4=0,"-",VLOOKUP($C$4,$C$23:$AD$260,17,FALSE))</f>
        <v>-</v>
      </c>
      <c r="AC5" s="37">
        <f>'TELA 3'!AS11</f>
        <v>0</v>
      </c>
      <c r="AD5" s="21" t="str">
        <f>IF($C$4=0,"-",VLOOKUP($C$4,$C$23:$AD$260,24,FALSE))</f>
        <v>-</v>
      </c>
    </row>
    <row r="6" spans="2:30" ht="22.5" customHeight="1">
      <c r="B6" s="744">
        <v>3</v>
      </c>
      <c r="C6" s="745">
        <f>'TELA 3'!C12</f>
        <v>0</v>
      </c>
      <c r="D6" s="734" t="str">
        <f>IF($C$6=0,"Selecionar código",VLOOKUP($C$6,$C$23:$AD$260,28,FALSE))</f>
        <v>Selecionar código</v>
      </c>
      <c r="E6" s="735"/>
      <c r="F6" s="735"/>
      <c r="G6" s="736"/>
      <c r="H6" s="63" t="str">
        <f>IF($C$6=0,"-",VLOOKUP($C$6,$C$23:$AD$260,8,FALSE))</f>
        <v>-</v>
      </c>
      <c r="I6" s="35">
        <f>'TELA 3'!Y12</f>
        <v>0</v>
      </c>
      <c r="J6" s="34" t="str">
        <f>IF($C$6=0,"-",VLOOKUP($C$6,$C$23:$AD$260,15,FALSE))</f>
        <v>-</v>
      </c>
      <c r="K6" s="754" t="str">
        <f>IF($C$6=0,"-",VLOOKUP($C$6,$C$23:$AD$260,4,FALSE))</f>
        <v>-</v>
      </c>
      <c r="M6" s="31"/>
      <c r="N6" s="32"/>
      <c r="O6" s="33"/>
      <c r="U6" s="740"/>
      <c r="V6" s="744">
        <v>3</v>
      </c>
      <c r="W6" s="745">
        <f>'TELA 3'!W12</f>
        <v>0</v>
      </c>
      <c r="X6" s="734" t="str">
        <f>IF($C$6=0,"Selecionar código",VLOOKUP($C$6,$C$23:$AD$260,28,FALSE))</f>
        <v>Selecionar código</v>
      </c>
      <c r="Y6" s="735"/>
      <c r="Z6" s="735"/>
      <c r="AA6" s="736"/>
      <c r="AB6" s="63" t="str">
        <f>IF($C$6=0,"-",VLOOKUP($C$6,$C$23:$AD$260,8,FALSE))</f>
        <v>-</v>
      </c>
      <c r="AC6" s="35">
        <f>'TELA 3'!AS12</f>
        <v>0</v>
      </c>
      <c r="AD6" s="34" t="str">
        <f>IF($C$6=0,"-",VLOOKUP($C$6,$C$23:$AD$260,15,FALSE))</f>
        <v>-</v>
      </c>
    </row>
    <row r="7" spans="2:30" ht="22.5" customHeight="1">
      <c r="B7" s="744"/>
      <c r="C7" s="745"/>
      <c r="D7" s="737"/>
      <c r="E7" s="738"/>
      <c r="F7" s="738"/>
      <c r="G7" s="739"/>
      <c r="H7" s="63" t="str">
        <f>IF($C$6=0,"-",VLOOKUP($C$6,$C$23:$AD$260,17,FALSE))</f>
        <v>-</v>
      </c>
      <c r="I7" s="35">
        <f>'TELA 3'!Y13</f>
        <v>0</v>
      </c>
      <c r="J7" s="34" t="str">
        <f>IF($C$6=0,"-",VLOOKUP($C$6,$C$23:$AD$260,24,FALSE))</f>
        <v>-</v>
      </c>
      <c r="K7" s="754"/>
      <c r="M7" s="31"/>
      <c r="N7" s="32"/>
      <c r="O7" s="33"/>
      <c r="U7" s="740"/>
      <c r="V7" s="744"/>
      <c r="W7" s="745"/>
      <c r="X7" s="737"/>
      <c r="Y7" s="738"/>
      <c r="Z7" s="738"/>
      <c r="AA7" s="739"/>
      <c r="AB7" s="63" t="str">
        <f>IF($C$6=0,"-",VLOOKUP($C$6,$C$23:$AD$260,17,FALSE))</f>
        <v>-</v>
      </c>
      <c r="AC7" s="35">
        <f>'TELA 3'!AS13</f>
        <v>0</v>
      </c>
      <c r="AD7" s="34" t="str">
        <f>IF($C$6=0,"-",VLOOKUP($C$6,$C$23:$AD$260,24,FALSE))</f>
        <v>-</v>
      </c>
    </row>
    <row r="8" spans="2:30" ht="22.5" customHeight="1">
      <c r="B8" s="746">
        <v>4</v>
      </c>
      <c r="C8" s="747">
        <f>'TELA 3'!C14</f>
        <v>0</v>
      </c>
      <c r="D8" s="748" t="str">
        <f>IF($C$8=0,"Selecionar código",VLOOKUP($C$8,$C$23:$AD$260,28,FALSE))</f>
        <v>Selecionar código</v>
      </c>
      <c r="E8" s="749"/>
      <c r="F8" s="749"/>
      <c r="G8" s="750"/>
      <c r="H8" s="7" t="str">
        <f>IF($C$8=0,"-",VLOOKUP($C$8,$C$23:$AD$260,8,FALSE))</f>
        <v>-</v>
      </c>
      <c r="I8" s="37">
        <f>'TELA 3'!Y14</f>
        <v>0</v>
      </c>
      <c r="J8" s="21" t="str">
        <f>IF($C$8=0,"-",VLOOKUP($C$8,$C$23:$AD$260,15,FALSE))</f>
        <v>-</v>
      </c>
      <c r="K8" s="754" t="str">
        <f>IF($C$8=0,"-",VLOOKUP($C$8,$C$23:$AD$260,5,FALSE))</f>
        <v>-</v>
      </c>
      <c r="M8" s="31"/>
      <c r="N8" s="32"/>
      <c r="O8" s="33"/>
      <c r="U8" s="740"/>
      <c r="V8" s="746">
        <v>4</v>
      </c>
      <c r="W8" s="747">
        <f>'TELA 3'!W14</f>
        <v>0</v>
      </c>
      <c r="X8" s="748" t="str">
        <f>IF($C$8=0,"Selecionar código",VLOOKUP($C$8,$C$23:$AD$260,28,FALSE))</f>
        <v>Selecionar código</v>
      </c>
      <c r="Y8" s="749"/>
      <c r="Z8" s="749"/>
      <c r="AA8" s="750"/>
      <c r="AB8" s="7" t="str">
        <f>IF($C$8=0,"-",VLOOKUP($C$8,$C$23:$AD$260,8,FALSE))</f>
        <v>-</v>
      </c>
      <c r="AC8" s="37">
        <f>'TELA 3'!AS14</f>
        <v>0</v>
      </c>
      <c r="AD8" s="21" t="str">
        <f>IF($C$8=0,"-",VLOOKUP($C$8,$C$23:$AD$260,15,FALSE))</f>
        <v>-</v>
      </c>
    </row>
    <row r="9" spans="2:30" ht="22.5" customHeight="1">
      <c r="B9" s="746"/>
      <c r="C9" s="747"/>
      <c r="D9" s="751"/>
      <c r="E9" s="752"/>
      <c r="F9" s="752"/>
      <c r="G9" s="753"/>
      <c r="H9" s="7" t="str">
        <f>IF($C$8=0,"-",VLOOKUP($C$8,$C$23:$AD$260,17,FALSE))</f>
        <v>-</v>
      </c>
      <c r="I9" s="37">
        <f>'TELA 3'!Y15</f>
        <v>0</v>
      </c>
      <c r="J9" s="21" t="str">
        <f>IF($C$8=0,"-",VLOOKUP($C$8,$C$23:$AD$260,24,FALSE))</f>
        <v>-</v>
      </c>
      <c r="K9" s="754"/>
      <c r="M9" s="31"/>
      <c r="N9" s="32"/>
      <c r="O9" s="33"/>
      <c r="U9" s="740"/>
      <c r="V9" s="746"/>
      <c r="W9" s="747"/>
      <c r="X9" s="751"/>
      <c r="Y9" s="752"/>
      <c r="Z9" s="752"/>
      <c r="AA9" s="753"/>
      <c r="AB9" s="7" t="str">
        <f>IF($C$8=0,"-",VLOOKUP($C$8,$C$23:$AD$260,17,FALSE))</f>
        <v>-</v>
      </c>
      <c r="AC9" s="37">
        <f>'TELA 3'!AS15</f>
        <v>0</v>
      </c>
      <c r="AD9" s="21" t="str">
        <f>IF($C$8=0,"-",VLOOKUP($C$8,$C$23:$AD$260,24,FALSE))</f>
        <v>-</v>
      </c>
    </row>
    <row r="10" spans="2:30" ht="22.5" customHeight="1">
      <c r="B10" s="744">
        <v>5</v>
      </c>
      <c r="C10" s="745">
        <f>'TELA 3'!C16</f>
        <v>0</v>
      </c>
      <c r="D10" s="734" t="str">
        <f>IF($C$10=0,"Selecionar código",VLOOKUP($C$10,$C$23:$AD$260,28,FALSE))</f>
        <v>Selecionar código</v>
      </c>
      <c r="E10" s="735"/>
      <c r="F10" s="735"/>
      <c r="G10" s="736"/>
      <c r="H10" s="63" t="str">
        <f>IF($C$10=0,"-",VLOOKUP($C$10,$C$23:$AD$260,8,FALSE))</f>
        <v>-</v>
      </c>
      <c r="I10" s="35">
        <f>'TELA 3'!Y16</f>
        <v>0</v>
      </c>
      <c r="J10" s="34" t="str">
        <f>IF($C$10=0,"-",VLOOKUP($C$10,$C$23:$AD$260,15,FALSE))</f>
        <v>-</v>
      </c>
      <c r="K10" s="754" t="str">
        <f>IF($C$10=0,"-",VLOOKUP($C$10,$C$23:$AD$260,6,FALSE))</f>
        <v>-</v>
      </c>
      <c r="M10" s="31"/>
      <c r="N10" s="32"/>
      <c r="O10" s="33"/>
      <c r="U10" s="740"/>
      <c r="V10" s="744">
        <v>5</v>
      </c>
      <c r="W10" s="745">
        <f>'TELA 3'!W16</f>
        <v>0</v>
      </c>
      <c r="X10" s="734" t="str">
        <f>IF($C$10=0,"Selecionar código",VLOOKUP($C$10,$C$23:$AD$260,28,FALSE))</f>
        <v>Selecionar código</v>
      </c>
      <c r="Y10" s="735"/>
      <c r="Z10" s="735"/>
      <c r="AA10" s="736"/>
      <c r="AB10" s="63" t="str">
        <f>IF($C$10=0,"-",VLOOKUP($C$10,$C$23:$AD$260,8,FALSE))</f>
        <v>-</v>
      </c>
      <c r="AC10" s="35">
        <f>'TELA 3'!AS16</f>
        <v>0</v>
      </c>
      <c r="AD10" s="34" t="str">
        <f>IF($C$10=0,"-",VLOOKUP($C$10,$C$23:$AD$260,15,FALSE))</f>
        <v>-</v>
      </c>
    </row>
    <row r="11" spans="2:30" ht="22.5" customHeight="1">
      <c r="B11" s="744"/>
      <c r="C11" s="745"/>
      <c r="D11" s="737"/>
      <c r="E11" s="738"/>
      <c r="F11" s="738"/>
      <c r="G11" s="739"/>
      <c r="H11" s="63" t="str">
        <f>IF($C$10=0,"-",VLOOKUP($C$10,$C$23:$AD$260,17,FALSE))</f>
        <v>-</v>
      </c>
      <c r="I11" s="35">
        <f>'TELA 3'!Y17</f>
        <v>0</v>
      </c>
      <c r="J11" s="34" t="str">
        <f>IF($C$10=0,"-",VLOOKUP($C$10,$C$23:$AD$260,24,FALSE))</f>
        <v>-</v>
      </c>
      <c r="K11" s="754"/>
      <c r="M11" s="31"/>
      <c r="N11" s="32"/>
      <c r="O11" s="33"/>
      <c r="U11" s="740"/>
      <c r="V11" s="744"/>
      <c r="W11" s="745"/>
      <c r="X11" s="737"/>
      <c r="Y11" s="738"/>
      <c r="Z11" s="738"/>
      <c r="AA11" s="739"/>
      <c r="AB11" s="63" t="str">
        <f>IF($C$10=0,"-",VLOOKUP($C$10,$C$23:$AD$260,17,FALSE))</f>
        <v>-</v>
      </c>
      <c r="AC11" s="35">
        <f>'TELA 3'!AS17</f>
        <v>0</v>
      </c>
      <c r="AD11" s="34" t="str">
        <f>IF($C$10=0,"-",VLOOKUP($C$10,$C$23:$AD$260,24,FALSE))</f>
        <v>-</v>
      </c>
    </row>
    <row r="12" spans="2:30">
      <c r="J12" s="31"/>
      <c r="K12" s="30"/>
      <c r="M12" s="31"/>
      <c r="N12" s="32"/>
      <c r="O12" s="33"/>
      <c r="AD12"/>
    </row>
    <row r="13" spans="2:30">
      <c r="B13" s="1"/>
      <c r="C13" s="2"/>
      <c r="D13" s="778" t="s">
        <v>191</v>
      </c>
      <c r="E13" s="779"/>
      <c r="F13" s="780"/>
      <c r="J13" s="31"/>
      <c r="K13" s="30"/>
      <c r="M13" s="31"/>
      <c r="N13" s="32"/>
      <c r="O13" s="33"/>
      <c r="AD13"/>
    </row>
    <row r="14" spans="2:30">
      <c r="B14" s="3"/>
      <c r="C14" s="3"/>
      <c r="D14" s="5" t="s">
        <v>152</v>
      </c>
      <c r="E14" s="5" t="s">
        <v>153</v>
      </c>
      <c r="F14" s="5" t="s">
        <v>154</v>
      </c>
      <c r="J14" s="31"/>
      <c r="K14" s="30"/>
      <c r="M14" s="31"/>
      <c r="N14" s="32"/>
      <c r="O14" s="33"/>
      <c r="AD14"/>
    </row>
    <row r="15" spans="2:30">
      <c r="B15" s="781" t="s">
        <v>155</v>
      </c>
      <c r="C15" s="4" t="s">
        <v>152</v>
      </c>
      <c r="D15" s="4">
        <v>1</v>
      </c>
      <c r="E15" s="4">
        <v>2</v>
      </c>
      <c r="F15" s="4">
        <v>4</v>
      </c>
      <c r="J15" s="31"/>
      <c r="K15" s="30"/>
      <c r="M15" s="31"/>
      <c r="N15" s="32"/>
      <c r="O15" s="33"/>
      <c r="AD15"/>
    </row>
    <row r="16" spans="2:30">
      <c r="B16" s="781"/>
      <c r="C16" s="4" t="s">
        <v>153</v>
      </c>
      <c r="D16" s="4">
        <v>1</v>
      </c>
      <c r="E16" s="4">
        <v>3</v>
      </c>
      <c r="F16" s="4">
        <v>5</v>
      </c>
      <c r="J16" s="31"/>
      <c r="K16" s="30"/>
      <c r="M16" s="31"/>
      <c r="N16" s="32"/>
      <c r="O16" s="33"/>
      <c r="AD16"/>
    </row>
    <row r="17" spans="1:30">
      <c r="B17" s="781"/>
      <c r="C17" s="4" t="s">
        <v>154</v>
      </c>
      <c r="D17" s="4">
        <v>1</v>
      </c>
      <c r="E17" s="4">
        <v>4</v>
      </c>
      <c r="F17" s="4">
        <v>6</v>
      </c>
      <c r="J17" s="31"/>
      <c r="K17" s="30"/>
      <c r="M17" s="31"/>
      <c r="N17" s="32"/>
      <c r="O17" s="33"/>
      <c r="AD17"/>
    </row>
    <row r="18" spans="1:30">
      <c r="B18" s="8"/>
      <c r="C18" s="3"/>
      <c r="D18" s="3"/>
      <c r="E18" s="3"/>
      <c r="F18" s="3"/>
      <c r="J18" s="31"/>
      <c r="K18" s="30"/>
      <c r="M18" s="31"/>
      <c r="N18" s="32"/>
      <c r="O18" s="33"/>
      <c r="AD18"/>
    </row>
    <row r="19" spans="1:30">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c r="A20" s="777" t="s">
        <v>159</v>
      </c>
      <c r="B20" s="777" t="s">
        <v>159</v>
      </c>
      <c r="C20" s="776" t="s">
        <v>2193</v>
      </c>
      <c r="D20" s="776" t="s">
        <v>1219</v>
      </c>
      <c r="E20" s="776"/>
      <c r="F20" s="776"/>
      <c r="G20" s="776"/>
      <c r="H20" s="776"/>
      <c r="I20" s="755" t="s">
        <v>1220</v>
      </c>
      <c r="J20" s="758" t="s">
        <v>192</v>
      </c>
      <c r="K20" s="759"/>
      <c r="L20" s="759"/>
      <c r="M20" s="759"/>
      <c r="N20" s="759"/>
      <c r="O20" s="759"/>
      <c r="P20" s="759"/>
      <c r="Q20" s="760"/>
      <c r="R20" s="38"/>
      <c r="S20" s="761" t="s">
        <v>193</v>
      </c>
      <c r="T20" s="762"/>
      <c r="U20" s="762"/>
      <c r="V20" s="762"/>
      <c r="W20" s="762"/>
      <c r="X20" s="762"/>
      <c r="Y20" s="762"/>
      <c r="Z20" s="763"/>
      <c r="AA20" s="764" t="s">
        <v>1221</v>
      </c>
      <c r="AB20" s="765"/>
      <c r="AC20" s="765"/>
      <c r="AD20" s="770" t="s">
        <v>0</v>
      </c>
    </row>
    <row r="21" spans="1:30" s="6" customFormat="1">
      <c r="A21" s="777"/>
      <c r="B21" s="777"/>
      <c r="C21" s="776"/>
      <c r="D21" s="776"/>
      <c r="E21" s="776"/>
      <c r="F21" s="776"/>
      <c r="G21" s="776"/>
      <c r="H21" s="776"/>
      <c r="I21" s="756"/>
      <c r="J21" s="773" t="s">
        <v>151</v>
      </c>
      <c r="K21" s="775" t="s">
        <v>160</v>
      </c>
      <c r="L21" s="775"/>
      <c r="M21" s="775"/>
      <c r="N21" s="775"/>
      <c r="O21" s="775"/>
      <c r="P21" s="775"/>
      <c r="Q21" s="776" t="s">
        <v>156</v>
      </c>
      <c r="R21" s="776" t="s">
        <v>1222</v>
      </c>
      <c r="S21" s="773" t="s">
        <v>151</v>
      </c>
      <c r="T21" s="775" t="s">
        <v>160</v>
      </c>
      <c r="U21" s="775"/>
      <c r="V21" s="775"/>
      <c r="W21" s="775"/>
      <c r="X21" s="775"/>
      <c r="Y21" s="775"/>
      <c r="Z21" s="776" t="s">
        <v>156</v>
      </c>
      <c r="AA21" s="766"/>
      <c r="AB21" s="767"/>
      <c r="AC21" s="767"/>
      <c r="AD21" s="771"/>
    </row>
    <row r="22" spans="1:30" s="6" customFormat="1" ht="30">
      <c r="A22" s="777"/>
      <c r="B22" s="777"/>
      <c r="C22" s="776"/>
      <c r="D22" s="39">
        <v>1</v>
      </c>
      <c r="E22" s="39">
        <v>2</v>
      </c>
      <c r="F22" s="39">
        <v>3</v>
      </c>
      <c r="G22" s="39">
        <v>4</v>
      </c>
      <c r="H22" s="39">
        <v>5</v>
      </c>
      <c r="I22" s="757"/>
      <c r="J22" s="774"/>
      <c r="K22" s="40" t="s">
        <v>164</v>
      </c>
      <c r="L22" s="40" t="s">
        <v>1223</v>
      </c>
      <c r="M22" s="39" t="s">
        <v>152</v>
      </c>
      <c r="N22" s="41" t="s">
        <v>153</v>
      </c>
      <c r="O22" s="42" t="s">
        <v>1223</v>
      </c>
      <c r="P22" s="39" t="s">
        <v>154</v>
      </c>
      <c r="Q22" s="776"/>
      <c r="R22" s="776"/>
      <c r="S22" s="774"/>
      <c r="T22" s="40" t="s">
        <v>164</v>
      </c>
      <c r="U22" s="40" t="s">
        <v>1223</v>
      </c>
      <c r="V22" s="39" t="s">
        <v>152</v>
      </c>
      <c r="W22" s="39" t="s">
        <v>153</v>
      </c>
      <c r="X22" s="40" t="s">
        <v>1223</v>
      </c>
      <c r="Y22" s="39" t="s">
        <v>154</v>
      </c>
      <c r="Z22" s="776"/>
      <c r="AA22" s="768"/>
      <c r="AB22" s="769"/>
      <c r="AC22" s="769"/>
      <c r="AD22" s="772"/>
    </row>
    <row r="23" spans="1:30" s="562" customFormat="1" ht="30">
      <c r="A23" s="552">
        <v>0</v>
      </c>
      <c r="B23" s="552">
        <v>0</v>
      </c>
      <c r="C23" s="553" t="s">
        <v>2363</v>
      </c>
      <c r="D23" s="553" t="s">
        <v>164</v>
      </c>
      <c r="E23" s="553" t="s">
        <v>164</v>
      </c>
      <c r="F23" s="553" t="s">
        <v>164</v>
      </c>
      <c r="G23" s="553" t="s">
        <v>164</v>
      </c>
      <c r="H23" s="553" t="s">
        <v>164</v>
      </c>
      <c r="I23" s="554" t="s">
        <v>167</v>
      </c>
      <c r="J23" s="555" t="s">
        <v>167</v>
      </c>
      <c r="K23" s="556" t="s">
        <v>167</v>
      </c>
      <c r="L23" s="556" t="s">
        <v>167</v>
      </c>
      <c r="M23" s="553" t="s">
        <v>167</v>
      </c>
      <c r="N23" s="557" t="s">
        <v>167</v>
      </c>
      <c r="O23" s="558" t="s">
        <v>167</v>
      </c>
      <c r="P23" s="553" t="s">
        <v>167</v>
      </c>
      <c r="Q23" s="553" t="s">
        <v>167</v>
      </c>
      <c r="R23" s="553" t="s">
        <v>167</v>
      </c>
      <c r="S23" s="555" t="s">
        <v>167</v>
      </c>
      <c r="T23" s="556" t="s">
        <v>167</v>
      </c>
      <c r="U23" s="556" t="s">
        <v>167</v>
      </c>
      <c r="V23" s="553" t="s">
        <v>167</v>
      </c>
      <c r="W23" s="553" t="s">
        <v>167</v>
      </c>
      <c r="X23" s="556" t="s">
        <v>167</v>
      </c>
      <c r="Y23" s="553" t="s">
        <v>167</v>
      </c>
      <c r="Z23" s="553" t="s">
        <v>167</v>
      </c>
      <c r="AA23" s="559" t="s">
        <v>167</v>
      </c>
      <c r="AB23" s="560" t="s">
        <v>167</v>
      </c>
      <c r="AC23" s="560" t="s">
        <v>167</v>
      </c>
      <c r="AD23" s="561" t="s">
        <v>2364</v>
      </c>
    </row>
    <row r="24" spans="1:30" s="31" customFormat="1">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c r="A26" s="44">
        <v>3</v>
      </c>
      <c r="B26" s="44">
        <v>3</v>
      </c>
      <c r="C26" s="44" t="s">
        <v>1795</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c r="A27" s="52">
        <v>4</v>
      </c>
      <c r="B27" s="52">
        <v>4</v>
      </c>
      <c r="C27" s="52" t="s">
        <v>1796</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c r="A29" s="52">
        <v>6</v>
      </c>
      <c r="B29" s="52">
        <v>6</v>
      </c>
      <c r="C29" s="52" t="s">
        <v>1797</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c r="A30" s="44">
        <v>7</v>
      </c>
      <c r="B30" s="44">
        <v>7</v>
      </c>
      <c r="C30" s="44" t="s">
        <v>1798</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c r="A33" s="52">
        <v>10</v>
      </c>
      <c r="B33" s="52">
        <v>10</v>
      </c>
      <c r="C33" s="52" t="s">
        <v>1247</v>
      </c>
      <c r="D33" s="52" t="str">
        <f t="shared" ref="D33:D37" si="8">IF($I$2="","",IF($I$2&gt;P33,AC33,IF($I$2&lt;=K33,$K$22,IF($I$2&lt;=M33,AA33,AB33))))</f>
        <v/>
      </c>
      <c r="E33" s="52" t="str">
        <f t="shared" ref="E33:E37" si="9">IF($I$4="","",IF($I$4&gt;P33,AC33,IF($I$4&lt;=K33,$K$22,IF($I$4&lt;=M33,AA33,AB33))))</f>
        <v>Não passível</v>
      </c>
      <c r="F33" s="52" t="str">
        <f t="shared" ref="F33:F37" si="10">IF($I$6="","",IF($I$6&gt;P33,AC33,IF($I$6&lt;=K33,$K$22,IF($I$6&lt;=M33,AA33,AB33))))</f>
        <v>Não passível</v>
      </c>
      <c r="G33" s="52" t="str">
        <f t="shared" ref="G33:G37" si="11">IF($I$8="","",IF($I$8&gt;P33,AC33,IF($I$8&lt;=K33,$K$22,IF($I$8&lt;=M33,AA33,AB33))))</f>
        <v>Não passível</v>
      </c>
      <c r="H33" s="52" t="str">
        <f t="shared" ref="H33:H37" si="12">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c r="A34" s="44">
        <v>11</v>
      </c>
      <c r="B34" s="44">
        <v>11</v>
      </c>
      <c r="C34" s="44" t="s">
        <v>6</v>
      </c>
      <c r="D34" s="44" t="str">
        <f t="shared" si="8"/>
        <v/>
      </c>
      <c r="E34" s="44" t="str">
        <f t="shared" si="9"/>
        <v>Não passível</v>
      </c>
      <c r="F34" s="44" t="str">
        <f t="shared" si="10"/>
        <v>Não passível</v>
      </c>
      <c r="G34" s="44" t="str">
        <f t="shared" si="11"/>
        <v>Não passível</v>
      </c>
      <c r="H34" s="44" t="str">
        <f t="shared" si="12"/>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c r="A35" s="52">
        <v>12</v>
      </c>
      <c r="B35" s="52">
        <v>12</v>
      </c>
      <c r="C35" s="52" t="s">
        <v>7</v>
      </c>
      <c r="D35" s="52" t="str">
        <f t="shared" si="8"/>
        <v/>
      </c>
      <c r="E35" s="52" t="str">
        <f t="shared" si="9"/>
        <v>Não passível</v>
      </c>
      <c r="F35" s="52" t="str">
        <f t="shared" si="10"/>
        <v>Não passível</v>
      </c>
      <c r="G35" s="52" t="str">
        <f t="shared" si="11"/>
        <v>Não passível</v>
      </c>
      <c r="H35" s="52" t="str">
        <f t="shared" si="12"/>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c r="A36" s="44">
        <v>13</v>
      </c>
      <c r="B36" s="44">
        <v>13</v>
      </c>
      <c r="C36" s="44" t="s">
        <v>1257</v>
      </c>
      <c r="D36" s="44" t="str">
        <f t="shared" si="8"/>
        <v/>
      </c>
      <c r="E36" s="44" t="str">
        <f t="shared" si="9"/>
        <v>Não passível</v>
      </c>
      <c r="F36" s="44" t="str">
        <f t="shared" si="10"/>
        <v>Não passível</v>
      </c>
      <c r="G36" s="44" t="str">
        <f t="shared" si="11"/>
        <v>Não passível</v>
      </c>
      <c r="H36" s="44" t="str">
        <f t="shared" si="12"/>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c r="A37" s="52">
        <v>14</v>
      </c>
      <c r="B37" s="52">
        <v>14</v>
      </c>
      <c r="C37" s="52" t="s">
        <v>1260</v>
      </c>
      <c r="D37" s="52" t="str">
        <f t="shared" si="8"/>
        <v/>
      </c>
      <c r="E37" s="52" t="str">
        <f t="shared" si="9"/>
        <v>Não passível</v>
      </c>
      <c r="F37" s="52" t="str">
        <f t="shared" si="10"/>
        <v>Não passível</v>
      </c>
      <c r="G37" s="52" t="str">
        <f t="shared" si="11"/>
        <v>Não passível</v>
      </c>
      <c r="H37" s="52" t="str">
        <f t="shared" si="12"/>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c r="A39" s="52">
        <v>16</v>
      </c>
      <c r="B39" s="52">
        <v>16</v>
      </c>
      <c r="C39" s="52" t="s">
        <v>9</v>
      </c>
      <c r="D39" s="52" t="str">
        <f t="shared" ref="D39:D48" si="13">IF($I$2="","",IF($I$2&gt;P39,AC39,IF($I$2&lt;=K39,$K$22,IF($I$2&lt;=M39,AA39,AB39))))</f>
        <v/>
      </c>
      <c r="E39" s="52" t="str">
        <f t="shared" ref="E39:E49" si="14">IF($I$4="","",IF($I$4&gt;P39,AC39,IF($I$4&lt;=K39,$K$22,IF($I$4&lt;=M39,AA39,AB39))))</f>
        <v>Não passível</v>
      </c>
      <c r="F39" s="52" t="str">
        <f t="shared" ref="F39:F49" si="15">IF($I$6="","",IF($I$6&gt;P39,AC39,IF($I$6&lt;=K39,$K$22,IF($I$6&lt;=M39,AA39,AB39))))</f>
        <v>Não passível</v>
      </c>
      <c r="G39" s="52" t="str">
        <f t="shared" ref="G39:G49" si="16">IF($I$8="","",IF($I$8&gt;P39,AC39,IF($I$8&lt;=K39,$K$22,IF($I$8&lt;=M39,AA39,AB39))))</f>
        <v>Não passível</v>
      </c>
      <c r="H39" s="52" t="str">
        <f t="shared" ref="H39:H49" si="17">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c r="A40" s="44">
        <v>17</v>
      </c>
      <c r="B40" s="44">
        <v>17</v>
      </c>
      <c r="C40" s="44" t="s">
        <v>10</v>
      </c>
      <c r="D40" s="44" t="str">
        <f t="shared" si="13"/>
        <v/>
      </c>
      <c r="E40" s="44" t="str">
        <f t="shared" si="14"/>
        <v>Não passível</v>
      </c>
      <c r="F40" s="44" t="str">
        <f t="shared" si="15"/>
        <v>Não passível</v>
      </c>
      <c r="G40" s="44" t="str">
        <f t="shared" si="16"/>
        <v>Não passível</v>
      </c>
      <c r="H40" s="44" t="str">
        <f t="shared" si="17"/>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c r="A41" s="52">
        <v>18</v>
      </c>
      <c r="B41" s="52">
        <v>18</v>
      </c>
      <c r="C41" s="52" t="s">
        <v>1267</v>
      </c>
      <c r="D41" s="52" t="str">
        <f t="shared" si="13"/>
        <v/>
      </c>
      <c r="E41" s="52" t="str">
        <f t="shared" si="14"/>
        <v>Não passível</v>
      </c>
      <c r="F41" s="52" t="str">
        <f t="shared" si="15"/>
        <v>Não passível</v>
      </c>
      <c r="G41" s="52" t="str">
        <f t="shared" si="16"/>
        <v>Não passível</v>
      </c>
      <c r="H41" s="52" t="str">
        <f t="shared" si="17"/>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c r="A42" s="44">
        <v>19</v>
      </c>
      <c r="B42" s="44">
        <v>19</v>
      </c>
      <c r="C42" s="44" t="s">
        <v>11</v>
      </c>
      <c r="D42" s="44" t="str">
        <f t="shared" si="13"/>
        <v/>
      </c>
      <c r="E42" s="44" t="str">
        <f t="shared" si="14"/>
        <v>Não passível</v>
      </c>
      <c r="F42" s="44" t="str">
        <f t="shared" si="15"/>
        <v>Não passível</v>
      </c>
      <c r="G42" s="44" t="str">
        <f t="shared" si="16"/>
        <v>Não passível</v>
      </c>
      <c r="H42" s="44" t="str">
        <f t="shared" si="17"/>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c r="A43" s="52">
        <v>20</v>
      </c>
      <c r="B43" s="52">
        <v>20</v>
      </c>
      <c r="C43" s="52" t="s">
        <v>1271</v>
      </c>
      <c r="D43" s="52" t="str">
        <f t="shared" si="13"/>
        <v/>
      </c>
      <c r="E43" s="52" t="str">
        <f t="shared" si="14"/>
        <v>Não passível</v>
      </c>
      <c r="F43" s="52" t="str">
        <f t="shared" si="15"/>
        <v>Não passível</v>
      </c>
      <c r="G43" s="52" t="str">
        <f t="shared" si="16"/>
        <v>Não passível</v>
      </c>
      <c r="H43" s="52" t="str">
        <f t="shared" si="17"/>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c r="A44" s="44">
        <v>21</v>
      </c>
      <c r="B44" s="44">
        <v>21</v>
      </c>
      <c r="C44" s="44" t="s">
        <v>1275</v>
      </c>
      <c r="D44" s="44" t="str">
        <f t="shared" si="13"/>
        <v/>
      </c>
      <c r="E44" s="44" t="str">
        <f t="shared" si="14"/>
        <v>Não passível</v>
      </c>
      <c r="F44" s="44" t="str">
        <f t="shared" si="15"/>
        <v>Não passível</v>
      </c>
      <c r="G44" s="44" t="str">
        <f t="shared" si="16"/>
        <v>Não passível</v>
      </c>
      <c r="H44" s="44" t="str">
        <f t="shared" si="17"/>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c r="A45" s="52">
        <v>22</v>
      </c>
      <c r="B45" s="52">
        <v>22</v>
      </c>
      <c r="C45" s="52" t="s">
        <v>1279</v>
      </c>
      <c r="D45" s="52" t="str">
        <f t="shared" si="13"/>
        <v/>
      </c>
      <c r="E45" s="52" t="str">
        <f t="shared" si="14"/>
        <v>Não passível</v>
      </c>
      <c r="F45" s="52" t="str">
        <f t="shared" si="15"/>
        <v>Não passível</v>
      </c>
      <c r="G45" s="52" t="str">
        <f t="shared" si="16"/>
        <v>Não passível</v>
      </c>
      <c r="H45" s="52" t="str">
        <f t="shared" si="17"/>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c r="A46" s="44">
        <v>23</v>
      </c>
      <c r="B46" s="44">
        <v>23</v>
      </c>
      <c r="C46" s="44" t="s">
        <v>12</v>
      </c>
      <c r="D46" s="44" t="str">
        <f t="shared" si="13"/>
        <v/>
      </c>
      <c r="E46" s="44" t="str">
        <f t="shared" si="14"/>
        <v>Não passível</v>
      </c>
      <c r="F46" s="44" t="str">
        <f t="shared" si="15"/>
        <v>Não passível</v>
      </c>
      <c r="G46" s="44" t="str">
        <f t="shared" si="16"/>
        <v>Não passível</v>
      </c>
      <c r="H46" s="44" t="str">
        <f t="shared" si="17"/>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c r="A47" s="52">
        <v>24</v>
      </c>
      <c r="B47" s="52">
        <v>24</v>
      </c>
      <c r="C47" s="52" t="s">
        <v>13</v>
      </c>
      <c r="D47" s="52" t="str">
        <f t="shared" si="13"/>
        <v/>
      </c>
      <c r="E47" s="52" t="str">
        <f t="shared" si="14"/>
        <v>Não passível</v>
      </c>
      <c r="F47" s="52" t="str">
        <f t="shared" si="15"/>
        <v>Não passível</v>
      </c>
      <c r="G47" s="52" t="str">
        <f t="shared" si="16"/>
        <v>Não passível</v>
      </c>
      <c r="H47" s="52" t="str">
        <f t="shared" si="17"/>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c r="A48" s="44">
        <v>25</v>
      </c>
      <c r="B48" s="44">
        <v>25</v>
      </c>
      <c r="C48" s="44" t="s">
        <v>14</v>
      </c>
      <c r="D48" s="44" t="str">
        <f t="shared" si="13"/>
        <v/>
      </c>
      <c r="E48" s="44" t="str">
        <f t="shared" si="14"/>
        <v>Não passível</v>
      </c>
      <c r="F48" s="44" t="str">
        <f t="shared" si="15"/>
        <v>Não passível</v>
      </c>
      <c r="G48" s="44" t="str">
        <f t="shared" si="16"/>
        <v>Não passível</v>
      </c>
      <c r="H48" s="44" t="str">
        <f t="shared" si="17"/>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c r="A49" s="52">
        <v>26</v>
      </c>
      <c r="B49" s="52">
        <v>26</v>
      </c>
      <c r="C49" s="52" t="s">
        <v>15</v>
      </c>
      <c r="D49" s="52" t="str">
        <f>IF($I$2="","",IF($I$2&gt;P49,AC49,IF($I$2&lt;=K49,$K$22,IF($I$2&lt;=M49,AA49,AB49))))</f>
        <v/>
      </c>
      <c r="E49" s="52" t="str">
        <f t="shared" si="14"/>
        <v>Não passível</v>
      </c>
      <c r="F49" s="52" t="str">
        <f t="shared" si="15"/>
        <v>Não passível</v>
      </c>
      <c r="G49" s="52" t="str">
        <f t="shared" si="16"/>
        <v>Não passível</v>
      </c>
      <c r="H49" s="52" t="str">
        <f t="shared" si="17"/>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c r="A53" s="52">
        <v>30</v>
      </c>
      <c r="B53" s="52">
        <v>4</v>
      </c>
      <c r="C53" s="52" t="s">
        <v>19</v>
      </c>
      <c r="D53" s="52" t="str">
        <f>IF($I$2="","",IF($I$2&gt;P53,AC53,IF($I$2&lt;=K53,$K$22,IF($I$2&lt;M53,AA53,AB53))))</f>
        <v/>
      </c>
      <c r="E53" s="52" t="str">
        <f t="shared" ref="E53:E55" si="18">IF($I$4="","",IF($I$4&gt;P53,AC53,IF($I$4&lt;=K53,$K$22,IF($I$4&lt;M53,AA53,AB53))))</f>
        <v>Não passível</v>
      </c>
      <c r="F53" s="52" t="str">
        <f t="shared" ref="F53:F55" si="19">IF($I$6="","",IF($I$6&gt;P53,AC53,IF($I$6&lt;=K53,$K$22,IF($I$6&lt;M53,AA53,AB53))))</f>
        <v>Não passível</v>
      </c>
      <c r="G53" s="52" t="str">
        <f t="shared" ref="G53:G55" si="20">IF($I$8="","",IF($I$8&gt;P53,AC53,IF($I$8&lt;=K53,$K$22,IF($I$8&lt;M53,AA53,AB53))))</f>
        <v>Não passível</v>
      </c>
      <c r="H53" s="52" t="str">
        <f t="shared" ref="H53:H55" si="21">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c r="A54" s="44">
        <v>31</v>
      </c>
      <c r="B54" s="44">
        <v>5</v>
      </c>
      <c r="C54" s="44" t="s">
        <v>21</v>
      </c>
      <c r="D54" s="44" t="str">
        <f t="shared" ref="D54:D55" si="22">IF($I$2="","",IF($I$2&gt;P54,AC54,IF($I$2&lt;=K54,$K$22,IF($I$2&lt;M54,AA54,AB54))))</f>
        <v/>
      </c>
      <c r="E54" s="44" t="str">
        <f t="shared" si="18"/>
        <v>Não passível</v>
      </c>
      <c r="F54" s="44" t="str">
        <f t="shared" si="19"/>
        <v>Não passível</v>
      </c>
      <c r="G54" s="44" t="str">
        <f t="shared" si="20"/>
        <v>Não passível</v>
      </c>
      <c r="H54" s="44" t="str">
        <f t="shared" si="21"/>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c r="A55" s="52">
        <v>32</v>
      </c>
      <c r="B55" s="52">
        <v>6</v>
      </c>
      <c r="C55" s="52" t="s">
        <v>23</v>
      </c>
      <c r="D55" s="52" t="str">
        <f t="shared" si="22"/>
        <v/>
      </c>
      <c r="E55" s="52" t="str">
        <f t="shared" si="18"/>
        <v>Não passível</v>
      </c>
      <c r="F55" s="52" t="str">
        <f t="shared" si="19"/>
        <v>Não passível</v>
      </c>
      <c r="G55" s="52" t="str">
        <f t="shared" si="20"/>
        <v>Não passível</v>
      </c>
      <c r="H55" s="52" t="str">
        <f t="shared" si="21"/>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c r="A58" s="44">
        <v>35</v>
      </c>
      <c r="B58" s="44">
        <v>9</v>
      </c>
      <c r="C58" s="44" t="s">
        <v>1799</v>
      </c>
      <c r="D58" s="44" t="str">
        <f t="shared" ref="D58:D75" si="23">IF($I$2="","",IF($I$2&gt;P58,AC58,IF($I$2&lt;=K58,$K$22,IF($I$2&lt;M58,AA58,AB58))))</f>
        <v/>
      </c>
      <c r="E58" s="44" t="str">
        <f t="shared" ref="E58:E75" si="24">IF($I$4="","",IF($I$4&gt;P58,AC58,IF($I$4&lt;=K58,$K$22,IF($I$4&lt;M58,AA58,AB58))))</f>
        <v>Não passível</v>
      </c>
      <c r="F58" s="44" t="str">
        <f t="shared" ref="F58:F75" si="25">IF($I$6="","",IF($I$6&gt;P58,AC58,IF($I$6&lt;=K58,$K$22,IF($I$6&lt;M58,AA58,AB58))))</f>
        <v>Não passível</v>
      </c>
      <c r="G58" s="44" t="str">
        <f t="shared" ref="G58:G75" si="26">IF($I$8="","",IF($I$8&gt;P58,AC58,IF($I$8&lt;=K58,$K$22,IF($I$8&lt;M58,AA58,AB58))))</f>
        <v>Não passível</v>
      </c>
      <c r="H58" s="44" t="str">
        <f t="shared" ref="H58:H75" si="2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c r="A59" s="52">
        <v>36</v>
      </c>
      <c r="B59" s="52">
        <v>10</v>
      </c>
      <c r="C59" s="52" t="s">
        <v>1311</v>
      </c>
      <c r="D59" s="52" t="str">
        <f t="shared" si="23"/>
        <v/>
      </c>
      <c r="E59" s="52" t="str">
        <f t="shared" si="24"/>
        <v>Não passível</v>
      </c>
      <c r="F59" s="52" t="str">
        <f t="shared" si="25"/>
        <v>Não passível</v>
      </c>
      <c r="G59" s="52" t="str">
        <f t="shared" si="26"/>
        <v>Não passível</v>
      </c>
      <c r="H59" s="52" t="str">
        <f t="shared" si="2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c r="A60" s="44">
        <v>37</v>
      </c>
      <c r="B60" s="44">
        <v>11</v>
      </c>
      <c r="C60" s="44" t="s">
        <v>1800</v>
      </c>
      <c r="D60" s="44" t="str">
        <f t="shared" si="23"/>
        <v/>
      </c>
      <c r="E60" s="44" t="str">
        <f t="shared" si="24"/>
        <v>Não passível</v>
      </c>
      <c r="F60" s="44" t="str">
        <f t="shared" si="25"/>
        <v>Não passível</v>
      </c>
      <c r="G60" s="44" t="str">
        <f t="shared" si="26"/>
        <v>Não passível</v>
      </c>
      <c r="H60" s="44" t="str">
        <f t="shared" si="2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c r="A61" s="52">
        <v>38</v>
      </c>
      <c r="B61" s="52">
        <v>12</v>
      </c>
      <c r="C61" s="52" t="s">
        <v>1801</v>
      </c>
      <c r="D61" s="52" t="str">
        <f t="shared" si="23"/>
        <v/>
      </c>
      <c r="E61" s="52" t="str">
        <f t="shared" si="24"/>
        <v>Não passível</v>
      </c>
      <c r="F61" s="52" t="str">
        <f t="shared" si="25"/>
        <v>Não passível</v>
      </c>
      <c r="G61" s="52" t="str">
        <f t="shared" si="26"/>
        <v>Não passível</v>
      </c>
      <c r="H61" s="52" t="str">
        <f t="shared" si="2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c r="A62" s="44">
        <v>39</v>
      </c>
      <c r="B62" s="44">
        <v>13</v>
      </c>
      <c r="C62" s="44" t="s">
        <v>1802</v>
      </c>
      <c r="D62" s="44" t="str">
        <f t="shared" si="23"/>
        <v/>
      </c>
      <c r="E62" s="44" t="str">
        <f t="shared" si="24"/>
        <v>Não passível</v>
      </c>
      <c r="F62" s="44" t="str">
        <f t="shared" si="25"/>
        <v>Não passível</v>
      </c>
      <c r="G62" s="44" t="str">
        <f t="shared" si="26"/>
        <v>Não passível</v>
      </c>
      <c r="H62" s="44" t="str">
        <f t="shared" si="2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c r="A63" s="52">
        <v>40</v>
      </c>
      <c r="B63" s="52">
        <v>14</v>
      </c>
      <c r="C63" s="52" t="s">
        <v>1781</v>
      </c>
      <c r="D63" s="52" t="str">
        <f t="shared" si="23"/>
        <v/>
      </c>
      <c r="E63" s="52" t="str">
        <f t="shared" si="24"/>
        <v>Não passível</v>
      </c>
      <c r="F63" s="52" t="str">
        <f t="shared" si="25"/>
        <v>Não passível</v>
      </c>
      <c r="G63" s="52" t="str">
        <f t="shared" si="26"/>
        <v>Não passível</v>
      </c>
      <c r="H63" s="52" t="str">
        <f t="shared" si="2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c r="A64" s="44">
        <v>41</v>
      </c>
      <c r="B64" s="44">
        <v>15</v>
      </c>
      <c r="C64" s="44" t="s">
        <v>26</v>
      </c>
      <c r="D64" s="44" t="str">
        <f t="shared" si="23"/>
        <v/>
      </c>
      <c r="E64" s="44" t="str">
        <f t="shared" si="24"/>
        <v>Não passível</v>
      </c>
      <c r="F64" s="44" t="str">
        <f t="shared" si="25"/>
        <v>Não passível</v>
      </c>
      <c r="G64" s="44" t="str">
        <f t="shared" si="26"/>
        <v>Não passível</v>
      </c>
      <c r="H64" s="44" t="str">
        <f t="shared" si="2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c r="A65" s="52">
        <v>42</v>
      </c>
      <c r="B65" s="52">
        <v>16</v>
      </c>
      <c r="C65" s="52" t="s">
        <v>27</v>
      </c>
      <c r="D65" s="52" t="str">
        <f t="shared" si="23"/>
        <v/>
      </c>
      <c r="E65" s="52" t="str">
        <f t="shared" si="24"/>
        <v>Não passível</v>
      </c>
      <c r="F65" s="52" t="str">
        <f t="shared" si="25"/>
        <v>Não passível</v>
      </c>
      <c r="G65" s="52" t="str">
        <f t="shared" si="26"/>
        <v>Não passível</v>
      </c>
      <c r="H65" s="52" t="str">
        <f t="shared" si="2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c r="A66" s="44">
        <v>43</v>
      </c>
      <c r="B66" s="44">
        <v>17</v>
      </c>
      <c r="C66" s="44" t="s">
        <v>28</v>
      </c>
      <c r="D66" s="44" t="str">
        <f t="shared" si="23"/>
        <v/>
      </c>
      <c r="E66" s="44" t="str">
        <f t="shared" si="24"/>
        <v>Não passível</v>
      </c>
      <c r="F66" s="44" t="str">
        <f t="shared" si="25"/>
        <v>Não passível</v>
      </c>
      <c r="G66" s="44" t="str">
        <f t="shared" si="26"/>
        <v>Não passível</v>
      </c>
      <c r="H66" s="44" t="str">
        <f t="shared" si="2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c r="A67" s="52">
        <v>44</v>
      </c>
      <c r="B67" s="52">
        <v>18</v>
      </c>
      <c r="C67" s="52" t="s">
        <v>29</v>
      </c>
      <c r="D67" s="52" t="str">
        <f t="shared" si="23"/>
        <v/>
      </c>
      <c r="E67" s="52" t="str">
        <f t="shared" si="24"/>
        <v>Não passível</v>
      </c>
      <c r="F67" s="52" t="str">
        <f t="shared" si="25"/>
        <v>Não passível</v>
      </c>
      <c r="G67" s="52" t="str">
        <f t="shared" si="26"/>
        <v>Não passível</v>
      </c>
      <c r="H67" s="52" t="str">
        <f t="shared" si="2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c r="A68" s="44">
        <v>45</v>
      </c>
      <c r="B68" s="44">
        <v>19</v>
      </c>
      <c r="C68" s="44" t="s">
        <v>1803</v>
      </c>
      <c r="D68" s="44" t="str">
        <f t="shared" si="23"/>
        <v/>
      </c>
      <c r="E68" s="44" t="str">
        <f t="shared" si="24"/>
        <v>Não passível</v>
      </c>
      <c r="F68" s="44" t="str">
        <f t="shared" si="25"/>
        <v>Não passível</v>
      </c>
      <c r="G68" s="44" t="str">
        <f t="shared" si="26"/>
        <v>Não passível</v>
      </c>
      <c r="H68" s="44" t="str">
        <f t="shared" si="2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c r="A69" s="52">
        <v>46</v>
      </c>
      <c r="B69" s="52">
        <v>20</v>
      </c>
      <c r="C69" s="52" t="s">
        <v>1804</v>
      </c>
      <c r="D69" s="52" t="str">
        <f t="shared" si="23"/>
        <v/>
      </c>
      <c r="E69" s="52" t="str">
        <f t="shared" si="24"/>
        <v>Não passível</v>
      </c>
      <c r="F69" s="52" t="str">
        <f t="shared" si="25"/>
        <v>Não passível</v>
      </c>
      <c r="G69" s="52" t="str">
        <f t="shared" si="26"/>
        <v>Não passível</v>
      </c>
      <c r="H69" s="52" t="str">
        <f t="shared" si="2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c r="A70" s="44">
        <v>47</v>
      </c>
      <c r="B70" s="44">
        <v>21</v>
      </c>
      <c r="C70" s="44" t="s">
        <v>30</v>
      </c>
      <c r="D70" s="44" t="str">
        <f t="shared" si="23"/>
        <v/>
      </c>
      <c r="E70" s="44" t="str">
        <f t="shared" si="24"/>
        <v>Não passível</v>
      </c>
      <c r="F70" s="44" t="str">
        <f t="shared" si="25"/>
        <v>Não passível</v>
      </c>
      <c r="G70" s="44" t="str">
        <f t="shared" si="26"/>
        <v>Não passível</v>
      </c>
      <c r="H70" s="44" t="str">
        <f t="shared" si="2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c r="A71" s="52">
        <v>48</v>
      </c>
      <c r="B71" s="52">
        <v>22</v>
      </c>
      <c r="C71" s="52" t="s">
        <v>1805</v>
      </c>
      <c r="D71" s="52" t="str">
        <f t="shared" si="23"/>
        <v/>
      </c>
      <c r="E71" s="52" t="str">
        <f t="shared" si="24"/>
        <v>Não passível</v>
      </c>
      <c r="F71" s="52" t="str">
        <f t="shared" si="25"/>
        <v>Não passível</v>
      </c>
      <c r="G71" s="52" t="str">
        <f t="shared" si="26"/>
        <v>Não passível</v>
      </c>
      <c r="H71" s="52" t="str">
        <f t="shared" si="2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c r="A72" s="44">
        <v>49</v>
      </c>
      <c r="B72" s="44">
        <v>23</v>
      </c>
      <c r="C72" s="44" t="s">
        <v>31</v>
      </c>
      <c r="D72" s="44" t="str">
        <f t="shared" si="23"/>
        <v/>
      </c>
      <c r="E72" s="44" t="str">
        <f t="shared" si="24"/>
        <v>Não passível</v>
      </c>
      <c r="F72" s="44" t="str">
        <f t="shared" si="25"/>
        <v>Não passível</v>
      </c>
      <c r="G72" s="44" t="str">
        <f t="shared" si="26"/>
        <v>Não passível</v>
      </c>
      <c r="H72" s="44" t="str">
        <f t="shared" si="2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c r="A73" s="52">
        <v>50</v>
      </c>
      <c r="B73" s="52">
        <v>24</v>
      </c>
      <c r="C73" s="52" t="s">
        <v>1806</v>
      </c>
      <c r="D73" s="52" t="str">
        <f t="shared" si="23"/>
        <v/>
      </c>
      <c r="E73" s="52" t="str">
        <f t="shared" si="24"/>
        <v>Não passível</v>
      </c>
      <c r="F73" s="52" t="str">
        <f t="shared" si="25"/>
        <v>Não passível</v>
      </c>
      <c r="G73" s="52" t="str">
        <f t="shared" si="26"/>
        <v>Não passível</v>
      </c>
      <c r="H73" s="52" t="str">
        <f t="shared" si="2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c r="A74" s="44">
        <v>51</v>
      </c>
      <c r="B74" s="44">
        <v>25</v>
      </c>
      <c r="C74" s="44" t="s">
        <v>32</v>
      </c>
      <c r="D74" s="44" t="str">
        <f t="shared" si="23"/>
        <v/>
      </c>
      <c r="E74" s="44" t="str">
        <f t="shared" si="24"/>
        <v>Não passível</v>
      </c>
      <c r="F74" s="44" t="str">
        <f t="shared" si="25"/>
        <v>Não passível</v>
      </c>
      <c r="G74" s="44" t="str">
        <f t="shared" si="26"/>
        <v>Não passível</v>
      </c>
      <c r="H74" s="44" t="str">
        <f t="shared" si="2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c r="A75" s="52">
        <v>52</v>
      </c>
      <c r="B75" s="52">
        <v>26</v>
      </c>
      <c r="C75" s="52" t="s">
        <v>33</v>
      </c>
      <c r="D75" s="52" t="str">
        <f t="shared" si="23"/>
        <v/>
      </c>
      <c r="E75" s="52" t="str">
        <f t="shared" si="24"/>
        <v>Não passível</v>
      </c>
      <c r="F75" s="52" t="str">
        <f t="shared" si="25"/>
        <v>Não passível</v>
      </c>
      <c r="G75" s="52" t="str">
        <f t="shared" si="26"/>
        <v>Não passível</v>
      </c>
      <c r="H75" s="52" t="str">
        <f t="shared" si="2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c r="A77" s="52">
        <v>54</v>
      </c>
      <c r="B77" s="52">
        <v>28</v>
      </c>
      <c r="C77" s="52" t="s">
        <v>35</v>
      </c>
      <c r="D77" s="52" t="str">
        <f>IF($I$2="","",IF($I$2&gt;P77,AC77,IF($I$2&lt;=K77,$K$22,IF($I$2&lt;M77,AA77,AB77))))</f>
        <v/>
      </c>
      <c r="E77" s="52" t="str">
        <f>IF($I$4="","",IF($I$4&gt;P77,AC77,IF($I$4&lt;=K77,$K$22,IF($I$4&lt;M77,AA77,AB77))))</f>
        <v>Não passível</v>
      </c>
      <c r="F77" s="52" t="str">
        <f t="shared" ref="F77:F88" si="28">IF($I$6="","",IF($I$6&gt;P77,AC77,IF($I$6&lt;=K77,$K$22,IF($I$6&lt;M77,AA77,AB77))))</f>
        <v>Não passível</v>
      </c>
      <c r="G77" s="52" t="str">
        <f t="shared" ref="G77:G88" si="29">IF($I$8="","",IF($I$8&gt;P77,AC77,IF($I$8&lt;=K77,$K$22,IF($I$8&lt;M77,AA77,AB77))))</f>
        <v>Não passível</v>
      </c>
      <c r="H77" s="52" t="str">
        <f t="shared" ref="H77:H88" si="3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c r="A78" s="44">
        <v>55</v>
      </c>
      <c r="B78" s="44">
        <v>29</v>
      </c>
      <c r="C78" s="44" t="s">
        <v>36</v>
      </c>
      <c r="D78" s="44" t="str">
        <f t="shared" ref="D78:D88" si="31">IF($I$2="","",IF($I$2&gt;P78,AC78,IF($I$2&lt;=K78,$K$22,IF($I$2&lt;M78,AA78,AB78))))</f>
        <v/>
      </c>
      <c r="E78" s="44" t="str">
        <f>IF($I$4="","",IF($I$4&gt;P78,AC78,IF($I$4&lt;=K78,$K$22,IF($I$4&lt;M78,AA78,AB78))))</f>
        <v>Não passível</v>
      </c>
      <c r="F78" s="44" t="str">
        <f t="shared" si="28"/>
        <v>Não passível</v>
      </c>
      <c r="G78" s="44" t="str">
        <f t="shared" si="29"/>
        <v>Não passível</v>
      </c>
      <c r="H78" s="44" t="str">
        <f t="shared" si="3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c r="A79" s="52">
        <v>56</v>
      </c>
      <c r="B79" s="52">
        <v>30</v>
      </c>
      <c r="C79" s="52" t="s">
        <v>1807</v>
      </c>
      <c r="D79" s="52" t="str">
        <f t="shared" si="31"/>
        <v/>
      </c>
      <c r="E79" s="52" t="str">
        <f t="shared" ref="E79:E88" si="32">IF($I$4="","",IF($I$4&gt;P79,AC79,IF($I$4&lt;=K79,$K$22,IF($I$4&lt;M79,AA79,AB79))))</f>
        <v>Não passível</v>
      </c>
      <c r="F79" s="52" t="str">
        <f t="shared" si="28"/>
        <v>Não passível</v>
      </c>
      <c r="G79" s="52" t="str">
        <f t="shared" si="29"/>
        <v>Não passível</v>
      </c>
      <c r="H79" s="52" t="str">
        <f t="shared" si="3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c r="A80" s="44">
        <v>57</v>
      </c>
      <c r="B80" s="44">
        <v>31</v>
      </c>
      <c r="C80" s="44" t="s">
        <v>37</v>
      </c>
      <c r="D80" s="44" t="str">
        <f t="shared" si="31"/>
        <v/>
      </c>
      <c r="E80" s="44" t="str">
        <f t="shared" si="32"/>
        <v>Não passível</v>
      </c>
      <c r="F80" s="44" t="str">
        <f t="shared" si="28"/>
        <v>Não passível</v>
      </c>
      <c r="G80" s="44" t="str">
        <f t="shared" si="29"/>
        <v>Não passível</v>
      </c>
      <c r="H80" s="44" t="str">
        <f t="shared" si="3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c r="A81" s="52">
        <v>58</v>
      </c>
      <c r="B81" s="52">
        <v>32</v>
      </c>
      <c r="C81" s="52" t="s">
        <v>38</v>
      </c>
      <c r="D81" s="52" t="str">
        <f t="shared" si="31"/>
        <v/>
      </c>
      <c r="E81" s="52" t="str">
        <f t="shared" si="32"/>
        <v>Não passível</v>
      </c>
      <c r="F81" s="52" t="str">
        <f t="shared" si="28"/>
        <v>Não passível</v>
      </c>
      <c r="G81" s="52" t="str">
        <f t="shared" si="29"/>
        <v>Não passível</v>
      </c>
      <c r="H81" s="52" t="str">
        <f t="shared" si="3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c r="A82" s="44">
        <v>59</v>
      </c>
      <c r="B82" s="44">
        <v>33</v>
      </c>
      <c r="C82" s="44" t="s">
        <v>39</v>
      </c>
      <c r="D82" s="44" t="str">
        <f t="shared" si="31"/>
        <v/>
      </c>
      <c r="E82" s="44" t="str">
        <f t="shared" si="32"/>
        <v>Não passível</v>
      </c>
      <c r="F82" s="44" t="str">
        <f t="shared" si="28"/>
        <v>Não passível</v>
      </c>
      <c r="G82" s="44" t="str">
        <f t="shared" si="29"/>
        <v>Não passível</v>
      </c>
      <c r="H82" s="44" t="str">
        <f t="shared" si="3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c r="A84" s="44">
        <v>61</v>
      </c>
      <c r="B84" s="44">
        <v>35</v>
      </c>
      <c r="C84" s="44" t="s">
        <v>41</v>
      </c>
      <c r="D84" s="44" t="str">
        <f t="shared" si="31"/>
        <v/>
      </c>
      <c r="E84" s="44" t="str">
        <f t="shared" si="32"/>
        <v>Não passível</v>
      </c>
      <c r="F84" s="44" t="str">
        <f t="shared" si="28"/>
        <v>Não passível</v>
      </c>
      <c r="G84" s="44" t="str">
        <f t="shared" si="29"/>
        <v>Não passível</v>
      </c>
      <c r="H84" s="44" t="str">
        <f t="shared" si="3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c r="A85" s="52">
        <v>62</v>
      </c>
      <c r="B85" s="52">
        <v>36</v>
      </c>
      <c r="C85" s="52" t="s">
        <v>42</v>
      </c>
      <c r="D85" s="52" t="str">
        <f t="shared" si="31"/>
        <v/>
      </c>
      <c r="E85" s="52" t="str">
        <f t="shared" si="32"/>
        <v>Não passível</v>
      </c>
      <c r="F85" s="52" t="str">
        <f t="shared" si="28"/>
        <v>Não passível</v>
      </c>
      <c r="G85" s="52" t="str">
        <f t="shared" si="29"/>
        <v>Não passível</v>
      </c>
      <c r="H85" s="52" t="str">
        <f t="shared" si="3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c r="A86" s="44">
        <v>63</v>
      </c>
      <c r="B86" s="44">
        <v>37</v>
      </c>
      <c r="C86" s="44" t="s">
        <v>1808</v>
      </c>
      <c r="D86" s="44" t="str">
        <f t="shared" si="31"/>
        <v/>
      </c>
      <c r="E86" s="44" t="str">
        <f t="shared" si="32"/>
        <v>Não passível</v>
      </c>
      <c r="F86" s="44" t="str">
        <f t="shared" si="28"/>
        <v>Não passível</v>
      </c>
      <c r="G86" s="44" t="str">
        <f t="shared" si="29"/>
        <v>Não passível</v>
      </c>
      <c r="H86" s="44" t="str">
        <f t="shared" si="3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c r="A87" s="52">
        <v>64</v>
      </c>
      <c r="B87" s="52">
        <v>38</v>
      </c>
      <c r="C87" s="52" t="s">
        <v>1809</v>
      </c>
      <c r="D87" s="52" t="str">
        <f t="shared" si="31"/>
        <v/>
      </c>
      <c r="E87" s="52" t="str">
        <f t="shared" si="32"/>
        <v>Não passível</v>
      </c>
      <c r="F87" s="52" t="str">
        <f t="shared" si="28"/>
        <v>Não passível</v>
      </c>
      <c r="G87" s="52" t="str">
        <f t="shared" si="29"/>
        <v>Não passível</v>
      </c>
      <c r="H87" s="52" t="str">
        <f t="shared" si="3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c r="A88" s="44">
        <v>65</v>
      </c>
      <c r="B88" s="44">
        <v>39</v>
      </c>
      <c r="C88" s="44" t="s">
        <v>43</v>
      </c>
      <c r="D88" s="44" t="str">
        <f t="shared" si="31"/>
        <v/>
      </c>
      <c r="E88" s="44" t="str">
        <f t="shared" si="32"/>
        <v>Não passível</v>
      </c>
      <c r="F88" s="44" t="str">
        <f t="shared" si="28"/>
        <v>Não passível</v>
      </c>
      <c r="G88" s="44" t="str">
        <f t="shared" si="29"/>
        <v>Não passível</v>
      </c>
      <c r="H88" s="44" t="str">
        <f t="shared" si="3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c r="A89" s="52">
        <v>66</v>
      </c>
      <c r="B89" s="52">
        <v>40</v>
      </c>
      <c r="C89" s="52" t="s">
        <v>1810</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33">IF(I90="","",IF(I90="P",$D$15,IF(I90="M",$E$15,$F$15)))</f>
        <v>2</v>
      </c>
      <c r="AB90" s="50">
        <f t="shared" ref="AB90:AB154" si="34">IF(I90="","",IF(I90="P",$D$16,IF(I90="M",$E$16,$F$16)))</f>
        <v>3</v>
      </c>
      <c r="AC90" s="50">
        <f t="shared" ref="AC90:AC154" si="35">IF(I90="","",IF(I90="P",$D$17,IF(I90="M",$E$17,$F$17)))</f>
        <v>4</v>
      </c>
      <c r="AD90" s="51" t="s">
        <v>1363</v>
      </c>
    </row>
    <row r="91" spans="1:30" s="31" customFormat="1" ht="30">
      <c r="A91" s="52">
        <v>68</v>
      </c>
      <c r="B91" s="52">
        <v>42</v>
      </c>
      <c r="C91" s="52" t="s">
        <v>45</v>
      </c>
      <c r="D91" s="52" t="str">
        <f t="shared" ref="D91" si="36">IF($I$2="","",IF($I$2&gt;P91,AC91,IF($I$2&lt;=K91,$K$22,IF($I$2&lt;M91,AA91,AB91))))</f>
        <v/>
      </c>
      <c r="E91" s="52" t="str">
        <f t="shared" ref="E91" si="37">IF($I$4="","",IF($I$4&gt;P91,AC91,IF($I$4&lt;=K91,$K$22,IF($I$4&lt;M91,AA91,AB91))))</f>
        <v>Não passível</v>
      </c>
      <c r="F91" s="52" t="str">
        <f t="shared" ref="F91" si="38">IF($I$6="","",IF($I$6&gt;P91,AC91,IF($I$6&lt;=K91,$K$22,IF($I$6&lt;M91,AA91,AB91))))</f>
        <v>Não passível</v>
      </c>
      <c r="G91" s="52" t="str">
        <f t="shared" ref="G91" si="39">IF($I$8="","",IF($I$8&gt;P91,AC91,IF($I$8&lt;=K91,$K$22,IF($I$8&lt;M91,AA91,AB91))))</f>
        <v>Não passível</v>
      </c>
      <c r="H91" s="52" t="str">
        <f t="shared" ref="H91" si="40">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33"/>
        <v>4</v>
      </c>
      <c r="AB91" s="58">
        <f t="shared" si="34"/>
        <v>5</v>
      </c>
      <c r="AC91" s="58">
        <f t="shared" si="35"/>
        <v>6</v>
      </c>
      <c r="AD91" s="59" t="s">
        <v>1366</v>
      </c>
    </row>
    <row r="92" spans="1:30" s="31" customFormat="1" ht="45">
      <c r="A92" s="44">
        <v>69</v>
      </c>
      <c r="B92" s="44">
        <v>43</v>
      </c>
      <c r="C92" s="44" t="s">
        <v>46</v>
      </c>
      <c r="D92" s="44" t="str">
        <f t="shared" ref="D92:D93" si="41">IF($I$2="","",IF($I$2&gt;P92,AC92,IF($I$2&lt;=K92,$K$22,IF($I$2&lt;=M92,AA92,AB92))))</f>
        <v/>
      </c>
      <c r="E92" s="44" t="str">
        <f t="shared" ref="E92:E93" si="42">IF($I$4="","",IF($I$4&gt;P92,AC92,IF($I$4&lt;=K92,$K$22,IF($I$4&lt;=M92,AA92,AB92))))</f>
        <v>Não passível</v>
      </c>
      <c r="F92" s="44" t="str">
        <f t="shared" ref="F92:F93" si="43">IF($I$6="","",IF($I$6&gt;P92,AC92,IF($I$6&lt;=K92,$K$22,IF($I$6&lt;=M92,AA92,AB92))))</f>
        <v>Não passível</v>
      </c>
      <c r="G92" s="44" t="str">
        <f t="shared" ref="G92:G93" si="44">IF($I$8="","",IF($I$8&gt;P92,AC92,IF($I$8&lt;=K92,$K$22,IF($I$8&lt;=M92,AA92,AB92))))</f>
        <v>Não passível</v>
      </c>
      <c r="H92" s="44" t="str">
        <f t="shared" ref="H92:H93" si="45">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33"/>
        <v>2</v>
      </c>
      <c r="AB92" s="50">
        <f t="shared" si="34"/>
        <v>3</v>
      </c>
      <c r="AC92" s="50">
        <f t="shared" si="35"/>
        <v>4</v>
      </c>
      <c r="AD92" s="51" t="s">
        <v>1369</v>
      </c>
    </row>
    <row r="93" spans="1:30" s="31" customFormat="1" ht="22.5">
      <c r="A93" s="52">
        <v>70</v>
      </c>
      <c r="B93" s="52">
        <v>44</v>
      </c>
      <c r="C93" s="52" t="s">
        <v>1811</v>
      </c>
      <c r="D93" s="52" t="str">
        <f t="shared" si="41"/>
        <v/>
      </c>
      <c r="E93" s="52" t="str">
        <f t="shared" si="42"/>
        <v>Não passível</v>
      </c>
      <c r="F93" s="52" t="str">
        <f t="shared" si="43"/>
        <v>Não passível</v>
      </c>
      <c r="G93" s="52" t="str">
        <f t="shared" si="44"/>
        <v>Não passível</v>
      </c>
      <c r="H93" s="52" t="str">
        <f t="shared" si="45"/>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33"/>
        <v>4</v>
      </c>
      <c r="AB93" s="58">
        <f t="shared" si="34"/>
        <v>5</v>
      </c>
      <c r="AC93" s="58">
        <f t="shared" si="35"/>
        <v>6</v>
      </c>
      <c r="AD93" s="59" t="s">
        <v>148</v>
      </c>
    </row>
    <row r="94" spans="1:30" s="31" customFormat="1">
      <c r="A94" s="43">
        <v>71</v>
      </c>
      <c r="B94" s="44">
        <v>1</v>
      </c>
      <c r="C94" s="44" t="s">
        <v>47</v>
      </c>
      <c r="D94" s="44" t="str">
        <f t="shared" ref="D94:D157" si="46">IF($I$2="","",IF($I$2&gt;P94,AC94,IF($I$2&lt;=K94,$K$22,IF($I$2&lt;M94,AA94,AB94))))</f>
        <v/>
      </c>
      <c r="E94" s="44" t="str">
        <f t="shared" ref="E94:E157" si="47">IF($I$4="","",IF($I$4&gt;P94,AC94,IF($I$4&lt;=K94,$K$22,IF($I$4&lt;M94,AA94,AB94))))</f>
        <v>Não passível</v>
      </c>
      <c r="F94" s="44" t="str">
        <f t="shared" ref="F94:F157" si="48">IF($I$6="","",IF($I$6&gt;P94,AC94,IF($I$6&lt;=K94,$K$22,IF($I$6&lt;M94,AA94,AB94))))</f>
        <v>Não passível</v>
      </c>
      <c r="G94" s="44" t="str">
        <f t="shared" ref="G94:G157" si="49">IF($I$8="","",IF($I$8&gt;P94,AC94,IF($I$8&lt;=K94,$K$22,IF($I$8&lt;M94,AA94,AB94))))</f>
        <v>Não passível</v>
      </c>
      <c r="H94" s="44" t="str">
        <f t="shared" ref="H94:H157" si="5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33"/>
        <v>4</v>
      </c>
      <c r="AB94" s="50">
        <f t="shared" si="34"/>
        <v>5</v>
      </c>
      <c r="AC94" s="50">
        <f t="shared" si="35"/>
        <v>6</v>
      </c>
      <c r="AD94" s="51" t="s">
        <v>1372</v>
      </c>
    </row>
    <row r="95" spans="1:30" s="31" customFormat="1" ht="33.75">
      <c r="A95" s="52">
        <v>72</v>
      </c>
      <c r="B95" s="52">
        <v>2</v>
      </c>
      <c r="C95" s="52" t="s">
        <v>48</v>
      </c>
      <c r="D95" s="52" t="str">
        <f t="shared" si="46"/>
        <v/>
      </c>
      <c r="E95" s="52" t="str">
        <f t="shared" si="47"/>
        <v>Não passível</v>
      </c>
      <c r="F95" s="52" t="str">
        <f>IF($I$6="","",IF($I$6&gt;P95,AC95,IF($I$6&lt;=K95,$K$22,IF($I$6&lt;M95,AA95,AB95))))</f>
        <v>Não passível</v>
      </c>
      <c r="G95" s="52" t="str">
        <f t="shared" si="49"/>
        <v>Não passível</v>
      </c>
      <c r="H95" s="52" t="str">
        <f t="shared" si="5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33"/>
        <v>2</v>
      </c>
      <c r="AB95" s="58">
        <f t="shared" si="34"/>
        <v>3</v>
      </c>
      <c r="AC95" s="58">
        <f t="shared" si="35"/>
        <v>4</v>
      </c>
      <c r="AD95" s="59" t="s">
        <v>1374</v>
      </c>
    </row>
    <row r="96" spans="1:30" s="31" customFormat="1" ht="30">
      <c r="A96" s="44">
        <v>73</v>
      </c>
      <c r="B96" s="44">
        <v>3</v>
      </c>
      <c r="C96" s="44" t="s">
        <v>49</v>
      </c>
      <c r="D96" s="44" t="str">
        <f t="shared" si="46"/>
        <v/>
      </c>
      <c r="E96" s="44" t="str">
        <f t="shared" si="47"/>
        <v>Não passível</v>
      </c>
      <c r="F96" s="44" t="str">
        <f t="shared" si="48"/>
        <v>Não passível</v>
      </c>
      <c r="G96" s="44" t="str">
        <f t="shared" si="49"/>
        <v>Não passível</v>
      </c>
      <c r="H96" s="44" t="str">
        <f t="shared" si="5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33"/>
        <v>2</v>
      </c>
      <c r="AB96" s="50">
        <f t="shared" si="34"/>
        <v>3</v>
      </c>
      <c r="AC96" s="50">
        <f t="shared" si="35"/>
        <v>4</v>
      </c>
      <c r="AD96" s="51" t="s">
        <v>1376</v>
      </c>
    </row>
    <row r="97" spans="1:30" s="31" customFormat="1">
      <c r="A97" s="52">
        <v>74</v>
      </c>
      <c r="B97" s="52">
        <v>4</v>
      </c>
      <c r="C97" s="52" t="s">
        <v>50</v>
      </c>
      <c r="D97" s="52" t="str">
        <f t="shared" si="46"/>
        <v/>
      </c>
      <c r="E97" s="52" t="str">
        <f t="shared" si="47"/>
        <v>Não passível</v>
      </c>
      <c r="F97" s="52" t="str">
        <f t="shared" si="48"/>
        <v>Não passível</v>
      </c>
      <c r="G97" s="52" t="str">
        <f t="shared" si="49"/>
        <v>Não passível</v>
      </c>
      <c r="H97" s="52" t="str">
        <f t="shared" si="5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33"/>
        <v>4</v>
      </c>
      <c r="AB97" s="58">
        <f t="shared" si="34"/>
        <v>5</v>
      </c>
      <c r="AC97" s="58">
        <f t="shared" si="35"/>
        <v>6</v>
      </c>
      <c r="AD97" s="59" t="s">
        <v>1377</v>
      </c>
    </row>
    <row r="98" spans="1:30" s="31" customFormat="1" ht="30">
      <c r="A98" s="44">
        <v>75</v>
      </c>
      <c r="B98" s="44">
        <v>5</v>
      </c>
      <c r="C98" s="44" t="s">
        <v>51</v>
      </c>
      <c r="D98" s="44" t="str">
        <f t="shared" si="46"/>
        <v/>
      </c>
      <c r="E98" s="44" t="str">
        <f t="shared" si="47"/>
        <v>Não passível</v>
      </c>
      <c r="F98" s="44" t="str">
        <f t="shared" si="48"/>
        <v>Não passível</v>
      </c>
      <c r="G98" s="44" t="str">
        <f t="shared" si="49"/>
        <v>Não passível</v>
      </c>
      <c r="H98" s="44" t="str">
        <f t="shared" si="5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33"/>
        <v>4</v>
      </c>
      <c r="AB98" s="50">
        <f t="shared" si="34"/>
        <v>5</v>
      </c>
      <c r="AC98" s="50">
        <f t="shared" si="35"/>
        <v>6</v>
      </c>
      <c r="AD98" s="51" t="s">
        <v>1378</v>
      </c>
    </row>
    <row r="99" spans="1:30" s="31" customFormat="1" ht="33.75">
      <c r="A99" s="52">
        <v>76</v>
      </c>
      <c r="B99" s="52">
        <v>6</v>
      </c>
      <c r="C99" s="52" t="s">
        <v>52</v>
      </c>
      <c r="D99" s="52" t="str">
        <f t="shared" si="46"/>
        <v/>
      </c>
      <c r="E99" s="52" t="str">
        <f t="shared" si="47"/>
        <v>Não passível</v>
      </c>
      <c r="F99" s="52" t="str">
        <f t="shared" si="48"/>
        <v>Não passível</v>
      </c>
      <c r="G99" s="52" t="str">
        <f t="shared" si="49"/>
        <v>Não passível</v>
      </c>
      <c r="H99" s="52" t="str">
        <f t="shared" si="5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33"/>
        <v>2</v>
      </c>
      <c r="AB99" s="58">
        <f t="shared" si="34"/>
        <v>3</v>
      </c>
      <c r="AC99" s="58">
        <f t="shared" si="35"/>
        <v>4</v>
      </c>
      <c r="AD99" s="59" t="s">
        <v>1380</v>
      </c>
    </row>
    <row r="100" spans="1:30" s="31" customFormat="1" ht="30">
      <c r="A100" s="44">
        <v>77</v>
      </c>
      <c r="B100" s="44">
        <v>7</v>
      </c>
      <c r="C100" s="44" t="s">
        <v>53</v>
      </c>
      <c r="D100" s="44" t="str">
        <f t="shared" si="46"/>
        <v/>
      </c>
      <c r="E100" s="44" t="str">
        <f t="shared" si="47"/>
        <v>Não passível</v>
      </c>
      <c r="F100" s="44" t="str">
        <f t="shared" si="48"/>
        <v>Não passível</v>
      </c>
      <c r="G100" s="44" t="str">
        <f t="shared" si="49"/>
        <v>Não passível</v>
      </c>
      <c r="H100" s="44" t="str">
        <f t="shared" si="5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33"/>
        <v>2</v>
      </c>
      <c r="AB100" s="50">
        <f t="shared" si="34"/>
        <v>3</v>
      </c>
      <c r="AC100" s="50">
        <f t="shared" si="35"/>
        <v>4</v>
      </c>
      <c r="AD100" s="51" t="s">
        <v>1381</v>
      </c>
    </row>
    <row r="101" spans="1:30" s="31" customFormat="1">
      <c r="A101" s="52">
        <v>78</v>
      </c>
      <c r="B101" s="52">
        <v>8</v>
      </c>
      <c r="C101" s="52" t="s">
        <v>1812</v>
      </c>
      <c r="D101" s="52" t="str">
        <f t="shared" si="46"/>
        <v/>
      </c>
      <c r="E101" s="52" t="str">
        <f t="shared" si="47"/>
        <v>Não passível</v>
      </c>
      <c r="F101" s="52" t="str">
        <f t="shared" si="48"/>
        <v>Não passível</v>
      </c>
      <c r="G101" s="52" t="str">
        <f t="shared" si="49"/>
        <v>Não passível</v>
      </c>
      <c r="H101" s="52" t="str">
        <f t="shared" si="5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33"/>
        <v>2</v>
      </c>
      <c r="AB101" s="58">
        <f t="shared" si="34"/>
        <v>3</v>
      </c>
      <c r="AC101" s="58">
        <f t="shared" si="35"/>
        <v>4</v>
      </c>
      <c r="AD101" s="59" t="s">
        <v>1382</v>
      </c>
    </row>
    <row r="102" spans="1:30" s="31" customFormat="1" ht="45">
      <c r="A102" s="44">
        <v>79</v>
      </c>
      <c r="B102" s="44">
        <v>9</v>
      </c>
      <c r="C102" s="44" t="s">
        <v>1813</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33"/>
        <v>4</v>
      </c>
      <c r="AB102" s="50">
        <f t="shared" si="34"/>
        <v>5</v>
      </c>
      <c r="AC102" s="50">
        <f t="shared" si="35"/>
        <v>6</v>
      </c>
      <c r="AD102" s="51" t="s">
        <v>1387</v>
      </c>
    </row>
    <row r="103" spans="1:30" s="31" customFormat="1" ht="30">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33"/>
        <v>2</v>
      </c>
      <c r="AB103" s="58">
        <f t="shared" si="34"/>
        <v>3</v>
      </c>
      <c r="AC103" s="58">
        <f t="shared" si="35"/>
        <v>4</v>
      </c>
      <c r="AD103" s="59" t="s">
        <v>1390</v>
      </c>
    </row>
    <row r="104" spans="1:30" s="31" customFormat="1" ht="30">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33"/>
        <v>2</v>
      </c>
      <c r="AB104" s="50">
        <f t="shared" si="34"/>
        <v>3</v>
      </c>
      <c r="AC104" s="50">
        <f t="shared" si="35"/>
        <v>4</v>
      </c>
      <c r="AD104" s="51" t="s">
        <v>1393</v>
      </c>
    </row>
    <row r="105" spans="1:30" s="31" customFormat="1" ht="60">
      <c r="A105" s="52">
        <v>82</v>
      </c>
      <c r="B105" s="52">
        <v>12</v>
      </c>
      <c r="C105" s="52" t="s">
        <v>1814</v>
      </c>
      <c r="D105" s="52" t="str">
        <f t="shared" si="46"/>
        <v/>
      </c>
      <c r="E105" s="52" t="str">
        <f t="shared" si="47"/>
        <v>Não passível</v>
      </c>
      <c r="F105" s="52" t="str">
        <f t="shared" si="48"/>
        <v>Não passível</v>
      </c>
      <c r="G105" s="52" t="str">
        <f t="shared" si="49"/>
        <v>Não passível</v>
      </c>
      <c r="H105" s="52" t="str">
        <f t="shared" si="5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33"/>
        <v>2</v>
      </c>
      <c r="AB105" s="58">
        <f t="shared" si="34"/>
        <v>3</v>
      </c>
      <c r="AC105" s="58">
        <f t="shared" si="35"/>
        <v>4</v>
      </c>
      <c r="AD105" s="59" t="s">
        <v>1395</v>
      </c>
    </row>
    <row r="106" spans="1:30" s="31" customFormat="1" ht="22.5">
      <c r="A106" s="44">
        <v>83</v>
      </c>
      <c r="B106" s="44">
        <v>13</v>
      </c>
      <c r="C106" s="44" t="s">
        <v>1815</v>
      </c>
      <c r="D106" s="44" t="str">
        <f t="shared" si="46"/>
        <v/>
      </c>
      <c r="E106" s="44" t="str">
        <f t="shared" si="47"/>
        <v>Não passível</v>
      </c>
      <c r="F106" s="44" t="str">
        <f t="shared" si="48"/>
        <v>Não passível</v>
      </c>
      <c r="G106" s="44" t="str">
        <f t="shared" si="49"/>
        <v>Não passível</v>
      </c>
      <c r="H106" s="44" t="str">
        <f t="shared" si="5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33"/>
        <v>4</v>
      </c>
      <c r="AB106" s="50">
        <f t="shared" si="34"/>
        <v>5</v>
      </c>
      <c r="AC106" s="50">
        <f t="shared" si="35"/>
        <v>6</v>
      </c>
      <c r="AD106" s="51" t="s">
        <v>1397</v>
      </c>
    </row>
    <row r="107" spans="1:30" s="31" customFormat="1" ht="30">
      <c r="A107" s="52">
        <v>84</v>
      </c>
      <c r="B107" s="52">
        <v>14</v>
      </c>
      <c r="C107" s="52" t="s">
        <v>1816</v>
      </c>
      <c r="D107" s="52" t="str">
        <f t="shared" si="46"/>
        <v/>
      </c>
      <c r="E107" s="52" t="str">
        <f t="shared" si="47"/>
        <v>Não passível</v>
      </c>
      <c r="F107" s="52" t="str">
        <f t="shared" si="48"/>
        <v>Não passível</v>
      </c>
      <c r="G107" s="52" t="str">
        <f t="shared" si="49"/>
        <v>Não passível</v>
      </c>
      <c r="H107" s="52" t="str">
        <f t="shared" si="5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33"/>
        <v>4</v>
      </c>
      <c r="AB107" s="58">
        <f t="shared" si="34"/>
        <v>5</v>
      </c>
      <c r="AC107" s="58">
        <f t="shared" si="35"/>
        <v>6</v>
      </c>
      <c r="AD107" s="59" t="s">
        <v>56</v>
      </c>
    </row>
    <row r="108" spans="1:30" s="31" customFormat="1" ht="30">
      <c r="A108" s="44">
        <v>85</v>
      </c>
      <c r="B108" s="44">
        <v>15</v>
      </c>
      <c r="C108" s="44" t="s">
        <v>1817</v>
      </c>
      <c r="D108" s="44" t="str">
        <f t="shared" si="46"/>
        <v/>
      </c>
      <c r="E108" s="44" t="str">
        <f t="shared" si="47"/>
        <v>Não passível</v>
      </c>
      <c r="F108" s="44" t="str">
        <f t="shared" si="48"/>
        <v>Não passível</v>
      </c>
      <c r="G108" s="44" t="str">
        <f t="shared" si="49"/>
        <v>Não passível</v>
      </c>
      <c r="H108" s="44" t="str">
        <f t="shared" si="5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33"/>
        <v>4</v>
      </c>
      <c r="AB108" s="50">
        <f t="shared" si="34"/>
        <v>5</v>
      </c>
      <c r="AC108" s="50">
        <f t="shared" si="35"/>
        <v>6</v>
      </c>
      <c r="AD108" s="51" t="s">
        <v>1400</v>
      </c>
    </row>
    <row r="109" spans="1:30" s="31" customFormat="1">
      <c r="A109" s="52">
        <v>86</v>
      </c>
      <c r="B109" s="52">
        <v>16</v>
      </c>
      <c r="C109" s="52" t="s">
        <v>1401</v>
      </c>
      <c r="D109" s="52" t="str">
        <f t="shared" si="46"/>
        <v/>
      </c>
      <c r="E109" s="52" t="str">
        <f t="shared" si="47"/>
        <v>Não passível</v>
      </c>
      <c r="F109" s="52" t="str">
        <f t="shared" si="48"/>
        <v>Não passível</v>
      </c>
      <c r="G109" s="52" t="str">
        <f t="shared" si="49"/>
        <v>Não passível</v>
      </c>
      <c r="H109" s="52" t="str">
        <f t="shared" si="5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33"/>
        <v>4</v>
      </c>
      <c r="AB109" s="58">
        <f t="shared" si="34"/>
        <v>5</v>
      </c>
      <c r="AC109" s="58">
        <f t="shared" si="35"/>
        <v>6</v>
      </c>
      <c r="AD109" s="59" t="s">
        <v>1403</v>
      </c>
    </row>
    <row r="110" spans="1:30" s="31" customFormat="1" ht="30">
      <c r="A110" s="44">
        <v>87</v>
      </c>
      <c r="B110" s="44">
        <v>17</v>
      </c>
      <c r="C110" s="44" t="s">
        <v>57</v>
      </c>
      <c r="D110" s="44" t="str">
        <f t="shared" si="46"/>
        <v/>
      </c>
      <c r="E110" s="44" t="str">
        <f t="shared" si="47"/>
        <v>Não passível</v>
      </c>
      <c r="F110" s="44" t="str">
        <f t="shared" si="48"/>
        <v>Não passível</v>
      </c>
      <c r="G110" s="44" t="str">
        <f t="shared" si="49"/>
        <v>Não passível</v>
      </c>
      <c r="H110" s="44" t="str">
        <f t="shared" si="5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33"/>
        <v>2</v>
      </c>
      <c r="AB110" s="50">
        <f t="shared" si="34"/>
        <v>3</v>
      </c>
      <c r="AC110" s="50">
        <f t="shared" si="35"/>
        <v>4</v>
      </c>
      <c r="AD110" s="51" t="s">
        <v>58</v>
      </c>
    </row>
    <row r="111" spans="1:30" s="31" customFormat="1" ht="45">
      <c r="A111" s="52">
        <v>88</v>
      </c>
      <c r="B111" s="52">
        <v>18</v>
      </c>
      <c r="C111" s="52" t="s">
        <v>1818</v>
      </c>
      <c r="D111" s="52" t="str">
        <f t="shared" si="46"/>
        <v/>
      </c>
      <c r="E111" s="52" t="str">
        <f t="shared" si="47"/>
        <v>Não passível</v>
      </c>
      <c r="F111" s="52" t="str">
        <f t="shared" si="48"/>
        <v>Não passível</v>
      </c>
      <c r="G111" s="52" t="str">
        <f t="shared" si="49"/>
        <v>Não passível</v>
      </c>
      <c r="H111" s="52" t="str">
        <f t="shared" si="5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33"/>
        <v>2</v>
      </c>
      <c r="AB111" s="58">
        <f t="shared" si="34"/>
        <v>3</v>
      </c>
      <c r="AC111" s="58">
        <f t="shared" si="35"/>
        <v>4</v>
      </c>
      <c r="AD111" s="59" t="s">
        <v>1405</v>
      </c>
    </row>
    <row r="112" spans="1:30" s="31" customFormat="1" ht="45">
      <c r="A112" s="44">
        <v>89</v>
      </c>
      <c r="B112" s="44">
        <v>19</v>
      </c>
      <c r="C112" s="44" t="s">
        <v>59</v>
      </c>
      <c r="D112" s="44" t="str">
        <f t="shared" si="46"/>
        <v/>
      </c>
      <c r="E112" s="44" t="str">
        <f t="shared" si="47"/>
        <v>Não passível</v>
      </c>
      <c r="F112" s="44" t="str">
        <f t="shared" si="48"/>
        <v>Não passível</v>
      </c>
      <c r="G112" s="44" t="str">
        <f t="shared" si="49"/>
        <v>Não passível</v>
      </c>
      <c r="H112" s="44" t="str">
        <f t="shared" si="5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33"/>
        <v>2</v>
      </c>
      <c r="AB112" s="50">
        <f t="shared" si="34"/>
        <v>3</v>
      </c>
      <c r="AC112" s="50">
        <f t="shared" si="35"/>
        <v>4</v>
      </c>
      <c r="AD112" s="51" t="s">
        <v>1407</v>
      </c>
    </row>
    <row r="113" spans="1:30" s="31" customFormat="1" ht="45">
      <c r="A113" s="52">
        <v>90</v>
      </c>
      <c r="B113" s="52">
        <v>20</v>
      </c>
      <c r="C113" s="52" t="s">
        <v>60</v>
      </c>
      <c r="D113" s="52" t="str">
        <f t="shared" si="46"/>
        <v/>
      </c>
      <c r="E113" s="52" t="str">
        <f t="shared" si="47"/>
        <v>Não passível</v>
      </c>
      <c r="F113" s="52" t="str">
        <f t="shared" si="48"/>
        <v>Não passível</v>
      </c>
      <c r="G113" s="52" t="str">
        <f t="shared" si="49"/>
        <v>Não passível</v>
      </c>
      <c r="H113" s="52" t="str">
        <f t="shared" si="5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33"/>
        <v>2</v>
      </c>
      <c r="AB113" s="58">
        <f t="shared" si="34"/>
        <v>3</v>
      </c>
      <c r="AC113" s="58">
        <f t="shared" si="35"/>
        <v>4</v>
      </c>
      <c r="AD113" s="59" t="s">
        <v>1408</v>
      </c>
    </row>
    <row r="114" spans="1:30" s="31" customFormat="1" ht="30">
      <c r="A114" s="44">
        <v>91</v>
      </c>
      <c r="B114" s="44">
        <v>21</v>
      </c>
      <c r="C114" s="44" t="s">
        <v>61</v>
      </c>
      <c r="D114" s="44" t="str">
        <f t="shared" si="46"/>
        <v/>
      </c>
      <c r="E114" s="44" t="str">
        <f t="shared" si="47"/>
        <v>Não passível</v>
      </c>
      <c r="F114" s="44" t="str">
        <f t="shared" si="48"/>
        <v>Não passível</v>
      </c>
      <c r="G114" s="44" t="str">
        <f t="shared" si="49"/>
        <v>Não passível</v>
      </c>
      <c r="H114" s="44" t="str">
        <f t="shared" si="5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33"/>
        <v>4</v>
      </c>
      <c r="AB114" s="50">
        <f t="shared" si="34"/>
        <v>5</v>
      </c>
      <c r="AC114" s="50">
        <f t="shared" si="35"/>
        <v>6</v>
      </c>
      <c r="AD114" s="51" t="s">
        <v>1409</v>
      </c>
    </row>
    <row r="115" spans="1:30" s="31" customFormat="1">
      <c r="A115" s="52">
        <v>92</v>
      </c>
      <c r="B115" s="52">
        <v>22</v>
      </c>
      <c r="C115" s="52" t="s">
        <v>1819</v>
      </c>
      <c r="D115" s="52" t="str">
        <f t="shared" si="46"/>
        <v/>
      </c>
      <c r="E115" s="52" t="str">
        <f t="shared" si="47"/>
        <v>Não passível</v>
      </c>
      <c r="F115" s="52" t="str">
        <f t="shared" si="48"/>
        <v>Não passível</v>
      </c>
      <c r="G115" s="52" t="str">
        <f t="shared" si="49"/>
        <v>Não passível</v>
      </c>
      <c r="H115" s="52" t="str">
        <f t="shared" si="5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33"/>
        <v>4</v>
      </c>
      <c r="AB115" s="58">
        <f t="shared" si="34"/>
        <v>5</v>
      </c>
      <c r="AC115" s="58">
        <f t="shared" si="35"/>
        <v>6</v>
      </c>
      <c r="AD115" s="59" t="s">
        <v>1410</v>
      </c>
    </row>
    <row r="116" spans="1:30" s="31" customFormat="1" ht="30">
      <c r="A116" s="44">
        <v>93</v>
      </c>
      <c r="B116" s="44">
        <v>23</v>
      </c>
      <c r="C116" s="44" t="s">
        <v>1820</v>
      </c>
      <c r="D116" s="44" t="str">
        <f t="shared" si="46"/>
        <v/>
      </c>
      <c r="E116" s="44" t="str">
        <f t="shared" si="47"/>
        <v>Não passível</v>
      </c>
      <c r="F116" s="44" t="str">
        <f t="shared" si="48"/>
        <v>Não passível</v>
      </c>
      <c r="G116" s="44" t="str">
        <f t="shared" si="49"/>
        <v>Não passível</v>
      </c>
      <c r="H116" s="44" t="str">
        <f t="shared" si="5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33"/>
        <v>4</v>
      </c>
      <c r="AB116" s="50">
        <f t="shared" si="34"/>
        <v>5</v>
      </c>
      <c r="AC116" s="50">
        <f t="shared" si="35"/>
        <v>6</v>
      </c>
      <c r="AD116" s="51" t="s">
        <v>1411</v>
      </c>
    </row>
    <row r="117" spans="1:30" s="31" customFormat="1" ht="45">
      <c r="A117" s="52">
        <v>94</v>
      </c>
      <c r="B117" s="52">
        <v>24</v>
      </c>
      <c r="C117" s="52" t="s">
        <v>1821</v>
      </c>
      <c r="D117" s="52" t="str">
        <f t="shared" si="46"/>
        <v/>
      </c>
      <c r="E117" s="52" t="str">
        <f t="shared" si="47"/>
        <v>Não passível</v>
      </c>
      <c r="F117" s="52" t="str">
        <f t="shared" si="48"/>
        <v>Não passível</v>
      </c>
      <c r="G117" s="52" t="str">
        <f t="shared" si="49"/>
        <v>Não passível</v>
      </c>
      <c r="H117" s="52" t="str">
        <f t="shared" si="5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33"/>
        <v>4</v>
      </c>
      <c r="AB117" s="58">
        <f t="shared" si="34"/>
        <v>5</v>
      </c>
      <c r="AC117" s="58">
        <f t="shared" si="35"/>
        <v>6</v>
      </c>
      <c r="AD117" s="59" t="s">
        <v>1413</v>
      </c>
    </row>
    <row r="118" spans="1:30" s="31" customFormat="1" ht="22.5">
      <c r="A118" s="44">
        <v>95</v>
      </c>
      <c r="B118" s="44">
        <v>25</v>
      </c>
      <c r="C118" s="44" t="s">
        <v>1822</v>
      </c>
      <c r="D118" s="44" t="str">
        <f t="shared" si="46"/>
        <v/>
      </c>
      <c r="E118" s="44" t="str">
        <f t="shared" si="47"/>
        <v>Não passível</v>
      </c>
      <c r="F118" s="44" t="str">
        <f t="shared" si="48"/>
        <v>Não passível</v>
      </c>
      <c r="G118" s="44" t="str">
        <f t="shared" si="49"/>
        <v>Não passível</v>
      </c>
      <c r="H118" s="44" t="str">
        <f t="shared" si="5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33"/>
        <v>4</v>
      </c>
      <c r="AB118" s="50">
        <f t="shared" si="34"/>
        <v>5</v>
      </c>
      <c r="AC118" s="50">
        <f t="shared" si="35"/>
        <v>6</v>
      </c>
      <c r="AD118" s="51" t="s">
        <v>1415</v>
      </c>
    </row>
    <row r="119" spans="1:30" s="31" customFormat="1" ht="45">
      <c r="A119" s="52">
        <v>96</v>
      </c>
      <c r="B119" s="52">
        <v>26</v>
      </c>
      <c r="C119" s="52" t="s">
        <v>1823</v>
      </c>
      <c r="D119" s="52" t="str">
        <f t="shared" si="46"/>
        <v/>
      </c>
      <c r="E119" s="52" t="str">
        <f t="shared" si="47"/>
        <v>Não passível</v>
      </c>
      <c r="F119" s="52" t="str">
        <f t="shared" si="48"/>
        <v>Não passível</v>
      </c>
      <c r="G119" s="52" t="str">
        <f t="shared" si="49"/>
        <v>Não passível</v>
      </c>
      <c r="H119" s="52" t="str">
        <f t="shared" si="5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33"/>
        <v>2</v>
      </c>
      <c r="AB119" s="58">
        <f t="shared" si="34"/>
        <v>3</v>
      </c>
      <c r="AC119" s="58">
        <f t="shared" si="35"/>
        <v>4</v>
      </c>
      <c r="AD119" s="59" t="s">
        <v>1417</v>
      </c>
    </row>
    <row r="120" spans="1:30" s="31" customFormat="1" ht="22.5">
      <c r="A120" s="44">
        <v>97</v>
      </c>
      <c r="B120" s="44">
        <v>27</v>
      </c>
      <c r="C120" s="44" t="s">
        <v>62</v>
      </c>
      <c r="D120" s="44" t="str">
        <f t="shared" si="46"/>
        <v/>
      </c>
      <c r="E120" s="44" t="str">
        <f t="shared" si="47"/>
        <v>Não passível</v>
      </c>
      <c r="F120" s="44" t="str">
        <f t="shared" si="48"/>
        <v>Não passível</v>
      </c>
      <c r="G120" s="44" t="str">
        <f t="shared" si="49"/>
        <v>Não passível</v>
      </c>
      <c r="H120" s="44" t="str">
        <f t="shared" si="5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33"/>
        <v>1</v>
      </c>
      <c r="AB120" s="50">
        <f t="shared" si="34"/>
        <v>1</v>
      </c>
      <c r="AC120" s="50">
        <f t="shared" si="35"/>
        <v>1</v>
      </c>
      <c r="AD120" s="51" t="s">
        <v>1419</v>
      </c>
    </row>
    <row r="121" spans="1:30" s="31" customFormat="1" ht="22.5">
      <c r="A121" s="52">
        <v>98</v>
      </c>
      <c r="B121" s="52">
        <v>28</v>
      </c>
      <c r="C121" s="52" t="s">
        <v>1824</v>
      </c>
      <c r="D121" s="52" t="str">
        <f t="shared" si="46"/>
        <v/>
      </c>
      <c r="E121" s="52" t="str">
        <f t="shared" si="47"/>
        <v>Não passível</v>
      </c>
      <c r="F121" s="52" t="str">
        <f t="shared" si="48"/>
        <v>Não passível</v>
      </c>
      <c r="G121" s="52" t="str">
        <f t="shared" si="49"/>
        <v>Não passível</v>
      </c>
      <c r="H121" s="52" t="str">
        <f t="shared" si="5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33"/>
        <v>2</v>
      </c>
      <c r="AB121" s="58">
        <f t="shared" si="34"/>
        <v>3</v>
      </c>
      <c r="AC121" s="58">
        <f t="shared" si="35"/>
        <v>4</v>
      </c>
      <c r="AD121" s="59" t="s">
        <v>1421</v>
      </c>
    </row>
    <row r="122" spans="1:30" s="31" customFormat="1" ht="30">
      <c r="A122" s="44">
        <v>99</v>
      </c>
      <c r="B122" s="44">
        <v>29</v>
      </c>
      <c r="C122" s="44" t="s">
        <v>1825</v>
      </c>
      <c r="D122" s="44" t="str">
        <f t="shared" si="46"/>
        <v/>
      </c>
      <c r="E122" s="44" t="str">
        <f t="shared" si="47"/>
        <v>Não passível</v>
      </c>
      <c r="F122" s="44" t="str">
        <f t="shared" si="48"/>
        <v>Não passível</v>
      </c>
      <c r="G122" s="44" t="str">
        <f t="shared" si="49"/>
        <v>Não passível</v>
      </c>
      <c r="H122" s="44" t="str">
        <f t="shared" si="5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33"/>
        <v>4</v>
      </c>
      <c r="AB122" s="50">
        <f t="shared" si="34"/>
        <v>5</v>
      </c>
      <c r="AC122" s="50">
        <f t="shared" si="35"/>
        <v>6</v>
      </c>
      <c r="AD122" s="51" t="s">
        <v>1422</v>
      </c>
    </row>
    <row r="123" spans="1:30" s="31" customFormat="1" ht="60">
      <c r="A123" s="52">
        <v>100</v>
      </c>
      <c r="B123" s="52">
        <v>30</v>
      </c>
      <c r="C123" s="52" t="s">
        <v>1826</v>
      </c>
      <c r="D123" s="52" t="str">
        <f t="shared" si="46"/>
        <v/>
      </c>
      <c r="E123" s="52" t="str">
        <f t="shared" si="47"/>
        <v>Não passível</v>
      </c>
      <c r="F123" s="52" t="str">
        <f t="shared" si="48"/>
        <v>Não passível</v>
      </c>
      <c r="G123" s="52" t="str">
        <f t="shared" si="49"/>
        <v>Não passível</v>
      </c>
      <c r="H123" s="52" t="str">
        <f t="shared" si="5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33"/>
        <v>4</v>
      </c>
      <c r="AB123" s="58">
        <f t="shared" si="34"/>
        <v>5</v>
      </c>
      <c r="AC123" s="58">
        <f t="shared" si="35"/>
        <v>6</v>
      </c>
      <c r="AD123" s="59" t="s">
        <v>1424</v>
      </c>
    </row>
    <row r="124" spans="1:30" s="31" customFormat="1" ht="30">
      <c r="A124" s="44">
        <v>101</v>
      </c>
      <c r="B124" s="44">
        <v>31</v>
      </c>
      <c r="C124" s="44" t="s">
        <v>1827</v>
      </c>
      <c r="D124" s="44" t="str">
        <f t="shared" si="46"/>
        <v/>
      </c>
      <c r="E124" s="44" t="str">
        <f t="shared" si="47"/>
        <v>Não passível</v>
      </c>
      <c r="F124" s="44" t="str">
        <f t="shared" si="48"/>
        <v>Não passível</v>
      </c>
      <c r="G124" s="44" t="str">
        <f t="shared" si="49"/>
        <v>Não passível</v>
      </c>
      <c r="H124" s="44" t="str">
        <f t="shared" si="50"/>
        <v>Não passível</v>
      </c>
      <c r="I124" s="44" t="s">
        <v>153</v>
      </c>
      <c r="J124" s="45" t="s">
        <v>1364</v>
      </c>
      <c r="K124" s="44">
        <v>0</v>
      </c>
      <c r="L124" s="46" t="s">
        <v>1244</v>
      </c>
      <c r="M124" s="408">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33"/>
        <v>2</v>
      </c>
      <c r="AB124" s="50">
        <f t="shared" si="34"/>
        <v>3</v>
      </c>
      <c r="AC124" s="50">
        <f t="shared" si="35"/>
        <v>4</v>
      </c>
      <c r="AD124" s="51" t="s">
        <v>1425</v>
      </c>
    </row>
    <row r="125" spans="1:30" s="31" customFormat="1" ht="22.5">
      <c r="A125" s="52">
        <v>102</v>
      </c>
      <c r="B125" s="52">
        <v>32</v>
      </c>
      <c r="C125" s="52" t="s">
        <v>63</v>
      </c>
      <c r="D125" s="52" t="str">
        <f t="shared" si="46"/>
        <v/>
      </c>
      <c r="E125" s="52" t="str">
        <f t="shared" si="47"/>
        <v>Não passível</v>
      </c>
      <c r="F125" s="52" t="str">
        <f t="shared" si="48"/>
        <v>Não passível</v>
      </c>
      <c r="G125" s="52" t="str">
        <f t="shared" si="49"/>
        <v>Não passível</v>
      </c>
      <c r="H125" s="52" t="str">
        <f t="shared" si="5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33"/>
        <v>2</v>
      </c>
      <c r="AB125" s="58">
        <f t="shared" si="34"/>
        <v>3</v>
      </c>
      <c r="AC125" s="58">
        <f t="shared" si="35"/>
        <v>4</v>
      </c>
      <c r="AD125" s="59" t="s">
        <v>1426</v>
      </c>
    </row>
    <row r="126" spans="1:30" s="31" customFormat="1">
      <c r="A126" s="44">
        <v>103</v>
      </c>
      <c r="B126" s="44">
        <v>33</v>
      </c>
      <c r="C126" s="44" t="s">
        <v>64</v>
      </c>
      <c r="D126" s="44" t="str">
        <f t="shared" si="46"/>
        <v/>
      </c>
      <c r="E126" s="44" t="str">
        <f>IF($I$4="","",IF($I$4&gt;P126,AC126,IF($I$4&lt;=K126,$K$22,IF($I$4&lt;M126,AA126,AB126))))</f>
        <v>Não passível</v>
      </c>
      <c r="F126" s="44" t="str">
        <f>IF($I$6="","",IF($I$6&gt;P126,AC126,IF($I$6&lt;=K126,$K$22,IF($I$6&lt;M126,AA126,AB126))))</f>
        <v>Não passível</v>
      </c>
      <c r="G126" s="44" t="str">
        <f t="shared" si="49"/>
        <v>Não passível</v>
      </c>
      <c r="H126" s="44" t="str">
        <f t="shared" si="5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33"/>
        <v>2</v>
      </c>
      <c r="AB126" s="50">
        <f t="shared" si="34"/>
        <v>3</v>
      </c>
      <c r="AC126" s="50">
        <f t="shared" si="35"/>
        <v>4</v>
      </c>
      <c r="AD126" s="51" t="s">
        <v>1428</v>
      </c>
    </row>
    <row r="127" spans="1:30" s="31" customFormat="1" ht="45">
      <c r="A127" s="52">
        <v>104</v>
      </c>
      <c r="B127" s="52">
        <v>34</v>
      </c>
      <c r="C127" s="52" t="s">
        <v>65</v>
      </c>
      <c r="D127" s="52" t="str">
        <f t="shared" si="46"/>
        <v/>
      </c>
      <c r="E127" s="52" t="str">
        <f t="shared" si="47"/>
        <v>Não passível</v>
      </c>
      <c r="F127" s="52" t="str">
        <f t="shared" si="48"/>
        <v>Não passível</v>
      </c>
      <c r="G127" s="52" t="str">
        <f t="shared" si="49"/>
        <v>Não passível</v>
      </c>
      <c r="H127" s="52" t="str">
        <f t="shared" si="5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33"/>
        <v>2</v>
      </c>
      <c r="AB127" s="58">
        <f t="shared" si="34"/>
        <v>3</v>
      </c>
      <c r="AC127" s="58">
        <f t="shared" si="35"/>
        <v>4</v>
      </c>
      <c r="AD127" s="59" t="s">
        <v>1429</v>
      </c>
    </row>
    <row r="128" spans="1:30" s="31" customFormat="1">
      <c r="A128" s="44">
        <v>105</v>
      </c>
      <c r="B128" s="44">
        <v>35</v>
      </c>
      <c r="C128" s="44" t="s">
        <v>66</v>
      </c>
      <c r="D128" s="44" t="str">
        <f t="shared" si="46"/>
        <v/>
      </c>
      <c r="E128" s="44" t="str">
        <f t="shared" si="47"/>
        <v>Não passível</v>
      </c>
      <c r="F128" s="44" t="str">
        <f t="shared" si="48"/>
        <v>Não passível</v>
      </c>
      <c r="G128" s="44" t="str">
        <f t="shared" si="49"/>
        <v>Não passível</v>
      </c>
      <c r="H128" s="44" t="str">
        <f t="shared" si="5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33"/>
        <v>2</v>
      </c>
      <c r="AB128" s="50">
        <f t="shared" si="34"/>
        <v>3</v>
      </c>
      <c r="AC128" s="50">
        <f t="shared" si="35"/>
        <v>4</v>
      </c>
      <c r="AD128" s="51" t="s">
        <v>1431</v>
      </c>
    </row>
    <row r="129" spans="1:30" s="31" customFormat="1" ht="30">
      <c r="A129" s="52">
        <v>106</v>
      </c>
      <c r="B129" s="52">
        <v>36</v>
      </c>
      <c r="C129" s="52" t="s">
        <v>67</v>
      </c>
      <c r="D129" s="52" t="str">
        <f t="shared" si="46"/>
        <v/>
      </c>
      <c r="E129" s="52" t="str">
        <f t="shared" si="47"/>
        <v>Não passível</v>
      </c>
      <c r="F129" s="52" t="str">
        <f t="shared" si="48"/>
        <v>Não passível</v>
      </c>
      <c r="G129" s="52" t="str">
        <f>IF($I$8="","",IF($I$8&gt;P129,AC129,IF($I$8&lt;=K129,$K$22,IF($I$8&lt;M129,AA129,AB129))))</f>
        <v>Não passível</v>
      </c>
      <c r="H129" s="52" t="str">
        <f t="shared" si="5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33"/>
        <v>2</v>
      </c>
      <c r="AB129" s="58">
        <f t="shared" si="34"/>
        <v>3</v>
      </c>
      <c r="AC129" s="58">
        <f t="shared" si="35"/>
        <v>4</v>
      </c>
      <c r="AD129" s="59" t="s">
        <v>1433</v>
      </c>
    </row>
    <row r="130" spans="1:30" s="31" customFormat="1">
      <c r="A130" s="44">
        <v>107</v>
      </c>
      <c r="B130" s="44">
        <v>37</v>
      </c>
      <c r="C130" s="44" t="s">
        <v>68</v>
      </c>
      <c r="D130" s="44" t="str">
        <f t="shared" si="46"/>
        <v/>
      </c>
      <c r="E130" s="44" t="str">
        <f t="shared" si="47"/>
        <v>Não passível</v>
      </c>
      <c r="F130" s="44" t="str">
        <f t="shared" si="48"/>
        <v>Não passível</v>
      </c>
      <c r="G130" s="44" t="str">
        <f t="shared" si="49"/>
        <v>Não passível</v>
      </c>
      <c r="H130" s="44" t="str">
        <f t="shared" si="5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33"/>
        <v>2</v>
      </c>
      <c r="AB130" s="50">
        <f t="shared" si="34"/>
        <v>3</v>
      </c>
      <c r="AC130" s="50">
        <f t="shared" si="35"/>
        <v>4</v>
      </c>
      <c r="AD130" s="51" t="s">
        <v>1435</v>
      </c>
    </row>
    <row r="131" spans="1:30" s="31" customFormat="1">
      <c r="A131" s="52">
        <v>108</v>
      </c>
      <c r="B131" s="52">
        <v>38</v>
      </c>
      <c r="C131" s="52" t="s">
        <v>1828</v>
      </c>
      <c r="D131" s="52" t="str">
        <f t="shared" si="46"/>
        <v/>
      </c>
      <c r="E131" s="52" t="str">
        <f t="shared" si="47"/>
        <v>Não passível</v>
      </c>
      <c r="F131" s="52" t="str">
        <f t="shared" si="48"/>
        <v>Não passível</v>
      </c>
      <c r="G131" s="52" t="str">
        <f t="shared" si="49"/>
        <v>Não passível</v>
      </c>
      <c r="H131" s="52" t="str">
        <f t="shared" si="5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33"/>
        <v>4</v>
      </c>
      <c r="AB131" s="58">
        <f t="shared" si="34"/>
        <v>5</v>
      </c>
      <c r="AC131" s="58">
        <f t="shared" si="35"/>
        <v>6</v>
      </c>
      <c r="AD131" s="59" t="s">
        <v>1437</v>
      </c>
    </row>
    <row r="132" spans="1:30" s="31" customFormat="1">
      <c r="A132" s="44">
        <v>109</v>
      </c>
      <c r="B132" s="44">
        <v>39</v>
      </c>
      <c r="C132" s="44" t="s">
        <v>69</v>
      </c>
      <c r="D132" s="44" t="str">
        <f t="shared" si="46"/>
        <v/>
      </c>
      <c r="E132" s="44" t="str">
        <f t="shared" si="47"/>
        <v>Não passível</v>
      </c>
      <c r="F132" s="44" t="str">
        <f t="shared" si="48"/>
        <v>Não passível</v>
      </c>
      <c r="G132" s="44" t="str">
        <f t="shared" si="49"/>
        <v>Não passível</v>
      </c>
      <c r="H132" s="44" t="str">
        <f t="shared" si="5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33"/>
        <v>2</v>
      </c>
      <c r="AB132" s="50">
        <f t="shared" si="34"/>
        <v>3</v>
      </c>
      <c r="AC132" s="50">
        <f t="shared" si="35"/>
        <v>4</v>
      </c>
      <c r="AD132" s="51" t="s">
        <v>2465</v>
      </c>
    </row>
    <row r="133" spans="1:30" s="31" customFormat="1">
      <c r="A133" s="52">
        <v>110</v>
      </c>
      <c r="B133" s="52">
        <v>40</v>
      </c>
      <c r="C133" s="52" t="s">
        <v>70</v>
      </c>
      <c r="D133" s="52" t="str">
        <f t="shared" si="46"/>
        <v/>
      </c>
      <c r="E133" s="52" t="str">
        <f t="shared" si="47"/>
        <v>Não passível</v>
      </c>
      <c r="F133" s="52" t="str">
        <f t="shared" si="48"/>
        <v>Não passível</v>
      </c>
      <c r="G133" s="52" t="str">
        <f t="shared" si="49"/>
        <v>Não passível</v>
      </c>
      <c r="H133" s="52" t="str">
        <f t="shared" si="5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33"/>
        <v>2</v>
      </c>
      <c r="AB133" s="58">
        <f t="shared" si="34"/>
        <v>3</v>
      </c>
      <c r="AC133" s="58">
        <f t="shared" si="35"/>
        <v>4</v>
      </c>
      <c r="AD133" s="59" t="s">
        <v>1440</v>
      </c>
    </row>
    <row r="134" spans="1:30" s="31" customFormat="1">
      <c r="A134" s="44">
        <v>111</v>
      </c>
      <c r="B134" s="44">
        <v>41</v>
      </c>
      <c r="C134" s="44" t="s">
        <v>71</v>
      </c>
      <c r="D134" s="44" t="str">
        <f t="shared" si="46"/>
        <v/>
      </c>
      <c r="E134" s="44" t="str">
        <f t="shared" si="47"/>
        <v>Não passível</v>
      </c>
      <c r="F134" s="44" t="str">
        <f t="shared" si="48"/>
        <v>Não passível</v>
      </c>
      <c r="G134" s="44" t="str">
        <f t="shared" si="49"/>
        <v>Não passível</v>
      </c>
      <c r="H134" s="44" t="str">
        <f t="shared" si="5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33"/>
        <v>2</v>
      </c>
      <c r="AB134" s="50">
        <f t="shared" si="34"/>
        <v>3</v>
      </c>
      <c r="AC134" s="50">
        <f t="shared" si="35"/>
        <v>4</v>
      </c>
      <c r="AD134" s="51" t="s">
        <v>1443</v>
      </c>
    </row>
    <row r="135" spans="1:30" s="31" customFormat="1">
      <c r="A135" s="52">
        <v>112</v>
      </c>
      <c r="B135" s="52">
        <v>42</v>
      </c>
      <c r="C135" s="52" t="s">
        <v>72</v>
      </c>
      <c r="D135" s="52" t="str">
        <f t="shared" si="46"/>
        <v/>
      </c>
      <c r="E135" s="52" t="str">
        <f t="shared" si="47"/>
        <v>Não passível</v>
      </c>
      <c r="F135" s="52" t="str">
        <f t="shared" si="48"/>
        <v>Não passível</v>
      </c>
      <c r="G135" s="52" t="str">
        <f t="shared" si="49"/>
        <v>Não passível</v>
      </c>
      <c r="H135" s="52" t="str">
        <f t="shared" si="5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33"/>
        <v>2</v>
      </c>
      <c r="AB135" s="58">
        <f t="shared" si="34"/>
        <v>3</v>
      </c>
      <c r="AC135" s="58">
        <f t="shared" si="35"/>
        <v>4</v>
      </c>
      <c r="AD135" s="59" t="s">
        <v>1445</v>
      </c>
    </row>
    <row r="136" spans="1:30" s="31" customFormat="1">
      <c r="A136" s="43">
        <v>113</v>
      </c>
      <c r="B136" s="44">
        <v>1</v>
      </c>
      <c r="C136" s="44" t="s">
        <v>73</v>
      </c>
      <c r="D136" s="44" t="str">
        <f t="shared" si="46"/>
        <v/>
      </c>
      <c r="E136" s="44" t="str">
        <f t="shared" si="47"/>
        <v>Não passível</v>
      </c>
      <c r="F136" s="44" t="str">
        <f t="shared" si="48"/>
        <v>Não passível</v>
      </c>
      <c r="G136" s="44" t="str">
        <f t="shared" si="49"/>
        <v>Não passível</v>
      </c>
      <c r="H136" s="44" t="str">
        <f t="shared" si="5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33"/>
        <v>1</v>
      </c>
      <c r="AB136" s="50">
        <f t="shared" si="34"/>
        <v>1</v>
      </c>
      <c r="AC136" s="50">
        <f t="shared" si="35"/>
        <v>1</v>
      </c>
      <c r="AD136" s="51" t="s">
        <v>1448</v>
      </c>
    </row>
    <row r="137" spans="1:30" s="31" customFormat="1" ht="30">
      <c r="A137" s="52">
        <v>114</v>
      </c>
      <c r="B137" s="52">
        <v>2</v>
      </c>
      <c r="C137" s="52" t="s">
        <v>1829</v>
      </c>
      <c r="D137" s="52" t="str">
        <f t="shared" si="46"/>
        <v/>
      </c>
      <c r="E137" s="52" t="str">
        <f t="shared" si="47"/>
        <v>Não passível</v>
      </c>
      <c r="F137" s="52" t="str">
        <f t="shared" si="48"/>
        <v>Não passível</v>
      </c>
      <c r="G137" s="52" t="str">
        <f t="shared" si="49"/>
        <v>Não passível</v>
      </c>
      <c r="H137" s="52" t="str">
        <f t="shared" si="5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33"/>
        <v>2</v>
      </c>
      <c r="AB137" s="58">
        <f t="shared" si="34"/>
        <v>3</v>
      </c>
      <c r="AC137" s="58">
        <f t="shared" si="35"/>
        <v>4</v>
      </c>
      <c r="AD137" s="59" t="s">
        <v>1451</v>
      </c>
    </row>
    <row r="138" spans="1:30" s="31" customFormat="1" ht="22.5">
      <c r="A138" s="44">
        <v>115</v>
      </c>
      <c r="B138" s="44">
        <v>3</v>
      </c>
      <c r="C138" s="44" t="s">
        <v>1830</v>
      </c>
      <c r="D138" s="44" t="str">
        <f t="shared" si="46"/>
        <v/>
      </c>
      <c r="E138" s="44" t="str">
        <f t="shared" si="47"/>
        <v>Não passível</v>
      </c>
      <c r="F138" s="44" t="str">
        <f t="shared" si="48"/>
        <v>Não passível</v>
      </c>
      <c r="G138" s="44" t="str">
        <f t="shared" si="49"/>
        <v>Não passível</v>
      </c>
      <c r="H138" s="44" t="str">
        <f t="shared" si="5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33"/>
        <v>4</v>
      </c>
      <c r="AB138" s="50">
        <f t="shared" si="34"/>
        <v>5</v>
      </c>
      <c r="AC138" s="50">
        <f t="shared" si="35"/>
        <v>6</v>
      </c>
      <c r="AD138" s="51" t="s">
        <v>1454</v>
      </c>
    </row>
    <row r="139" spans="1:30" s="31" customFormat="1">
      <c r="A139" s="52">
        <v>116</v>
      </c>
      <c r="B139" s="52">
        <v>4</v>
      </c>
      <c r="C139" s="52" t="s">
        <v>1831</v>
      </c>
      <c r="D139" s="52" t="str">
        <f t="shared" si="46"/>
        <v/>
      </c>
      <c r="E139" s="52" t="str">
        <f t="shared" si="47"/>
        <v>Não passível</v>
      </c>
      <c r="F139" s="52" t="str">
        <f t="shared" si="48"/>
        <v>Não passível</v>
      </c>
      <c r="G139" s="52" t="str">
        <f t="shared" si="49"/>
        <v>Não passível</v>
      </c>
      <c r="H139" s="52" t="str">
        <f t="shared" si="5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33"/>
        <v>4</v>
      </c>
      <c r="AB139" s="58">
        <f t="shared" si="34"/>
        <v>5</v>
      </c>
      <c r="AC139" s="58">
        <f t="shared" si="35"/>
        <v>6</v>
      </c>
      <c r="AD139" s="59" t="s">
        <v>1456</v>
      </c>
    </row>
    <row r="140" spans="1:30" s="31" customFormat="1" ht="30">
      <c r="A140" s="44">
        <v>117</v>
      </c>
      <c r="B140" s="44">
        <v>5</v>
      </c>
      <c r="C140" s="44" t="s">
        <v>1832</v>
      </c>
      <c r="D140" s="44" t="str">
        <f t="shared" si="46"/>
        <v/>
      </c>
      <c r="E140" s="44" t="str">
        <f t="shared" si="47"/>
        <v>Não passível</v>
      </c>
      <c r="F140" s="44" t="str">
        <f t="shared" si="48"/>
        <v>Não passível</v>
      </c>
      <c r="G140" s="44" t="str">
        <f t="shared" si="49"/>
        <v>Não passível</v>
      </c>
      <c r="H140" s="44" t="str">
        <f t="shared" si="5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33"/>
        <v>4</v>
      </c>
      <c r="AB140" s="50">
        <f t="shared" si="34"/>
        <v>5</v>
      </c>
      <c r="AC140" s="50">
        <f t="shared" si="35"/>
        <v>6</v>
      </c>
      <c r="AD140" s="51" t="s">
        <v>1458</v>
      </c>
    </row>
    <row r="141" spans="1:30" s="31" customFormat="1">
      <c r="A141" s="52">
        <v>118</v>
      </c>
      <c r="B141" s="52">
        <v>6</v>
      </c>
      <c r="C141" s="52" t="s">
        <v>1833</v>
      </c>
      <c r="D141" s="52" t="str">
        <f t="shared" si="46"/>
        <v/>
      </c>
      <c r="E141" s="52" t="str">
        <f t="shared" si="47"/>
        <v>Não passível</v>
      </c>
      <c r="F141" s="52" t="str">
        <f t="shared" si="48"/>
        <v>Não passível</v>
      </c>
      <c r="G141" s="52" t="str">
        <f t="shared" si="49"/>
        <v>Não passível</v>
      </c>
      <c r="H141" s="52" t="str">
        <f t="shared" si="5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33"/>
        <v>2</v>
      </c>
      <c r="AB141" s="58">
        <f t="shared" si="34"/>
        <v>3</v>
      </c>
      <c r="AC141" s="58">
        <f t="shared" si="35"/>
        <v>4</v>
      </c>
      <c r="AD141" s="59" t="s">
        <v>1461</v>
      </c>
    </row>
    <row r="142" spans="1:30" s="31" customFormat="1" ht="30">
      <c r="A142" s="44">
        <v>119</v>
      </c>
      <c r="B142" s="44">
        <v>7</v>
      </c>
      <c r="C142" s="44" t="s">
        <v>74</v>
      </c>
      <c r="D142" s="44" t="str">
        <f t="shared" si="46"/>
        <v/>
      </c>
      <c r="E142" s="44" t="str">
        <f t="shared" si="47"/>
        <v>Não passível</v>
      </c>
      <c r="F142" s="44" t="str">
        <f t="shared" si="48"/>
        <v>Não passível</v>
      </c>
      <c r="G142" s="44" t="str">
        <f t="shared" si="49"/>
        <v>Não passível</v>
      </c>
      <c r="H142" s="44" t="str">
        <f t="shared" si="5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33"/>
        <v>2</v>
      </c>
      <c r="AB142" s="50">
        <f t="shared" si="34"/>
        <v>3</v>
      </c>
      <c r="AC142" s="50">
        <f t="shared" si="35"/>
        <v>4</v>
      </c>
      <c r="AD142" s="51" t="s">
        <v>1463</v>
      </c>
    </row>
    <row r="143" spans="1:30" s="31" customFormat="1" ht="30">
      <c r="A143" s="52">
        <v>120</v>
      </c>
      <c r="B143" s="52">
        <v>8</v>
      </c>
      <c r="C143" s="52" t="s">
        <v>75</v>
      </c>
      <c r="D143" s="52" t="str">
        <f t="shared" si="46"/>
        <v/>
      </c>
      <c r="E143" s="52" t="str">
        <f t="shared" si="47"/>
        <v>Não passível</v>
      </c>
      <c r="F143" s="52" t="str">
        <f t="shared" si="48"/>
        <v>Não passível</v>
      </c>
      <c r="G143" s="52" t="str">
        <f t="shared" si="49"/>
        <v>Não passível</v>
      </c>
      <c r="H143" s="52" t="str">
        <f t="shared" si="5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33"/>
        <v>2</v>
      </c>
      <c r="AB143" s="58">
        <f t="shared" si="34"/>
        <v>3</v>
      </c>
      <c r="AC143" s="58">
        <f t="shared" si="35"/>
        <v>4</v>
      </c>
      <c r="AD143" s="59" t="s">
        <v>1465</v>
      </c>
    </row>
    <row r="144" spans="1:30" s="31" customFormat="1" ht="22.5">
      <c r="A144" s="44">
        <v>121</v>
      </c>
      <c r="B144" s="44">
        <v>9</v>
      </c>
      <c r="C144" s="44" t="s">
        <v>1834</v>
      </c>
      <c r="D144" s="44" t="str">
        <f t="shared" si="46"/>
        <v/>
      </c>
      <c r="E144" s="44" t="str">
        <f t="shared" si="47"/>
        <v>Não passível</v>
      </c>
      <c r="F144" s="44" t="str">
        <f t="shared" si="48"/>
        <v>Não passível</v>
      </c>
      <c r="G144" s="44" t="str">
        <f t="shared" si="49"/>
        <v>Não passível</v>
      </c>
      <c r="H144" s="44" t="str">
        <f t="shared" si="5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33"/>
        <v>2</v>
      </c>
      <c r="AB144" s="50">
        <f t="shared" si="34"/>
        <v>3</v>
      </c>
      <c r="AC144" s="50">
        <f t="shared" si="35"/>
        <v>4</v>
      </c>
      <c r="AD144" s="51" t="s">
        <v>1468</v>
      </c>
    </row>
    <row r="145" spans="1:30" s="31" customFormat="1" ht="30">
      <c r="A145" s="52">
        <v>122</v>
      </c>
      <c r="B145" s="52">
        <v>10</v>
      </c>
      <c r="C145" s="52" t="s">
        <v>76</v>
      </c>
      <c r="D145" s="52" t="str">
        <f t="shared" si="46"/>
        <v/>
      </c>
      <c r="E145" s="52" t="str">
        <f t="shared" si="47"/>
        <v>Não passível</v>
      </c>
      <c r="F145" s="52" t="str">
        <f t="shared" si="48"/>
        <v>Não passível</v>
      </c>
      <c r="G145" s="52" t="str">
        <f t="shared" si="49"/>
        <v>Não passível</v>
      </c>
      <c r="H145" s="52" t="str">
        <f t="shared" si="5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33"/>
        <v>1</v>
      </c>
      <c r="AB145" s="58">
        <f t="shared" si="34"/>
        <v>1</v>
      </c>
      <c r="AC145" s="58">
        <f t="shared" si="35"/>
        <v>1</v>
      </c>
      <c r="AD145" s="59" t="s">
        <v>1471</v>
      </c>
    </row>
    <row r="146" spans="1:30" s="31" customFormat="1" ht="30">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33"/>
        <v>2</v>
      </c>
      <c r="AB146" s="50">
        <f t="shared" si="34"/>
        <v>3</v>
      </c>
      <c r="AC146" s="50">
        <f t="shared" si="35"/>
        <v>4</v>
      </c>
      <c r="AD146" s="51" t="s">
        <v>1474</v>
      </c>
    </row>
    <row r="147" spans="1:30" s="31" customFormat="1">
      <c r="A147" s="52">
        <v>124</v>
      </c>
      <c r="B147" s="52">
        <v>12</v>
      </c>
      <c r="C147" s="52" t="s">
        <v>1835</v>
      </c>
      <c r="D147" s="52" t="str">
        <f t="shared" si="46"/>
        <v/>
      </c>
      <c r="E147" s="52" t="str">
        <f t="shared" si="47"/>
        <v>Não passível</v>
      </c>
      <c r="F147" s="52" t="str">
        <f t="shared" si="48"/>
        <v>Não passível</v>
      </c>
      <c r="G147" s="52" t="str">
        <f t="shared" si="49"/>
        <v>Não passível</v>
      </c>
      <c r="H147" s="52" t="str">
        <f t="shared" si="5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33"/>
        <v>4</v>
      </c>
      <c r="AB147" s="58">
        <f t="shared" si="34"/>
        <v>5</v>
      </c>
      <c r="AC147" s="58">
        <f t="shared" si="35"/>
        <v>6</v>
      </c>
      <c r="AD147" s="59" t="s">
        <v>1477</v>
      </c>
    </row>
    <row r="148" spans="1:30" s="31" customFormat="1" ht="30">
      <c r="A148" s="44">
        <v>125</v>
      </c>
      <c r="B148" s="44">
        <v>13</v>
      </c>
      <c r="C148" s="44" t="s">
        <v>1836</v>
      </c>
      <c r="D148" s="44" t="str">
        <f t="shared" si="46"/>
        <v/>
      </c>
      <c r="E148" s="44" t="str">
        <f t="shared" si="47"/>
        <v>Não passível</v>
      </c>
      <c r="F148" s="44" t="str">
        <f t="shared" si="48"/>
        <v>Não passível</v>
      </c>
      <c r="G148" s="44" t="str">
        <f t="shared" si="49"/>
        <v>Não passível</v>
      </c>
      <c r="H148" s="44" t="str">
        <f t="shared" si="5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33"/>
        <v>1</v>
      </c>
      <c r="AB148" s="50">
        <f t="shared" si="34"/>
        <v>1</v>
      </c>
      <c r="AC148" s="50">
        <f t="shared" si="35"/>
        <v>1</v>
      </c>
      <c r="AD148" s="51" t="s">
        <v>1479</v>
      </c>
    </row>
    <row r="149" spans="1:30" s="31" customFormat="1" ht="45">
      <c r="A149" s="52">
        <v>126</v>
      </c>
      <c r="B149" s="52">
        <v>14</v>
      </c>
      <c r="C149" s="52" t="s">
        <v>77</v>
      </c>
      <c r="D149" s="52" t="str">
        <f t="shared" si="46"/>
        <v/>
      </c>
      <c r="E149" s="52" t="str">
        <f t="shared" si="47"/>
        <v>Não passível</v>
      </c>
      <c r="F149" s="52" t="str">
        <f t="shared" si="48"/>
        <v>Não passível</v>
      </c>
      <c r="G149" s="52" t="str">
        <f t="shared" si="49"/>
        <v>Não passível</v>
      </c>
      <c r="H149" s="52" t="str">
        <f t="shared" si="5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33"/>
        <v>2</v>
      </c>
      <c r="AB149" s="58">
        <f t="shared" si="34"/>
        <v>3</v>
      </c>
      <c r="AC149" s="58">
        <f t="shared" si="35"/>
        <v>4</v>
      </c>
      <c r="AD149" s="59" t="s">
        <v>1481</v>
      </c>
    </row>
    <row r="150" spans="1:30" s="31" customFormat="1">
      <c r="A150" s="44">
        <v>127</v>
      </c>
      <c r="B150" s="44">
        <v>15</v>
      </c>
      <c r="C150" s="44" t="s">
        <v>78</v>
      </c>
      <c r="D150" s="44" t="str">
        <f t="shared" si="46"/>
        <v/>
      </c>
      <c r="E150" s="44" t="str">
        <f t="shared" si="47"/>
        <v>Não passível</v>
      </c>
      <c r="F150" s="44" t="str">
        <f t="shared" si="48"/>
        <v>Não passível</v>
      </c>
      <c r="G150" s="44" t="str">
        <f t="shared" si="49"/>
        <v>Não passível</v>
      </c>
      <c r="H150" s="44" t="str">
        <f t="shared" si="5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33"/>
        <v>1</v>
      </c>
      <c r="AB150" s="50">
        <f t="shared" si="34"/>
        <v>1</v>
      </c>
      <c r="AC150" s="50">
        <f t="shared" si="35"/>
        <v>1</v>
      </c>
      <c r="AD150" s="51" t="s">
        <v>1483</v>
      </c>
    </row>
    <row r="151" spans="1:30" s="31" customFormat="1">
      <c r="A151" s="52">
        <v>128</v>
      </c>
      <c r="B151" s="52">
        <v>16</v>
      </c>
      <c r="C151" s="52" t="s">
        <v>79</v>
      </c>
      <c r="D151" s="52" t="str">
        <f t="shared" si="46"/>
        <v/>
      </c>
      <c r="E151" s="52" t="str">
        <f t="shared" si="47"/>
        <v>Não passível</v>
      </c>
      <c r="F151" s="52" t="str">
        <f t="shared" si="48"/>
        <v>Não passível</v>
      </c>
      <c r="G151" s="52" t="str">
        <f t="shared" si="49"/>
        <v>Não passível</v>
      </c>
      <c r="H151" s="52" t="str">
        <f t="shared" si="5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33"/>
        <v>1</v>
      </c>
      <c r="AB151" s="58">
        <f t="shared" si="34"/>
        <v>1</v>
      </c>
      <c r="AC151" s="58">
        <f t="shared" si="35"/>
        <v>1</v>
      </c>
      <c r="AD151" s="59" t="s">
        <v>1484</v>
      </c>
    </row>
    <row r="152" spans="1:30" s="31" customFormat="1" ht="45">
      <c r="A152" s="44">
        <v>129</v>
      </c>
      <c r="B152" s="44">
        <v>17</v>
      </c>
      <c r="C152" s="44" t="s">
        <v>80</v>
      </c>
      <c r="D152" s="44" t="str">
        <f t="shared" si="46"/>
        <v/>
      </c>
      <c r="E152" s="44" t="str">
        <f t="shared" si="47"/>
        <v>Não passível</v>
      </c>
      <c r="F152" s="44" t="str">
        <f t="shared" si="48"/>
        <v>Não passível</v>
      </c>
      <c r="G152" s="44" t="str">
        <f t="shared" si="49"/>
        <v>Não passível</v>
      </c>
      <c r="H152" s="44" t="str">
        <f t="shared" si="5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33"/>
        <v>1</v>
      </c>
      <c r="AB152" s="50">
        <f t="shared" si="34"/>
        <v>1</v>
      </c>
      <c r="AC152" s="50">
        <f t="shared" si="35"/>
        <v>1</v>
      </c>
      <c r="AD152" s="51" t="s">
        <v>2466</v>
      </c>
    </row>
    <row r="153" spans="1:30" s="31" customFormat="1" ht="45">
      <c r="A153" s="52">
        <v>130</v>
      </c>
      <c r="B153" s="52">
        <v>18</v>
      </c>
      <c r="C153" s="52" t="s">
        <v>81</v>
      </c>
      <c r="D153" s="52" t="str">
        <f t="shared" si="46"/>
        <v/>
      </c>
      <c r="E153" s="52" t="str">
        <f t="shared" si="47"/>
        <v>Não passível</v>
      </c>
      <c r="F153" s="52" t="str">
        <f t="shared" si="48"/>
        <v>Não passível</v>
      </c>
      <c r="G153" s="52" t="str">
        <f t="shared" si="49"/>
        <v>Não passível</v>
      </c>
      <c r="H153" s="52" t="str">
        <f t="shared" si="5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33"/>
        <v>2</v>
      </c>
      <c r="AB153" s="58">
        <f t="shared" si="34"/>
        <v>3</v>
      </c>
      <c r="AC153" s="58">
        <f t="shared" si="35"/>
        <v>4</v>
      </c>
      <c r="AD153" s="59" t="s">
        <v>1486</v>
      </c>
    </row>
    <row r="154" spans="1:30" s="31" customFormat="1" ht="22.5">
      <c r="A154" s="44">
        <v>131</v>
      </c>
      <c r="B154" s="44">
        <v>19</v>
      </c>
      <c r="C154" s="44" t="s">
        <v>82</v>
      </c>
      <c r="D154" s="44" t="str">
        <f t="shared" si="46"/>
        <v/>
      </c>
      <c r="E154" s="44" t="str">
        <f t="shared" si="47"/>
        <v>Não passível</v>
      </c>
      <c r="F154" s="44" t="str">
        <f t="shared" si="48"/>
        <v>Não passível</v>
      </c>
      <c r="G154" s="44" t="str">
        <f t="shared" si="49"/>
        <v>Não passível</v>
      </c>
      <c r="H154" s="44" t="str">
        <f t="shared" si="5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33"/>
        <v>2</v>
      </c>
      <c r="AB154" s="50">
        <f t="shared" si="34"/>
        <v>3</v>
      </c>
      <c r="AC154" s="50">
        <f t="shared" si="35"/>
        <v>4</v>
      </c>
      <c r="AD154" s="51" t="s">
        <v>1489</v>
      </c>
    </row>
    <row r="155" spans="1:30" s="31" customFormat="1">
      <c r="A155" s="52">
        <v>132</v>
      </c>
      <c r="B155" s="52">
        <v>20</v>
      </c>
      <c r="C155" s="52" t="s">
        <v>83</v>
      </c>
      <c r="D155" s="52" t="str">
        <f t="shared" si="46"/>
        <v/>
      </c>
      <c r="E155" s="52" t="str">
        <f t="shared" si="47"/>
        <v>Não passível</v>
      </c>
      <c r="F155" s="52" t="str">
        <f t="shared" si="48"/>
        <v>Não passível</v>
      </c>
      <c r="G155" s="52" t="str">
        <f t="shared" si="49"/>
        <v>Não passível</v>
      </c>
      <c r="H155" s="52" t="str">
        <f t="shared" si="5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51">IF(I155="","",IF(I155="P",$D$15,IF(I155="M",$E$15,$F$15)))</f>
        <v>2</v>
      </c>
      <c r="AB155" s="58">
        <f t="shared" ref="AB155:AB218" si="52">IF(I155="","",IF(I155="P",$D$16,IF(I155="M",$E$16,$F$16)))</f>
        <v>3</v>
      </c>
      <c r="AC155" s="58">
        <f t="shared" ref="AC155:AC218" si="53">IF(I155="","",IF(I155="P",$D$17,IF(I155="M",$E$17,$F$17)))</f>
        <v>4</v>
      </c>
      <c r="AD155" s="59" t="s">
        <v>1492</v>
      </c>
    </row>
    <row r="156" spans="1:30" s="31" customFormat="1" ht="22.5">
      <c r="A156" s="44">
        <v>133</v>
      </c>
      <c r="B156" s="44">
        <v>21</v>
      </c>
      <c r="C156" s="44" t="s">
        <v>84</v>
      </c>
      <c r="D156" s="44" t="str">
        <f t="shared" si="46"/>
        <v/>
      </c>
      <c r="E156" s="44" t="str">
        <f t="shared" si="47"/>
        <v>Não passível</v>
      </c>
      <c r="F156" s="44" t="str">
        <f t="shared" si="48"/>
        <v>Não passível</v>
      </c>
      <c r="G156" s="44" t="str">
        <f t="shared" si="49"/>
        <v>Não passível</v>
      </c>
      <c r="H156" s="44" t="str">
        <f t="shared" si="5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51"/>
        <v>2</v>
      </c>
      <c r="AB156" s="50">
        <f t="shared" si="52"/>
        <v>3</v>
      </c>
      <c r="AC156" s="50">
        <f t="shared" si="53"/>
        <v>4</v>
      </c>
      <c r="AD156" s="51" t="s">
        <v>1494</v>
      </c>
    </row>
    <row r="157" spans="1:30" s="31" customFormat="1" ht="22.5">
      <c r="A157" s="52">
        <v>134</v>
      </c>
      <c r="B157" s="52">
        <v>22</v>
      </c>
      <c r="C157" s="52" t="s">
        <v>85</v>
      </c>
      <c r="D157" s="52" t="str">
        <f t="shared" si="46"/>
        <v/>
      </c>
      <c r="E157" s="52" t="str">
        <f t="shared" si="47"/>
        <v>Não passível</v>
      </c>
      <c r="F157" s="52" t="str">
        <f t="shared" si="48"/>
        <v>Não passível</v>
      </c>
      <c r="G157" s="52" t="str">
        <f t="shared" si="49"/>
        <v>Não passível</v>
      </c>
      <c r="H157" s="52" t="str">
        <f t="shared" si="5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51"/>
        <v>2</v>
      </c>
      <c r="AB157" s="58">
        <f t="shared" si="52"/>
        <v>3</v>
      </c>
      <c r="AC157" s="58">
        <f t="shared" si="53"/>
        <v>4</v>
      </c>
      <c r="AD157" s="59" t="s">
        <v>1496</v>
      </c>
    </row>
    <row r="158" spans="1:30" s="31" customFormat="1">
      <c r="A158" s="44">
        <v>135</v>
      </c>
      <c r="B158" s="44">
        <v>23</v>
      </c>
      <c r="C158" s="44" t="s">
        <v>86</v>
      </c>
      <c r="D158" s="44" t="str">
        <f t="shared" ref="D158:D202" si="54">IF($I$2="","",IF($I$2&gt;P158,AC158,IF($I$2&lt;=K158,$K$22,IF($I$2&lt;M158,AA158,AB158))))</f>
        <v/>
      </c>
      <c r="E158" s="44" t="str">
        <f t="shared" ref="E158:E202" si="55">IF($I$4="","",IF($I$4&gt;P158,AC158,IF($I$4&lt;=K158,$K$22,IF($I$4&lt;M158,AA158,AB158))))</f>
        <v>Não passível</v>
      </c>
      <c r="F158" s="44" t="str">
        <f t="shared" ref="F158:F202" si="56">IF($I$6="","",IF($I$6&gt;P158,AC158,IF($I$6&lt;=K158,$K$22,IF($I$6&lt;M158,AA158,AB158))))</f>
        <v>Não passível</v>
      </c>
      <c r="G158" s="44" t="str">
        <f t="shared" ref="G158:G202" si="57">IF($I$8="","",IF($I$8&gt;P158,AC158,IF($I$8&lt;=K158,$K$22,IF($I$8&lt;M158,AA158,AB158))))</f>
        <v>Não passível</v>
      </c>
      <c r="H158" s="44" t="str">
        <f t="shared" ref="H158:H202" si="5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51"/>
        <v>1</v>
      </c>
      <c r="AB158" s="50">
        <f t="shared" si="52"/>
        <v>1</v>
      </c>
      <c r="AC158" s="50">
        <f t="shared" si="53"/>
        <v>1</v>
      </c>
      <c r="AD158" s="51" t="s">
        <v>1497</v>
      </c>
    </row>
    <row r="159" spans="1:30" s="31" customFormat="1" ht="30">
      <c r="A159" s="52">
        <v>136</v>
      </c>
      <c r="B159" s="52">
        <v>24</v>
      </c>
      <c r="C159" s="52" t="s">
        <v>87</v>
      </c>
      <c r="D159" s="52" t="str">
        <f t="shared" si="54"/>
        <v/>
      </c>
      <c r="E159" s="52" t="str">
        <f t="shared" si="55"/>
        <v>Não passível</v>
      </c>
      <c r="F159" s="52" t="str">
        <f t="shared" si="56"/>
        <v>Não passível</v>
      </c>
      <c r="G159" s="52" t="str">
        <f t="shared" si="57"/>
        <v>Não passível</v>
      </c>
      <c r="H159" s="52" t="str">
        <f t="shared" si="5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51"/>
        <v>2</v>
      </c>
      <c r="AB159" s="58">
        <f t="shared" si="52"/>
        <v>3</v>
      </c>
      <c r="AC159" s="58">
        <f t="shared" si="53"/>
        <v>4</v>
      </c>
      <c r="AD159" s="59" t="s">
        <v>1499</v>
      </c>
    </row>
    <row r="160" spans="1:30" s="31" customFormat="1">
      <c r="A160" s="44">
        <v>137</v>
      </c>
      <c r="B160" s="44">
        <v>25</v>
      </c>
      <c r="C160" s="44" t="s">
        <v>88</v>
      </c>
      <c r="D160" s="44" t="str">
        <f t="shared" si="54"/>
        <v/>
      </c>
      <c r="E160" s="44" t="str">
        <f t="shared" si="55"/>
        <v>Não passível</v>
      </c>
      <c r="F160" s="44" t="str">
        <f t="shared" si="56"/>
        <v>Não passível</v>
      </c>
      <c r="G160" s="44" t="str">
        <f t="shared" si="57"/>
        <v>Não passível</v>
      </c>
      <c r="H160" s="44" t="str">
        <f t="shared" si="5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51"/>
        <v>2</v>
      </c>
      <c r="AB160" s="50">
        <f t="shared" si="52"/>
        <v>3</v>
      </c>
      <c r="AC160" s="50">
        <f t="shared" si="53"/>
        <v>4</v>
      </c>
      <c r="AD160" s="51" t="s">
        <v>1501</v>
      </c>
    </row>
    <row r="161" spans="1:30" s="31" customFormat="1" ht="22.5">
      <c r="A161" s="43">
        <v>138</v>
      </c>
      <c r="B161" s="52">
        <v>1</v>
      </c>
      <c r="C161" s="52" t="s">
        <v>1837</v>
      </c>
      <c r="D161" s="52" t="str">
        <f t="shared" si="54"/>
        <v/>
      </c>
      <c r="E161" s="52" t="str">
        <f t="shared" si="55"/>
        <v>Não passível</v>
      </c>
      <c r="F161" s="52" t="str">
        <f t="shared" si="56"/>
        <v>Não passível</v>
      </c>
      <c r="G161" s="52" t="str">
        <f t="shared" si="57"/>
        <v>Não passível</v>
      </c>
      <c r="H161" s="52" t="str">
        <f t="shared" si="5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51"/>
        <v>4</v>
      </c>
      <c r="AB161" s="58">
        <f t="shared" si="52"/>
        <v>5</v>
      </c>
      <c r="AC161" s="58">
        <f t="shared" si="53"/>
        <v>6</v>
      </c>
      <c r="AD161" s="59" t="s">
        <v>1503</v>
      </c>
    </row>
    <row r="162" spans="1:30" s="31" customFormat="1" ht="22.5">
      <c r="A162" s="44">
        <v>139</v>
      </c>
      <c r="B162" s="44">
        <v>2</v>
      </c>
      <c r="C162" s="44" t="s">
        <v>1838</v>
      </c>
      <c r="D162" s="44" t="str">
        <f t="shared" si="54"/>
        <v/>
      </c>
      <c r="E162" s="44" t="str">
        <f t="shared" si="55"/>
        <v>Não passível</v>
      </c>
      <c r="F162" s="44" t="str">
        <f t="shared" si="56"/>
        <v>Não passível</v>
      </c>
      <c r="G162" s="44" t="str">
        <f t="shared" si="57"/>
        <v>Não passível</v>
      </c>
      <c r="H162" s="44" t="str">
        <f t="shared" si="5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51"/>
        <v>2</v>
      </c>
      <c r="AB162" s="50">
        <f t="shared" si="52"/>
        <v>3</v>
      </c>
      <c r="AC162" s="50">
        <f t="shared" si="53"/>
        <v>4</v>
      </c>
      <c r="AD162" s="51" t="s">
        <v>89</v>
      </c>
    </row>
    <row r="163" spans="1:30" s="31" customFormat="1">
      <c r="A163" s="52">
        <v>140</v>
      </c>
      <c r="B163" s="52">
        <v>3</v>
      </c>
      <c r="C163" s="52" t="s">
        <v>1839</v>
      </c>
      <c r="D163" s="52" t="str">
        <f t="shared" si="54"/>
        <v/>
      </c>
      <c r="E163" s="52" t="str">
        <f t="shared" si="55"/>
        <v>Não passível</v>
      </c>
      <c r="F163" s="52" t="str">
        <f t="shared" si="56"/>
        <v>Não passível</v>
      </c>
      <c r="G163" s="52" t="str">
        <f t="shared" si="57"/>
        <v>Não passível</v>
      </c>
      <c r="H163" s="52" t="str">
        <f t="shared" si="5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51"/>
        <v>4</v>
      </c>
      <c r="AB163" s="58">
        <f t="shared" si="52"/>
        <v>5</v>
      </c>
      <c r="AC163" s="58">
        <f t="shared" si="53"/>
        <v>6</v>
      </c>
      <c r="AD163" s="59" t="s">
        <v>90</v>
      </c>
    </row>
    <row r="164" spans="1:30" s="31" customFormat="1">
      <c r="A164" s="44">
        <v>141</v>
      </c>
      <c r="B164" s="44">
        <v>4</v>
      </c>
      <c r="C164" s="44" t="s">
        <v>1840</v>
      </c>
      <c r="D164" s="44" t="str">
        <f t="shared" si="54"/>
        <v/>
      </c>
      <c r="E164" s="44" t="str">
        <f t="shared" si="55"/>
        <v>Não passível</v>
      </c>
      <c r="F164" s="44" t="str">
        <f t="shared" si="56"/>
        <v>Não passível</v>
      </c>
      <c r="G164" s="44" t="str">
        <f t="shared" si="57"/>
        <v>Não passível</v>
      </c>
      <c r="H164" s="44" t="str">
        <f t="shared" si="5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51"/>
        <v>2</v>
      </c>
      <c r="AB164" s="50">
        <f t="shared" si="52"/>
        <v>3</v>
      </c>
      <c r="AC164" s="50">
        <f t="shared" si="53"/>
        <v>4</v>
      </c>
      <c r="AD164" s="51" t="s">
        <v>1506</v>
      </c>
    </row>
    <row r="165" spans="1:30" s="31" customFormat="1">
      <c r="A165" s="52">
        <v>142</v>
      </c>
      <c r="B165" s="52">
        <v>5</v>
      </c>
      <c r="C165" s="52" t="s">
        <v>1841</v>
      </c>
      <c r="D165" s="52" t="str">
        <f t="shared" si="54"/>
        <v/>
      </c>
      <c r="E165" s="52" t="str">
        <f t="shared" si="55"/>
        <v>Não passível</v>
      </c>
      <c r="F165" s="52" t="str">
        <f t="shared" si="56"/>
        <v>Não passível</v>
      </c>
      <c r="G165" s="52" t="str">
        <f t="shared" si="57"/>
        <v>Não passível</v>
      </c>
      <c r="H165" s="52" t="str">
        <f t="shared" si="5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51"/>
        <v>4</v>
      </c>
      <c r="AB165" s="58">
        <f t="shared" si="52"/>
        <v>5</v>
      </c>
      <c r="AC165" s="58">
        <f t="shared" si="53"/>
        <v>6</v>
      </c>
      <c r="AD165" s="59" t="s">
        <v>1507</v>
      </c>
    </row>
    <row r="166" spans="1:30" s="31" customFormat="1">
      <c r="A166" s="44">
        <v>143</v>
      </c>
      <c r="B166" s="44">
        <v>6</v>
      </c>
      <c r="C166" s="44" t="s">
        <v>1842</v>
      </c>
      <c r="D166" s="44" t="str">
        <f t="shared" si="54"/>
        <v/>
      </c>
      <c r="E166" s="44" t="str">
        <f t="shared" si="55"/>
        <v>Não passível</v>
      </c>
      <c r="F166" s="44" t="str">
        <f t="shared" si="56"/>
        <v>Não passível</v>
      </c>
      <c r="G166" s="44" t="str">
        <f t="shared" si="57"/>
        <v>Não passível</v>
      </c>
      <c r="H166" s="44" t="str">
        <f t="shared" si="5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51"/>
        <v>2</v>
      </c>
      <c r="AB166" s="50">
        <f t="shared" si="52"/>
        <v>3</v>
      </c>
      <c r="AC166" s="50">
        <f t="shared" si="53"/>
        <v>4</v>
      </c>
      <c r="AD166" s="51" t="s">
        <v>91</v>
      </c>
    </row>
    <row r="167" spans="1:30" s="31" customFormat="1">
      <c r="A167" s="52">
        <v>144</v>
      </c>
      <c r="B167" s="52">
        <v>7</v>
      </c>
      <c r="C167" s="52" t="s">
        <v>1843</v>
      </c>
      <c r="D167" s="52" t="str">
        <f t="shared" si="54"/>
        <v/>
      </c>
      <c r="E167" s="52" t="str">
        <f t="shared" si="55"/>
        <v>Não passível</v>
      </c>
      <c r="F167" s="52" t="str">
        <f t="shared" si="56"/>
        <v>Não passível</v>
      </c>
      <c r="G167" s="52" t="str">
        <f t="shared" si="57"/>
        <v>Não passível</v>
      </c>
      <c r="H167" s="52" t="str">
        <f t="shared" si="5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51"/>
        <v>2</v>
      </c>
      <c r="AB167" s="58">
        <f t="shared" si="52"/>
        <v>3</v>
      </c>
      <c r="AC167" s="58">
        <f t="shared" si="53"/>
        <v>4</v>
      </c>
      <c r="AD167" s="59" t="s">
        <v>92</v>
      </c>
    </row>
    <row r="168" spans="1:30" s="31" customFormat="1">
      <c r="A168" s="44">
        <v>145</v>
      </c>
      <c r="B168" s="44">
        <v>8</v>
      </c>
      <c r="C168" s="44" t="s">
        <v>1844</v>
      </c>
      <c r="D168" s="44" t="str">
        <f t="shared" si="54"/>
        <v/>
      </c>
      <c r="E168" s="44" t="str">
        <f t="shared" si="55"/>
        <v>Não passível</v>
      </c>
      <c r="F168" s="44" t="str">
        <f t="shared" si="56"/>
        <v>Não passível</v>
      </c>
      <c r="G168" s="44" t="str">
        <f t="shared" si="57"/>
        <v>Não passível</v>
      </c>
      <c r="H168" s="44" t="str">
        <f t="shared" si="5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51"/>
        <v>4</v>
      </c>
      <c r="AB168" s="50">
        <f t="shared" si="52"/>
        <v>5</v>
      </c>
      <c r="AC168" s="50">
        <f t="shared" si="53"/>
        <v>6</v>
      </c>
      <c r="AD168" s="51" t="s">
        <v>93</v>
      </c>
    </row>
    <row r="169" spans="1:30" s="31" customFormat="1" ht="45">
      <c r="A169" s="52">
        <v>146</v>
      </c>
      <c r="B169" s="52">
        <v>9</v>
      </c>
      <c r="C169" s="52" t="s">
        <v>1793</v>
      </c>
      <c r="D169" s="52" t="str">
        <f t="shared" si="54"/>
        <v/>
      </c>
      <c r="E169" s="52" t="str">
        <f t="shared" si="55"/>
        <v>Não passível</v>
      </c>
      <c r="F169" s="52" t="str">
        <f t="shared" si="56"/>
        <v>Não passível</v>
      </c>
      <c r="G169" s="52" t="str">
        <f t="shared" si="57"/>
        <v>Não passível</v>
      </c>
      <c r="H169" s="52" t="str">
        <f t="shared" si="5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51"/>
        <v>4</v>
      </c>
      <c r="AB169" s="58">
        <f t="shared" si="52"/>
        <v>5</v>
      </c>
      <c r="AC169" s="58">
        <f t="shared" si="53"/>
        <v>6</v>
      </c>
      <c r="AD169" s="59" t="s">
        <v>94</v>
      </c>
    </row>
    <row r="170" spans="1:30" s="31" customFormat="1" ht="30">
      <c r="A170" s="44">
        <v>147</v>
      </c>
      <c r="B170" s="44">
        <v>10</v>
      </c>
      <c r="C170" s="44" t="s">
        <v>1845</v>
      </c>
      <c r="D170" s="44" t="str">
        <f t="shared" si="54"/>
        <v/>
      </c>
      <c r="E170" s="44" t="str">
        <f t="shared" si="55"/>
        <v>Não passível</v>
      </c>
      <c r="F170" s="44" t="str">
        <f t="shared" si="56"/>
        <v>Não passível</v>
      </c>
      <c r="G170" s="44" t="str">
        <f t="shared" si="57"/>
        <v>Não passível</v>
      </c>
      <c r="H170" s="44" t="str">
        <f t="shared" si="5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51"/>
        <v>2</v>
      </c>
      <c r="AB170" s="50">
        <f t="shared" si="52"/>
        <v>3</v>
      </c>
      <c r="AC170" s="50">
        <f t="shared" si="53"/>
        <v>4</v>
      </c>
      <c r="AD170" s="51" t="s">
        <v>1516</v>
      </c>
    </row>
    <row r="171" spans="1:30" s="31" customFormat="1" ht="30">
      <c r="A171" s="52">
        <v>148</v>
      </c>
      <c r="B171" s="52">
        <v>11</v>
      </c>
      <c r="C171" s="52" t="s">
        <v>1846</v>
      </c>
      <c r="D171" s="52" t="str">
        <f t="shared" si="54"/>
        <v/>
      </c>
      <c r="E171" s="52" t="str">
        <f t="shared" si="55"/>
        <v>Não passível</v>
      </c>
      <c r="F171" s="52" t="str">
        <f t="shared" si="56"/>
        <v>Não passível</v>
      </c>
      <c r="G171" s="52" t="str">
        <f t="shared" si="57"/>
        <v>Não passível</v>
      </c>
      <c r="H171" s="52" t="str">
        <f t="shared" si="5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51"/>
        <v>4</v>
      </c>
      <c r="AB171" s="58">
        <f t="shared" si="52"/>
        <v>5</v>
      </c>
      <c r="AC171" s="58">
        <f t="shared" si="53"/>
        <v>6</v>
      </c>
      <c r="AD171" s="59" t="s">
        <v>1518</v>
      </c>
    </row>
    <row r="172" spans="1:30" s="31" customFormat="1" ht="22.5">
      <c r="A172" s="44">
        <v>149</v>
      </c>
      <c r="B172" s="44">
        <v>12</v>
      </c>
      <c r="C172" s="44" t="s">
        <v>1847</v>
      </c>
      <c r="D172" s="44" t="str">
        <f t="shared" si="54"/>
        <v/>
      </c>
      <c r="E172" s="44" t="str">
        <f t="shared" si="55"/>
        <v>Não passível</v>
      </c>
      <c r="F172" s="44" t="str">
        <f t="shared" si="56"/>
        <v>Não passível</v>
      </c>
      <c r="G172" s="44" t="str">
        <f t="shared" si="57"/>
        <v>Não passível</v>
      </c>
      <c r="H172" s="44" t="str">
        <f t="shared" si="5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51"/>
        <v>4</v>
      </c>
      <c r="AB172" s="50">
        <f t="shared" si="52"/>
        <v>5</v>
      </c>
      <c r="AC172" s="50">
        <f t="shared" si="53"/>
        <v>6</v>
      </c>
      <c r="AD172" s="51" t="s">
        <v>95</v>
      </c>
    </row>
    <row r="173" spans="1:30" s="31" customFormat="1" ht="30">
      <c r="A173" s="52">
        <v>150</v>
      </c>
      <c r="B173" s="52">
        <v>13</v>
      </c>
      <c r="C173" s="52" t="s">
        <v>1848</v>
      </c>
      <c r="D173" s="52" t="str">
        <f t="shared" si="54"/>
        <v/>
      </c>
      <c r="E173" s="52" t="str">
        <f t="shared" si="55"/>
        <v>Não passível</v>
      </c>
      <c r="F173" s="52" t="str">
        <f t="shared" si="56"/>
        <v>Não passível</v>
      </c>
      <c r="G173" s="52" t="str">
        <f t="shared" si="57"/>
        <v>Não passível</v>
      </c>
      <c r="H173" s="52" t="str">
        <f t="shared" si="5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51"/>
        <v>2</v>
      </c>
      <c r="AB173" s="58">
        <f t="shared" si="52"/>
        <v>3</v>
      </c>
      <c r="AC173" s="58">
        <f t="shared" si="53"/>
        <v>4</v>
      </c>
      <c r="AD173" s="59" t="s">
        <v>1520</v>
      </c>
    </row>
    <row r="174" spans="1:30" s="31" customFormat="1">
      <c r="A174" s="44">
        <v>151</v>
      </c>
      <c r="B174" s="44">
        <v>14</v>
      </c>
      <c r="C174" s="44" t="s">
        <v>1849</v>
      </c>
      <c r="D174" s="44" t="str">
        <f t="shared" si="54"/>
        <v/>
      </c>
      <c r="E174" s="44" t="str">
        <f t="shared" si="55"/>
        <v>Não passível</v>
      </c>
      <c r="F174" s="44" t="str">
        <f t="shared" si="56"/>
        <v>Não passível</v>
      </c>
      <c r="G174" s="44" t="str">
        <f t="shared" si="57"/>
        <v>Não passível</v>
      </c>
      <c r="H174" s="44" t="str">
        <f t="shared" si="5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51"/>
        <v>4</v>
      </c>
      <c r="AB174" s="50">
        <f t="shared" si="52"/>
        <v>5</v>
      </c>
      <c r="AC174" s="50">
        <f t="shared" si="53"/>
        <v>6</v>
      </c>
      <c r="AD174" s="51" t="s">
        <v>96</v>
      </c>
    </row>
    <row r="175" spans="1:30" s="31" customFormat="1" ht="30">
      <c r="A175" s="52">
        <v>152</v>
      </c>
      <c r="B175" s="52">
        <v>15</v>
      </c>
      <c r="C175" s="52" t="s">
        <v>1850</v>
      </c>
      <c r="D175" s="52" t="str">
        <f t="shared" si="54"/>
        <v/>
      </c>
      <c r="E175" s="52" t="str">
        <f t="shared" si="55"/>
        <v>Não passível</v>
      </c>
      <c r="F175" s="52" t="str">
        <f t="shared" si="56"/>
        <v>Não passível</v>
      </c>
      <c r="G175" s="52" t="str">
        <f t="shared" si="57"/>
        <v>Não passível</v>
      </c>
      <c r="H175" s="52" t="str">
        <f t="shared" si="5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51"/>
        <v>4</v>
      </c>
      <c r="AB175" s="58">
        <f t="shared" si="52"/>
        <v>5</v>
      </c>
      <c r="AC175" s="58">
        <f t="shared" si="53"/>
        <v>6</v>
      </c>
      <c r="AD175" s="59" t="s">
        <v>97</v>
      </c>
    </row>
    <row r="176" spans="1:30" s="31" customFormat="1" ht="30">
      <c r="A176" s="44">
        <v>153</v>
      </c>
      <c r="B176" s="44">
        <v>16</v>
      </c>
      <c r="C176" s="44" t="s">
        <v>1851</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2281</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51"/>
        <v>2</v>
      </c>
      <c r="AB176" s="50">
        <f t="shared" si="52"/>
        <v>3</v>
      </c>
      <c r="AC176" s="50">
        <f t="shared" si="53"/>
        <v>4</v>
      </c>
      <c r="AD176" s="51" t="s">
        <v>98</v>
      </c>
    </row>
    <row r="177" spans="1:30" s="31" customFormat="1" ht="30">
      <c r="A177" s="52">
        <v>154</v>
      </c>
      <c r="B177" s="52">
        <v>17</v>
      </c>
      <c r="C177" s="52" t="s">
        <v>1852</v>
      </c>
      <c r="D177" s="52" t="str">
        <f t="shared" si="54"/>
        <v/>
      </c>
      <c r="E177" s="52" t="str">
        <f t="shared" si="55"/>
        <v>Não passível</v>
      </c>
      <c r="F177" s="52" t="str">
        <f t="shared" si="56"/>
        <v>Não passível</v>
      </c>
      <c r="G177" s="52" t="str">
        <f t="shared" si="57"/>
        <v>Não passível</v>
      </c>
      <c r="H177" s="52" t="str">
        <f t="shared" si="5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51"/>
        <v>4</v>
      </c>
      <c r="AB177" s="58">
        <f t="shared" si="52"/>
        <v>5</v>
      </c>
      <c r="AC177" s="58">
        <f t="shared" si="53"/>
        <v>6</v>
      </c>
      <c r="AD177" s="59" t="s">
        <v>99</v>
      </c>
    </row>
    <row r="178" spans="1:30" s="31" customFormat="1" ht="30">
      <c r="A178" s="44">
        <v>155</v>
      </c>
      <c r="B178" s="44">
        <v>18</v>
      </c>
      <c r="C178" s="44" t="s">
        <v>100</v>
      </c>
      <c r="D178" s="44" t="str">
        <f t="shared" si="54"/>
        <v/>
      </c>
      <c r="E178" s="44" t="str">
        <f t="shared" si="55"/>
        <v>Não passível</v>
      </c>
      <c r="F178" s="44" t="str">
        <f t="shared" si="56"/>
        <v>Não passível</v>
      </c>
      <c r="G178" s="44" t="str">
        <f t="shared" si="57"/>
        <v>Não passível</v>
      </c>
      <c r="H178" s="44" t="str">
        <f t="shared" si="5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51"/>
        <v>2</v>
      </c>
      <c r="AB178" s="50">
        <f t="shared" si="52"/>
        <v>3</v>
      </c>
      <c r="AC178" s="50">
        <f t="shared" si="53"/>
        <v>4</v>
      </c>
      <c r="AD178" s="51" t="s">
        <v>1527</v>
      </c>
    </row>
    <row r="179" spans="1:30" s="31" customFormat="1" ht="30">
      <c r="A179" s="52">
        <v>156</v>
      </c>
      <c r="B179" s="52">
        <v>19</v>
      </c>
      <c r="C179" s="52" t="s">
        <v>1730</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51"/>
        <v>4</v>
      </c>
      <c r="AB179" s="58">
        <f t="shared" si="52"/>
        <v>5</v>
      </c>
      <c r="AC179" s="58">
        <f t="shared" si="53"/>
        <v>6</v>
      </c>
      <c r="AD179" s="59" t="s">
        <v>1528</v>
      </c>
    </row>
    <row r="180" spans="1:30" s="31" customFormat="1" ht="30">
      <c r="A180" s="44">
        <v>157</v>
      </c>
      <c r="B180" s="44">
        <v>20</v>
      </c>
      <c r="C180" s="44" t="s">
        <v>1853</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2281</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51"/>
        <v>2</v>
      </c>
      <c r="AB180" s="50">
        <f t="shared" si="52"/>
        <v>3</v>
      </c>
      <c r="AC180" s="50">
        <f t="shared" si="53"/>
        <v>4</v>
      </c>
      <c r="AD180" s="51" t="s">
        <v>1531</v>
      </c>
    </row>
    <row r="181" spans="1:30" s="31" customFormat="1" ht="30">
      <c r="A181" s="52">
        <v>158</v>
      </c>
      <c r="B181" s="52">
        <v>21</v>
      </c>
      <c r="C181" s="52" t="s">
        <v>1854</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2281</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51"/>
        <v>4</v>
      </c>
      <c r="AB181" s="58">
        <f t="shared" si="52"/>
        <v>5</v>
      </c>
      <c r="AC181" s="58">
        <f t="shared" si="53"/>
        <v>6</v>
      </c>
      <c r="AD181" s="59" t="s">
        <v>1532</v>
      </c>
    </row>
    <row r="182" spans="1:30" s="31" customFormat="1" ht="30">
      <c r="A182" s="44">
        <v>159</v>
      </c>
      <c r="B182" s="44">
        <v>22</v>
      </c>
      <c r="C182" s="44" t="s">
        <v>1855</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2281</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51"/>
        <v>2</v>
      </c>
      <c r="AB182" s="50">
        <f t="shared" si="52"/>
        <v>3</v>
      </c>
      <c r="AC182" s="50">
        <f t="shared" si="53"/>
        <v>4</v>
      </c>
      <c r="AD182" s="51" t="s">
        <v>1533</v>
      </c>
    </row>
    <row r="183" spans="1:30" s="31" customFormat="1">
      <c r="A183" s="52">
        <v>160</v>
      </c>
      <c r="B183" s="52">
        <v>23</v>
      </c>
      <c r="C183" s="52" t="s">
        <v>1856</v>
      </c>
      <c r="D183" s="52" t="str">
        <f t="shared" si="54"/>
        <v/>
      </c>
      <c r="E183" s="52" t="str">
        <f t="shared" si="55"/>
        <v>Não passível</v>
      </c>
      <c r="F183" s="52" t="str">
        <f t="shared" si="56"/>
        <v>Não passível</v>
      </c>
      <c r="G183" s="52" t="str">
        <f t="shared" si="57"/>
        <v>Não passível</v>
      </c>
      <c r="H183" s="52" t="str">
        <f t="shared" si="5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51"/>
        <v>2</v>
      </c>
      <c r="AB183" s="58">
        <f t="shared" si="52"/>
        <v>3</v>
      </c>
      <c r="AC183" s="58">
        <f t="shared" si="53"/>
        <v>4</v>
      </c>
      <c r="AD183" s="59" t="s">
        <v>101</v>
      </c>
    </row>
    <row r="184" spans="1:30" s="31" customFormat="1">
      <c r="A184" s="44">
        <v>161</v>
      </c>
      <c r="B184" s="44">
        <v>24</v>
      </c>
      <c r="C184" s="44" t="s">
        <v>1857</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2281</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51"/>
        <v>1</v>
      </c>
      <c r="AB184" s="50">
        <f t="shared" si="52"/>
        <v>1</v>
      </c>
      <c r="AC184" s="50">
        <f t="shared" si="53"/>
        <v>1</v>
      </c>
      <c r="AD184" s="51" t="s">
        <v>1536</v>
      </c>
    </row>
    <row r="185" spans="1:30" s="31" customFormat="1" ht="30">
      <c r="A185" s="52">
        <v>162</v>
      </c>
      <c r="B185" s="52">
        <v>25</v>
      </c>
      <c r="C185" s="52" t="s">
        <v>1858</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2281</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51"/>
        <v>1</v>
      </c>
      <c r="AB185" s="58">
        <f t="shared" si="52"/>
        <v>1</v>
      </c>
      <c r="AC185" s="58">
        <f t="shared" si="53"/>
        <v>1</v>
      </c>
      <c r="AD185" s="59" t="s">
        <v>1539</v>
      </c>
    </row>
    <row r="186" spans="1:30" s="31" customFormat="1">
      <c r="A186" s="44">
        <v>163</v>
      </c>
      <c r="B186" s="44">
        <v>26</v>
      </c>
      <c r="C186" s="44" t="s">
        <v>1859</v>
      </c>
      <c r="D186" s="44" t="str">
        <f t="shared" si="54"/>
        <v/>
      </c>
      <c r="E186" s="44" t="str">
        <f t="shared" si="55"/>
        <v>Não passível</v>
      </c>
      <c r="F186" s="44" t="str">
        <f t="shared" si="56"/>
        <v>Não passível</v>
      </c>
      <c r="G186" s="44" t="str">
        <f t="shared" si="57"/>
        <v>Não passível</v>
      </c>
      <c r="H186" s="44" t="str">
        <f t="shared" si="5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51"/>
        <v>2</v>
      </c>
      <c r="AB186" s="50">
        <f t="shared" si="52"/>
        <v>3</v>
      </c>
      <c r="AC186" s="50">
        <f t="shared" si="53"/>
        <v>4</v>
      </c>
      <c r="AD186" s="51" t="s">
        <v>1541</v>
      </c>
    </row>
    <row r="187" spans="1:30" s="31" customFormat="1" ht="30">
      <c r="A187" s="52">
        <v>164</v>
      </c>
      <c r="B187" s="52">
        <v>27</v>
      </c>
      <c r="C187" s="52" t="s">
        <v>1860</v>
      </c>
      <c r="D187" s="52" t="str">
        <f t="shared" si="54"/>
        <v/>
      </c>
      <c r="E187" s="52" t="str">
        <f t="shared" si="55"/>
        <v>Não passível</v>
      </c>
      <c r="F187" s="52" t="str">
        <f t="shared" si="56"/>
        <v>Não passível</v>
      </c>
      <c r="G187" s="52" t="str">
        <f t="shared" si="57"/>
        <v>Não passível</v>
      </c>
      <c r="H187" s="52" t="str">
        <f t="shared" si="5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51"/>
        <v>4</v>
      </c>
      <c r="AB187" s="58">
        <f t="shared" si="52"/>
        <v>5</v>
      </c>
      <c r="AC187" s="58">
        <f t="shared" si="53"/>
        <v>6</v>
      </c>
      <c r="AD187" s="59" t="s">
        <v>1544</v>
      </c>
    </row>
    <row r="188" spans="1:30" s="31" customFormat="1">
      <c r="A188" s="44">
        <v>165</v>
      </c>
      <c r="B188" s="44">
        <v>28</v>
      </c>
      <c r="C188" s="44" t="s">
        <v>1861</v>
      </c>
      <c r="D188" s="44" t="str">
        <f t="shared" si="54"/>
        <v/>
      </c>
      <c r="E188" s="44" t="str">
        <f t="shared" si="55"/>
        <v>Não passível</v>
      </c>
      <c r="F188" s="44" t="str">
        <f t="shared" si="56"/>
        <v>Não passível</v>
      </c>
      <c r="G188" s="44" t="str">
        <f t="shared" si="57"/>
        <v>Não passível</v>
      </c>
      <c r="H188" s="44" t="str">
        <f t="shared" si="5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51"/>
        <v>2</v>
      </c>
      <c r="AB188" s="50">
        <f t="shared" si="52"/>
        <v>3</v>
      </c>
      <c r="AC188" s="50">
        <f t="shared" si="53"/>
        <v>4</v>
      </c>
      <c r="AD188" s="51" t="s">
        <v>1546</v>
      </c>
    </row>
    <row r="189" spans="1:30" s="31" customFormat="1" ht="30">
      <c r="A189" s="52">
        <v>166</v>
      </c>
      <c r="B189" s="52">
        <v>29</v>
      </c>
      <c r="C189" s="52" t="s">
        <v>102</v>
      </c>
      <c r="D189" s="52" t="str">
        <f t="shared" si="54"/>
        <v/>
      </c>
      <c r="E189" s="52" t="str">
        <f t="shared" si="55"/>
        <v>Não passível</v>
      </c>
      <c r="F189" s="52" t="str">
        <f t="shared" si="56"/>
        <v>Não passível</v>
      </c>
      <c r="G189" s="52" t="str">
        <f t="shared" si="57"/>
        <v>Não passível</v>
      </c>
      <c r="H189" s="52" t="str">
        <f t="shared" si="5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51"/>
        <v>1</v>
      </c>
      <c r="AB189" s="58">
        <f t="shared" si="52"/>
        <v>1</v>
      </c>
      <c r="AC189" s="58">
        <f t="shared" si="53"/>
        <v>1</v>
      </c>
      <c r="AD189" s="59" t="s">
        <v>1550</v>
      </c>
    </row>
    <row r="190" spans="1:30" s="31" customFormat="1" ht="30">
      <c r="A190" s="44">
        <v>167</v>
      </c>
      <c r="B190" s="44">
        <v>30</v>
      </c>
      <c r="C190" s="44" t="s">
        <v>103</v>
      </c>
      <c r="D190" s="44" t="str">
        <f t="shared" si="54"/>
        <v/>
      </c>
      <c r="E190" s="44" t="str">
        <f t="shared" si="55"/>
        <v>Não passível</v>
      </c>
      <c r="F190" s="44" t="str">
        <f t="shared" si="56"/>
        <v>Não passível</v>
      </c>
      <c r="G190" s="44" t="str">
        <f t="shared" si="57"/>
        <v>Não passível</v>
      </c>
      <c r="H190" s="44" t="str">
        <f t="shared" si="5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51"/>
        <v>1</v>
      </c>
      <c r="AB190" s="50">
        <f t="shared" si="52"/>
        <v>1</v>
      </c>
      <c r="AC190" s="50">
        <f t="shared" si="53"/>
        <v>1</v>
      </c>
      <c r="AD190" s="51" t="s">
        <v>1553</v>
      </c>
    </row>
    <row r="191" spans="1:30" s="31" customFormat="1" ht="30">
      <c r="A191" s="52">
        <v>168</v>
      </c>
      <c r="B191" s="52">
        <v>31</v>
      </c>
      <c r="C191" s="52" t="s">
        <v>104</v>
      </c>
      <c r="D191" s="52" t="str">
        <f t="shared" si="54"/>
        <v/>
      </c>
      <c r="E191" s="52" t="str">
        <f t="shared" si="55"/>
        <v>Não passível</v>
      </c>
      <c r="F191" s="52" t="str">
        <f t="shared" si="56"/>
        <v>Não passível</v>
      </c>
      <c r="G191" s="52" t="str">
        <f t="shared" si="57"/>
        <v>Não passível</v>
      </c>
      <c r="H191" s="52" t="str">
        <f t="shared" si="5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51"/>
        <v>2</v>
      </c>
      <c r="AB191" s="58">
        <f t="shared" si="52"/>
        <v>3</v>
      </c>
      <c r="AC191" s="58">
        <f t="shared" si="53"/>
        <v>4</v>
      </c>
      <c r="AD191" s="59" t="s">
        <v>1556</v>
      </c>
    </row>
    <row r="192" spans="1:30" s="31" customFormat="1" ht="30">
      <c r="A192" s="44">
        <v>169</v>
      </c>
      <c r="B192" s="44">
        <v>32</v>
      </c>
      <c r="C192" s="44" t="s">
        <v>105</v>
      </c>
      <c r="D192" s="44" t="str">
        <f t="shared" si="54"/>
        <v/>
      </c>
      <c r="E192" s="44" t="str">
        <f t="shared" si="55"/>
        <v>Não passível</v>
      </c>
      <c r="F192" s="44" t="str">
        <f t="shared" si="56"/>
        <v>Não passível</v>
      </c>
      <c r="G192" s="44" t="str">
        <f t="shared" si="57"/>
        <v>Não passível</v>
      </c>
      <c r="H192" s="44" t="str">
        <f t="shared" si="5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51"/>
        <v>2</v>
      </c>
      <c r="AB192" s="50">
        <f t="shared" si="52"/>
        <v>3</v>
      </c>
      <c r="AC192" s="50">
        <f t="shared" si="53"/>
        <v>4</v>
      </c>
      <c r="AD192" s="51" t="s">
        <v>1559</v>
      </c>
    </row>
    <row r="193" spans="1:30" s="31" customFormat="1" ht="30">
      <c r="A193" s="52">
        <v>170</v>
      </c>
      <c r="B193" s="52">
        <v>33</v>
      </c>
      <c r="C193" s="52" t="s">
        <v>106</v>
      </c>
      <c r="D193" s="52" t="str">
        <f t="shared" si="54"/>
        <v/>
      </c>
      <c r="E193" s="52" t="str">
        <f t="shared" si="55"/>
        <v>Não passível</v>
      </c>
      <c r="F193" s="52" t="str">
        <f t="shared" si="56"/>
        <v>Não passível</v>
      </c>
      <c r="G193" s="52" t="str">
        <f t="shared" si="57"/>
        <v>Não passível</v>
      </c>
      <c r="H193" s="52" t="str">
        <f t="shared" si="5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51"/>
        <v>2</v>
      </c>
      <c r="AB193" s="58">
        <f t="shared" si="52"/>
        <v>3</v>
      </c>
      <c r="AC193" s="58">
        <f t="shared" si="53"/>
        <v>4</v>
      </c>
      <c r="AD193" s="59" t="s">
        <v>107</v>
      </c>
    </row>
    <row r="194" spans="1:30" s="31" customFormat="1" ht="30">
      <c r="A194" s="44">
        <v>171</v>
      </c>
      <c r="B194" s="44">
        <v>34</v>
      </c>
      <c r="C194" s="44" t="s">
        <v>1782</v>
      </c>
      <c r="D194" s="44" t="str">
        <f t="shared" si="54"/>
        <v/>
      </c>
      <c r="E194" s="44" t="str">
        <f t="shared" si="55"/>
        <v>Não passível</v>
      </c>
      <c r="F194" s="44" t="str">
        <f t="shared" si="56"/>
        <v>Não passível</v>
      </c>
      <c r="G194" s="44" t="str">
        <f t="shared" si="57"/>
        <v>Não passível</v>
      </c>
      <c r="H194" s="44" t="str">
        <f t="shared" si="5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51"/>
        <v>2</v>
      </c>
      <c r="AB194" s="50">
        <f t="shared" si="52"/>
        <v>3</v>
      </c>
      <c r="AC194" s="50">
        <f t="shared" si="53"/>
        <v>4</v>
      </c>
      <c r="AD194" s="51" t="s">
        <v>1563</v>
      </c>
    </row>
    <row r="195" spans="1:30" s="31" customFormat="1" ht="30">
      <c r="A195" s="52">
        <v>172</v>
      </c>
      <c r="B195" s="52">
        <v>35</v>
      </c>
      <c r="C195" s="52" t="s">
        <v>1862</v>
      </c>
      <c r="D195" s="52" t="str">
        <f t="shared" si="54"/>
        <v/>
      </c>
      <c r="E195" s="52" t="str">
        <f t="shared" si="55"/>
        <v>Não passível</v>
      </c>
      <c r="F195" s="52" t="str">
        <f t="shared" si="56"/>
        <v>Não passível</v>
      </c>
      <c r="G195" s="52" t="str">
        <f t="shared" si="57"/>
        <v>Não passível</v>
      </c>
      <c r="H195" s="52" t="str">
        <f t="shared" si="5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51"/>
        <v>4</v>
      </c>
      <c r="AB195" s="58">
        <f t="shared" si="52"/>
        <v>5</v>
      </c>
      <c r="AC195" s="58">
        <f t="shared" si="53"/>
        <v>6</v>
      </c>
      <c r="AD195" s="59" t="s">
        <v>1565</v>
      </c>
    </row>
    <row r="196" spans="1:30" s="31" customFormat="1" ht="22.5">
      <c r="A196" s="44">
        <v>173</v>
      </c>
      <c r="B196" s="44">
        <v>36</v>
      </c>
      <c r="C196" s="44" t="s">
        <v>109</v>
      </c>
      <c r="D196" s="44" t="str">
        <f t="shared" si="54"/>
        <v/>
      </c>
      <c r="E196" s="44" t="str">
        <f t="shared" si="55"/>
        <v>Não passível</v>
      </c>
      <c r="F196" s="44" t="str">
        <f t="shared" si="56"/>
        <v>Não passível</v>
      </c>
      <c r="G196" s="44" t="str">
        <f t="shared" si="57"/>
        <v>Não passível</v>
      </c>
      <c r="H196" s="44" t="str">
        <f t="shared" si="5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51"/>
        <v>2</v>
      </c>
      <c r="AB196" s="50">
        <f t="shared" si="52"/>
        <v>3</v>
      </c>
      <c r="AC196" s="50">
        <f t="shared" si="53"/>
        <v>4</v>
      </c>
      <c r="AD196" s="51" t="s">
        <v>1567</v>
      </c>
    </row>
    <row r="197" spans="1:30" s="31" customFormat="1" ht="30">
      <c r="A197" s="52">
        <v>174</v>
      </c>
      <c r="B197" s="52">
        <v>37</v>
      </c>
      <c r="C197" s="52" t="s">
        <v>110</v>
      </c>
      <c r="D197" s="52" t="str">
        <f t="shared" si="54"/>
        <v/>
      </c>
      <c r="E197" s="52" t="str">
        <f t="shared" si="55"/>
        <v>Não passível</v>
      </c>
      <c r="F197" s="52" t="str">
        <f t="shared" si="56"/>
        <v>Não passível</v>
      </c>
      <c r="G197" s="52" t="str">
        <f t="shared" si="57"/>
        <v>Não passível</v>
      </c>
      <c r="H197" s="52" t="str">
        <f t="shared" si="5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51"/>
        <v>2</v>
      </c>
      <c r="AB197" s="58">
        <f t="shared" si="52"/>
        <v>3</v>
      </c>
      <c r="AC197" s="58">
        <f t="shared" si="53"/>
        <v>4</v>
      </c>
      <c r="AD197" s="59" t="s">
        <v>1569</v>
      </c>
    </row>
    <row r="198" spans="1:30" s="31" customFormat="1" ht="30">
      <c r="A198" s="44">
        <v>175</v>
      </c>
      <c r="B198" s="44">
        <v>38</v>
      </c>
      <c r="C198" s="44" t="s">
        <v>1863</v>
      </c>
      <c r="D198" s="44" t="str">
        <f t="shared" si="54"/>
        <v/>
      </c>
      <c r="E198" s="44" t="str">
        <f t="shared" si="55"/>
        <v>Não passível</v>
      </c>
      <c r="F198" s="44" t="str">
        <f t="shared" si="56"/>
        <v>Não passível</v>
      </c>
      <c r="G198" s="44" t="str">
        <f t="shared" si="57"/>
        <v>Não passível</v>
      </c>
      <c r="H198" s="44" t="str">
        <f t="shared" si="5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51"/>
        <v>2</v>
      </c>
      <c r="AB198" s="50">
        <f t="shared" si="52"/>
        <v>3</v>
      </c>
      <c r="AC198" s="50">
        <f t="shared" si="53"/>
        <v>4</v>
      </c>
      <c r="AD198" s="51" t="s">
        <v>1572</v>
      </c>
    </row>
    <row r="199" spans="1:30" s="31" customFormat="1">
      <c r="A199" s="52">
        <v>176</v>
      </c>
      <c r="B199" s="52">
        <v>39</v>
      </c>
      <c r="C199" s="52" t="s">
        <v>1864</v>
      </c>
      <c r="D199" s="52" t="str">
        <f t="shared" si="54"/>
        <v/>
      </c>
      <c r="E199" s="52" t="str">
        <f t="shared" si="55"/>
        <v>Não passível</v>
      </c>
      <c r="F199" s="52" t="str">
        <f t="shared" si="56"/>
        <v>Não passível</v>
      </c>
      <c r="G199" s="52" t="str">
        <f t="shared" si="57"/>
        <v>Não passível</v>
      </c>
      <c r="H199" s="52" t="str">
        <f t="shared" si="5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51"/>
        <v>2</v>
      </c>
      <c r="AB199" s="58">
        <f t="shared" si="52"/>
        <v>3</v>
      </c>
      <c r="AC199" s="58">
        <f t="shared" si="53"/>
        <v>4</v>
      </c>
      <c r="AD199" s="59" t="s">
        <v>1574</v>
      </c>
    </row>
    <row r="200" spans="1:30" s="31" customFormat="1" ht="30">
      <c r="A200" s="44">
        <v>177</v>
      </c>
      <c r="B200" s="44">
        <v>40</v>
      </c>
      <c r="C200" s="44" t="s">
        <v>111</v>
      </c>
      <c r="D200" s="44" t="str">
        <f t="shared" si="54"/>
        <v/>
      </c>
      <c r="E200" s="44" t="str">
        <f t="shared" si="55"/>
        <v>Não passível</v>
      </c>
      <c r="F200" s="44" t="str">
        <f t="shared" si="56"/>
        <v>Não passível</v>
      </c>
      <c r="G200" s="44" t="str">
        <f t="shared" si="57"/>
        <v>Não passível</v>
      </c>
      <c r="H200" s="44" t="str">
        <f t="shared" si="5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51"/>
        <v>2</v>
      </c>
      <c r="AB200" s="50">
        <f t="shared" si="52"/>
        <v>3</v>
      </c>
      <c r="AC200" s="50">
        <f t="shared" si="53"/>
        <v>4</v>
      </c>
      <c r="AD200" s="51" t="s">
        <v>112</v>
      </c>
    </row>
    <row r="201" spans="1:30" s="31" customFormat="1" ht="30">
      <c r="A201" s="52">
        <v>178</v>
      </c>
      <c r="B201" s="52">
        <v>41</v>
      </c>
      <c r="C201" s="52" t="s">
        <v>1865</v>
      </c>
      <c r="D201" s="52" t="str">
        <f t="shared" si="54"/>
        <v/>
      </c>
      <c r="E201" s="52" t="str">
        <f t="shared" si="55"/>
        <v>Não passível</v>
      </c>
      <c r="F201" s="52" t="str">
        <f t="shared" si="56"/>
        <v>Não passível</v>
      </c>
      <c r="G201" s="52" t="str">
        <f t="shared" si="57"/>
        <v>Não passível</v>
      </c>
      <c r="H201" s="52" t="str">
        <f t="shared" si="5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51"/>
        <v>4</v>
      </c>
      <c r="AB201" s="58">
        <f t="shared" si="52"/>
        <v>5</v>
      </c>
      <c r="AC201" s="58">
        <f t="shared" si="53"/>
        <v>6</v>
      </c>
      <c r="AD201" s="59" t="s">
        <v>113</v>
      </c>
    </row>
    <row r="202" spans="1:30" s="31" customFormat="1">
      <c r="A202" s="44">
        <v>179</v>
      </c>
      <c r="B202" s="44">
        <v>42</v>
      </c>
      <c r="C202" s="44" t="s">
        <v>1866</v>
      </c>
      <c r="D202" s="44" t="str">
        <f t="shared" si="54"/>
        <v/>
      </c>
      <c r="E202" s="44" t="str">
        <f t="shared" si="55"/>
        <v>Não passível</v>
      </c>
      <c r="F202" s="44" t="str">
        <f t="shared" si="56"/>
        <v>Não passível</v>
      </c>
      <c r="G202" s="44" t="str">
        <f t="shared" si="57"/>
        <v>Não passível</v>
      </c>
      <c r="H202" s="44" t="str">
        <f t="shared" si="5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51"/>
        <v>2</v>
      </c>
      <c r="AB202" s="50">
        <f t="shared" si="52"/>
        <v>3</v>
      </c>
      <c r="AC202" s="50">
        <f t="shared" si="53"/>
        <v>4</v>
      </c>
      <c r="AD202" s="51" t="s">
        <v>119</v>
      </c>
    </row>
    <row r="203" spans="1:30" s="31" customFormat="1">
      <c r="A203" s="52">
        <v>180</v>
      </c>
      <c r="B203" s="52">
        <v>43</v>
      </c>
      <c r="C203" s="52" t="s">
        <v>1867</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51"/>
        <v>2</v>
      </c>
      <c r="AB203" s="58">
        <f t="shared" si="52"/>
        <v>3</v>
      </c>
      <c r="AC203" s="58">
        <f t="shared" si="53"/>
        <v>4</v>
      </c>
      <c r="AD203" s="59" t="s">
        <v>120</v>
      </c>
    </row>
    <row r="204" spans="1:30" s="504" customFormat="1" ht="75">
      <c r="A204" s="496" t="s">
        <v>2282</v>
      </c>
      <c r="B204" s="496">
        <v>44</v>
      </c>
      <c r="C204" s="496" t="s">
        <v>2283</v>
      </c>
      <c r="D204" s="496" t="str">
        <f>IF($I$2="","",IF($I$2&gt;P204,AC204,IF($I$2&lt;=K204,$K$22,IF($I$2&lt;M204,AA204,AB204))))</f>
        <v/>
      </c>
      <c r="E204" s="496" t="str">
        <f t="shared" ref="E204" si="59">IF($I$4="","",IF($I$4&gt;P204,AC204,IF($I$4&lt;=K204,$K$22,IF($I$4&lt;M204,AA204,AB204))))</f>
        <v>Não passível</v>
      </c>
      <c r="F204" s="496" t="str">
        <f t="shared" ref="F204" si="60">IF($I$6="","",IF($I$6&gt;P204,AC204,IF($I$6&lt;=K204,$K$22,IF($I$6&lt;M204,AA204,AB204))))</f>
        <v>Não passível</v>
      </c>
      <c r="G204" s="496" t="str">
        <f t="shared" ref="G204" si="61">IF($I$8="","",IF($I$8&gt;P204,AC204,IF($I$8&lt;=K204,$K$22,IF($I$8&lt;M204,AA204,AB204))))</f>
        <v>Não passível</v>
      </c>
      <c r="H204" s="496" t="str">
        <f t="shared" ref="H204" si="62">IF($I$10="","",IF($I$10&gt;P204,AC204,IF($I$10&lt;=K204,$K$22,IF($I$10&lt;M204,AA204,AB204))))</f>
        <v>Não passível</v>
      </c>
      <c r="I204" s="496" t="s">
        <v>153</v>
      </c>
      <c r="J204" s="497" t="s">
        <v>165</v>
      </c>
      <c r="K204" s="496">
        <v>0.5</v>
      </c>
      <c r="L204" s="498" t="s">
        <v>1244</v>
      </c>
      <c r="M204" s="499">
        <v>1</v>
      </c>
      <c r="N204" s="500" t="s">
        <v>2284</v>
      </c>
      <c r="O204" s="498" t="s">
        <v>1226</v>
      </c>
      <c r="P204" s="501">
        <v>2</v>
      </c>
      <c r="Q204" s="496" t="s">
        <v>1250</v>
      </c>
      <c r="R204" s="498"/>
      <c r="S204" s="498" t="s">
        <v>167</v>
      </c>
      <c r="T204" s="498" t="s">
        <v>167</v>
      </c>
      <c r="U204" s="498" t="s">
        <v>167</v>
      </c>
      <c r="V204" s="498" t="s">
        <v>167</v>
      </c>
      <c r="W204" s="498" t="s">
        <v>167</v>
      </c>
      <c r="X204" s="498" t="s">
        <v>167</v>
      </c>
      <c r="Y204" s="498" t="s">
        <v>167</v>
      </c>
      <c r="Z204" s="498" t="s">
        <v>167</v>
      </c>
      <c r="AA204" s="502">
        <f t="shared" si="51"/>
        <v>2</v>
      </c>
      <c r="AB204" s="502">
        <f t="shared" si="52"/>
        <v>3</v>
      </c>
      <c r="AC204" s="502">
        <f t="shared" si="53"/>
        <v>4</v>
      </c>
      <c r="AD204" s="503" t="s">
        <v>2285</v>
      </c>
    </row>
    <row r="205" spans="1:30" s="31" customFormat="1" ht="60">
      <c r="A205" s="52">
        <v>182</v>
      </c>
      <c r="B205" s="52">
        <v>2</v>
      </c>
      <c r="C205" s="52" t="s">
        <v>115</v>
      </c>
      <c r="D205" s="52" t="str">
        <f t="shared" ref="D205:D260" si="63">IF($I$2="","",IF($I$2&gt;P205,AC205,IF($I$2&lt;=K205,$K$22,IF($I$2&lt;M205,AA205,AB205))))</f>
        <v/>
      </c>
      <c r="E205" s="52" t="str">
        <f t="shared" ref="E205:E260" si="64">IF($I$4="","",IF($I$4&gt;P205,AC205,IF($I$4&lt;=K205,$K$22,IF($I$4&lt;M205,AA205,AB205))))</f>
        <v>Não passível</v>
      </c>
      <c r="F205" s="52" t="str">
        <f t="shared" ref="F205:F260" si="65">IF($I$6="","",IF($I$6&gt;P205,AC205,IF($I$6&lt;=K205,$K$22,IF($I$6&lt;M205,AA205,AB205))))</f>
        <v>Não passível</v>
      </c>
      <c r="G205" s="52" t="str">
        <f t="shared" ref="G205:G260" si="66">IF($I$8="","",IF($I$8&gt;P205,AC205,IF($I$8&lt;=K205,$K$22,IF($I$8&lt;M205,AA205,AB205))))</f>
        <v>Não passível</v>
      </c>
      <c r="H205" s="52" t="str">
        <f t="shared" ref="H205:H260" si="67">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51"/>
        <v>2</v>
      </c>
      <c r="AB205" s="58">
        <f t="shared" si="52"/>
        <v>3</v>
      </c>
      <c r="AC205" s="58">
        <f t="shared" si="53"/>
        <v>4</v>
      </c>
      <c r="AD205" s="59" t="s">
        <v>1582</v>
      </c>
    </row>
    <row r="206" spans="1:30" s="31" customFormat="1" ht="60">
      <c r="A206" s="44">
        <v>183</v>
      </c>
      <c r="B206" s="44">
        <v>3</v>
      </c>
      <c r="C206" s="44" t="s">
        <v>116</v>
      </c>
      <c r="D206" s="44" t="str">
        <f t="shared" si="63"/>
        <v/>
      </c>
      <c r="E206" s="44" t="str">
        <f t="shared" si="64"/>
        <v>Não passível</v>
      </c>
      <c r="F206" s="44" t="str">
        <f t="shared" si="65"/>
        <v>Não passível</v>
      </c>
      <c r="G206" s="44" t="str">
        <f t="shared" si="66"/>
        <v>Não passível</v>
      </c>
      <c r="H206" s="44" t="str">
        <f t="shared" si="67"/>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51"/>
        <v>2</v>
      </c>
      <c r="AB206" s="50">
        <f t="shared" si="52"/>
        <v>3</v>
      </c>
      <c r="AC206" s="50">
        <f t="shared" si="53"/>
        <v>4</v>
      </c>
      <c r="AD206" s="51" t="s">
        <v>1584</v>
      </c>
    </row>
    <row r="207" spans="1:30" s="31" customFormat="1" ht="30">
      <c r="A207" s="52">
        <v>184</v>
      </c>
      <c r="B207" s="52">
        <v>4</v>
      </c>
      <c r="C207" s="52" t="s">
        <v>1868</v>
      </c>
      <c r="D207" s="52" t="str">
        <f t="shared" si="63"/>
        <v/>
      </c>
      <c r="E207" s="52" t="str">
        <f t="shared" si="64"/>
        <v>Não passível</v>
      </c>
      <c r="F207" s="52" t="str">
        <f t="shared" si="65"/>
        <v>Não passível</v>
      </c>
      <c r="G207" s="52" t="str">
        <f t="shared" si="66"/>
        <v>Não passível</v>
      </c>
      <c r="H207" s="52" t="str">
        <f t="shared" si="67"/>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51"/>
        <v>2</v>
      </c>
      <c r="AB207" s="58">
        <f t="shared" si="52"/>
        <v>3</v>
      </c>
      <c r="AC207" s="58">
        <f t="shared" si="53"/>
        <v>4</v>
      </c>
      <c r="AD207" s="59" t="s">
        <v>1585</v>
      </c>
    </row>
    <row r="208" spans="1:30" s="31" customFormat="1" ht="60">
      <c r="A208" s="44">
        <v>185</v>
      </c>
      <c r="B208" s="44">
        <v>5</v>
      </c>
      <c r="C208" s="44" t="s">
        <v>1869</v>
      </c>
      <c r="D208" s="44" t="str">
        <f t="shared" si="63"/>
        <v/>
      </c>
      <c r="E208" s="44" t="str">
        <f t="shared" si="64"/>
        <v>Não passível</v>
      </c>
      <c r="F208" s="44" t="str">
        <f t="shared" si="65"/>
        <v>Não passível</v>
      </c>
      <c r="G208" s="44" t="str">
        <f t="shared" si="66"/>
        <v>Não passível</v>
      </c>
      <c r="H208" s="44" t="str">
        <f t="shared" si="67"/>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51"/>
        <v>1</v>
      </c>
      <c r="AB208" s="50">
        <f t="shared" si="52"/>
        <v>1</v>
      </c>
      <c r="AC208" s="50">
        <f t="shared" si="53"/>
        <v>1</v>
      </c>
      <c r="AD208" s="51" t="s">
        <v>1589</v>
      </c>
    </row>
    <row r="209" spans="1:30" s="31" customFormat="1" ht="30">
      <c r="A209" s="52">
        <v>186</v>
      </c>
      <c r="B209" s="52">
        <v>6</v>
      </c>
      <c r="C209" s="52" t="s">
        <v>1870</v>
      </c>
      <c r="D209" s="52" t="str">
        <f t="shared" si="63"/>
        <v/>
      </c>
      <c r="E209" s="52" t="str">
        <f t="shared" si="64"/>
        <v>Não passível</v>
      </c>
      <c r="F209" s="52" t="str">
        <f t="shared" si="65"/>
        <v>Não passível</v>
      </c>
      <c r="G209" s="52" t="str">
        <f t="shared" si="66"/>
        <v>Não passível</v>
      </c>
      <c r="H209" s="52" t="str">
        <f t="shared" si="67"/>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51"/>
        <v>1</v>
      </c>
      <c r="AB209" s="58">
        <f t="shared" si="52"/>
        <v>1</v>
      </c>
      <c r="AC209" s="58">
        <f t="shared" si="53"/>
        <v>1</v>
      </c>
      <c r="AD209" s="59" t="s">
        <v>1590</v>
      </c>
    </row>
    <row r="210" spans="1:30" s="31" customFormat="1" ht="45">
      <c r="A210" s="44">
        <v>187</v>
      </c>
      <c r="B210" s="44">
        <v>7</v>
      </c>
      <c r="C210" s="44" t="s">
        <v>1871</v>
      </c>
      <c r="D210" s="44" t="str">
        <f t="shared" si="63"/>
        <v/>
      </c>
      <c r="E210" s="44" t="str">
        <f t="shared" si="64"/>
        <v>Não passível</v>
      </c>
      <c r="F210" s="44" t="str">
        <f t="shared" si="65"/>
        <v>Não passível</v>
      </c>
      <c r="G210" s="44" t="str">
        <f t="shared" si="66"/>
        <v>Não passível</v>
      </c>
      <c r="H210" s="44" t="str">
        <f t="shared" si="67"/>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51"/>
        <v>2</v>
      </c>
      <c r="AB210" s="50">
        <f t="shared" si="52"/>
        <v>3</v>
      </c>
      <c r="AC210" s="50">
        <f t="shared" si="53"/>
        <v>4</v>
      </c>
      <c r="AD210" s="51" t="s">
        <v>1591</v>
      </c>
    </row>
    <row r="211" spans="1:30" s="31" customFormat="1" ht="45">
      <c r="A211" s="52">
        <v>188</v>
      </c>
      <c r="B211" s="52">
        <v>8</v>
      </c>
      <c r="C211" s="52" t="s">
        <v>1872</v>
      </c>
      <c r="D211" s="52" t="str">
        <f t="shared" si="63"/>
        <v/>
      </c>
      <c r="E211" s="52" t="str">
        <f t="shared" si="64"/>
        <v>Não passível</v>
      </c>
      <c r="F211" s="52" t="str">
        <f t="shared" si="65"/>
        <v>Não passível</v>
      </c>
      <c r="G211" s="52" t="str">
        <f t="shared" si="66"/>
        <v>Não passível</v>
      </c>
      <c r="H211" s="52" t="str">
        <f t="shared" si="67"/>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51"/>
        <v>1</v>
      </c>
      <c r="AB211" s="58">
        <f t="shared" si="52"/>
        <v>1</v>
      </c>
      <c r="AC211" s="58">
        <f t="shared" si="53"/>
        <v>1</v>
      </c>
      <c r="AD211" s="59" t="s">
        <v>1592</v>
      </c>
    </row>
    <row r="212" spans="1:30" s="31" customFormat="1" ht="30">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2281</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51"/>
        <v>2</v>
      </c>
      <c r="AB212" s="50">
        <f t="shared" si="52"/>
        <v>3</v>
      </c>
      <c r="AC212" s="50">
        <f t="shared" si="53"/>
        <v>4</v>
      </c>
      <c r="AD212" s="51" t="s">
        <v>1594</v>
      </c>
    </row>
    <row r="213" spans="1:30" s="31" customFormat="1" ht="30">
      <c r="A213" s="52">
        <v>190</v>
      </c>
      <c r="B213" s="52">
        <v>10</v>
      </c>
      <c r="C213" s="52" t="s">
        <v>1595</v>
      </c>
      <c r="D213" s="52" t="str">
        <f t="shared" si="63"/>
        <v/>
      </c>
      <c r="E213" s="52" t="str">
        <f t="shared" si="64"/>
        <v>Não passível</v>
      </c>
      <c r="F213" s="52" t="str">
        <f t="shared" si="65"/>
        <v>Não passível</v>
      </c>
      <c r="G213" s="52" t="str">
        <f t="shared" si="66"/>
        <v>Não passível</v>
      </c>
      <c r="H213" s="52" t="str">
        <f t="shared" si="67"/>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51"/>
        <v>2</v>
      </c>
      <c r="AB213" s="58">
        <f t="shared" si="52"/>
        <v>3</v>
      </c>
      <c r="AC213" s="58">
        <f t="shared" si="53"/>
        <v>4</v>
      </c>
      <c r="AD213" s="59" t="s">
        <v>1597</v>
      </c>
    </row>
    <row r="214" spans="1:30" s="31" customFormat="1" ht="30">
      <c r="A214" s="44">
        <v>191</v>
      </c>
      <c r="B214" s="44">
        <v>11</v>
      </c>
      <c r="C214" s="44" t="s">
        <v>1873</v>
      </c>
      <c r="D214" s="44" t="str">
        <f t="shared" si="63"/>
        <v/>
      </c>
      <c r="E214" s="44" t="str">
        <f t="shared" si="64"/>
        <v>Não passível</v>
      </c>
      <c r="F214" s="44" t="str">
        <f t="shared" si="65"/>
        <v>Não passível</v>
      </c>
      <c r="G214" s="44" t="str">
        <f t="shared" si="66"/>
        <v>Não passível</v>
      </c>
      <c r="H214" s="44" t="str">
        <f t="shared" si="67"/>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51"/>
        <v>2</v>
      </c>
      <c r="AB214" s="50">
        <f t="shared" si="52"/>
        <v>3</v>
      </c>
      <c r="AC214" s="50">
        <f t="shared" si="53"/>
        <v>4</v>
      </c>
      <c r="AD214" s="51" t="s">
        <v>108</v>
      </c>
    </row>
    <row r="215" spans="1:30" s="31" customFormat="1">
      <c r="A215" s="52">
        <v>192</v>
      </c>
      <c r="B215" s="52">
        <v>12</v>
      </c>
      <c r="C215" s="52" t="s">
        <v>1726</v>
      </c>
      <c r="D215" s="52" t="str">
        <f t="shared" si="63"/>
        <v/>
      </c>
      <c r="E215" s="52" t="str">
        <f t="shared" si="64"/>
        <v>Não passível</v>
      </c>
      <c r="F215" s="52" t="str">
        <f t="shared" si="65"/>
        <v>Não passível</v>
      </c>
      <c r="G215" s="52" t="str">
        <f t="shared" si="66"/>
        <v>Não passível</v>
      </c>
      <c r="H215" s="52" t="str">
        <f t="shared" si="67"/>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51"/>
        <v>1</v>
      </c>
      <c r="AB215" s="58">
        <f t="shared" si="52"/>
        <v>1</v>
      </c>
      <c r="AC215" s="58">
        <f t="shared" si="53"/>
        <v>1</v>
      </c>
      <c r="AD215" s="59" t="s">
        <v>1602</v>
      </c>
    </row>
    <row r="216" spans="1:30" s="31" customFormat="1" ht="30">
      <c r="A216" s="44">
        <v>193</v>
      </c>
      <c r="B216" s="44">
        <v>13</v>
      </c>
      <c r="C216" s="44" t="s">
        <v>121</v>
      </c>
      <c r="D216" s="44" t="str">
        <f t="shared" si="63"/>
        <v/>
      </c>
      <c r="E216" s="44" t="str">
        <f t="shared" si="64"/>
        <v>Não passível</v>
      </c>
      <c r="F216" s="44" t="str">
        <f t="shared" si="65"/>
        <v>Não passível</v>
      </c>
      <c r="G216" s="44" t="str">
        <f t="shared" si="66"/>
        <v>Não passível</v>
      </c>
      <c r="H216" s="44" t="str">
        <f t="shared" si="67"/>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51"/>
        <v>1</v>
      </c>
      <c r="AB216" s="50">
        <f t="shared" si="52"/>
        <v>1</v>
      </c>
      <c r="AC216" s="50">
        <f t="shared" si="53"/>
        <v>1</v>
      </c>
      <c r="AD216" s="51" t="s">
        <v>1604</v>
      </c>
    </row>
    <row r="217" spans="1:30" s="31" customFormat="1" ht="30">
      <c r="A217" s="52">
        <v>194</v>
      </c>
      <c r="B217" s="52">
        <v>14</v>
      </c>
      <c r="C217" s="52" t="s">
        <v>1874</v>
      </c>
      <c r="D217" s="52" t="str">
        <f t="shared" si="63"/>
        <v/>
      </c>
      <c r="E217" s="52" t="str">
        <f t="shared" si="64"/>
        <v>Não passível</v>
      </c>
      <c r="F217" s="52" t="str">
        <f t="shared" si="65"/>
        <v>Não passível</v>
      </c>
      <c r="G217" s="52" t="str">
        <f t="shared" si="66"/>
        <v>Não passível</v>
      </c>
      <c r="H217" s="52" t="str">
        <f t="shared" si="67"/>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51"/>
        <v>2</v>
      </c>
      <c r="AB217" s="58">
        <f t="shared" si="52"/>
        <v>3</v>
      </c>
      <c r="AC217" s="58">
        <f t="shared" si="53"/>
        <v>4</v>
      </c>
      <c r="AD217" s="59" t="s">
        <v>1605</v>
      </c>
    </row>
    <row r="218" spans="1:30" s="31" customFormat="1">
      <c r="A218" s="44">
        <v>195</v>
      </c>
      <c r="B218" s="44">
        <v>15</v>
      </c>
      <c r="C218" s="44" t="s">
        <v>122</v>
      </c>
      <c r="D218" s="44" t="str">
        <f t="shared" si="63"/>
        <v/>
      </c>
      <c r="E218" s="44" t="str">
        <f t="shared" si="64"/>
        <v>Não passível</v>
      </c>
      <c r="F218" s="44" t="str">
        <f t="shared" si="65"/>
        <v>Não passível</v>
      </c>
      <c r="G218" s="44" t="str">
        <f t="shared" si="66"/>
        <v>Não passível</v>
      </c>
      <c r="H218" s="44" t="str">
        <f t="shared" si="67"/>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51"/>
        <v>4</v>
      </c>
      <c r="AB218" s="50">
        <f t="shared" si="52"/>
        <v>5</v>
      </c>
      <c r="AC218" s="50">
        <f t="shared" si="53"/>
        <v>6</v>
      </c>
      <c r="AD218" s="51" t="s">
        <v>1606</v>
      </c>
    </row>
    <row r="219" spans="1:30" s="31" customFormat="1">
      <c r="A219" s="52">
        <v>196</v>
      </c>
      <c r="B219" s="52">
        <v>16</v>
      </c>
      <c r="C219" s="52" t="s">
        <v>123</v>
      </c>
      <c r="D219" s="52" t="str">
        <f t="shared" si="63"/>
        <v/>
      </c>
      <c r="E219" s="52" t="str">
        <f t="shared" si="64"/>
        <v>Não passível</v>
      </c>
      <c r="F219" s="52" t="str">
        <f t="shared" si="65"/>
        <v>Não passível</v>
      </c>
      <c r="G219" s="52" t="str">
        <f t="shared" si="66"/>
        <v>Não passível</v>
      </c>
      <c r="H219" s="52" t="str">
        <f t="shared" si="67"/>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60" si="68">IF(I219="","",IF(I219="P",$D$15,IF(I219="M",$E$15,$F$15)))</f>
        <v>4</v>
      </c>
      <c r="AB219" s="58">
        <f t="shared" ref="AB219:AB260" si="69">IF(I219="","",IF(I219="P",$D$16,IF(I219="M",$E$16,$F$16)))</f>
        <v>5</v>
      </c>
      <c r="AC219" s="58">
        <f t="shared" ref="AC219:AC260" si="70">IF(I219="","",IF(I219="P",$D$17,IF(I219="M",$E$17,$F$17)))</f>
        <v>6</v>
      </c>
      <c r="AD219" s="59" t="s">
        <v>1608</v>
      </c>
    </row>
    <row r="220" spans="1:30" s="31" customFormat="1">
      <c r="A220" s="44">
        <v>197</v>
      </c>
      <c r="B220" s="44">
        <v>17</v>
      </c>
      <c r="C220" s="44" t="s">
        <v>124</v>
      </c>
      <c r="D220" s="44" t="str">
        <f t="shared" si="63"/>
        <v/>
      </c>
      <c r="E220" s="44" t="str">
        <f t="shared" si="64"/>
        <v>Não passível</v>
      </c>
      <c r="F220" s="44" t="str">
        <f t="shared" si="65"/>
        <v>Não passível</v>
      </c>
      <c r="G220" s="44" t="str">
        <f t="shared" si="66"/>
        <v>Não passível</v>
      </c>
      <c r="H220" s="44" t="str">
        <f t="shared" si="67"/>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68"/>
        <v>2</v>
      </c>
      <c r="AB220" s="50">
        <f t="shared" si="69"/>
        <v>3</v>
      </c>
      <c r="AC220" s="50">
        <f t="shared" si="70"/>
        <v>4</v>
      </c>
      <c r="AD220" s="51" t="s">
        <v>1610</v>
      </c>
    </row>
    <row r="221" spans="1:30" s="31" customFormat="1" ht="30">
      <c r="A221" s="52">
        <v>198</v>
      </c>
      <c r="B221" s="52">
        <v>18</v>
      </c>
      <c r="C221" s="52" t="s">
        <v>125</v>
      </c>
      <c r="D221" s="52" t="str">
        <f t="shared" si="63"/>
        <v/>
      </c>
      <c r="E221" s="52" t="str">
        <f t="shared" si="64"/>
        <v>Não passível</v>
      </c>
      <c r="F221" s="52" t="str">
        <f t="shared" si="65"/>
        <v>Não passível</v>
      </c>
      <c r="G221" s="52" t="str">
        <f t="shared" si="66"/>
        <v>Não passível</v>
      </c>
      <c r="H221" s="52" t="str">
        <f t="shared" si="67"/>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68"/>
        <v>4</v>
      </c>
      <c r="AB221" s="58">
        <f t="shared" si="69"/>
        <v>5</v>
      </c>
      <c r="AC221" s="58">
        <f t="shared" si="70"/>
        <v>6</v>
      </c>
      <c r="AD221" s="59" t="s">
        <v>1613</v>
      </c>
    </row>
    <row r="222" spans="1:30" s="31" customFormat="1" ht="30">
      <c r="A222" s="44">
        <v>199</v>
      </c>
      <c r="B222" s="44">
        <v>19</v>
      </c>
      <c r="C222" s="44" t="s">
        <v>126</v>
      </c>
      <c r="D222" s="44" t="str">
        <f t="shared" si="63"/>
        <v/>
      </c>
      <c r="E222" s="44" t="str">
        <f t="shared" si="64"/>
        <v>Não passível</v>
      </c>
      <c r="F222" s="44" t="str">
        <f t="shared" si="65"/>
        <v>Não passível</v>
      </c>
      <c r="G222" s="44" t="str">
        <f t="shared" si="66"/>
        <v>Não passível</v>
      </c>
      <c r="H222" s="44" t="str">
        <f t="shared" si="67"/>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68"/>
        <v>2</v>
      </c>
      <c r="AB222" s="50">
        <f t="shared" si="69"/>
        <v>3</v>
      </c>
      <c r="AC222" s="50">
        <f t="shared" si="70"/>
        <v>4</v>
      </c>
      <c r="AD222" s="51" t="s">
        <v>1614</v>
      </c>
    </row>
    <row r="223" spans="1:30" s="31" customFormat="1" ht="30">
      <c r="A223" s="52">
        <v>200</v>
      </c>
      <c r="B223" s="52">
        <v>20</v>
      </c>
      <c r="C223" s="52" t="s">
        <v>127</v>
      </c>
      <c r="D223" s="52" t="str">
        <f t="shared" si="63"/>
        <v/>
      </c>
      <c r="E223" s="52" t="str">
        <f t="shared" si="64"/>
        <v>Não passível</v>
      </c>
      <c r="F223" s="52" t="str">
        <f t="shared" si="65"/>
        <v>Não passível</v>
      </c>
      <c r="G223" s="52" t="str">
        <f t="shared" si="66"/>
        <v>Não passível</v>
      </c>
      <c r="H223" s="52" t="str">
        <f t="shared" si="67"/>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68"/>
        <v>4</v>
      </c>
      <c r="AB223" s="58">
        <f t="shared" si="69"/>
        <v>5</v>
      </c>
      <c r="AC223" s="58">
        <f t="shared" si="70"/>
        <v>6</v>
      </c>
      <c r="AD223" s="59" t="s">
        <v>128</v>
      </c>
    </row>
    <row r="224" spans="1:30" s="31" customFormat="1">
      <c r="A224" s="44">
        <v>201</v>
      </c>
      <c r="B224" s="44">
        <v>21</v>
      </c>
      <c r="C224" s="44" t="s">
        <v>1875</v>
      </c>
      <c r="D224" s="44" t="str">
        <f t="shared" si="63"/>
        <v/>
      </c>
      <c r="E224" s="44" t="str">
        <f t="shared" si="64"/>
        <v>Não passível</v>
      </c>
      <c r="F224" s="44" t="str">
        <f t="shared" si="65"/>
        <v>Não passível</v>
      </c>
      <c r="G224" s="44" t="str">
        <f t="shared" si="66"/>
        <v>Não passível</v>
      </c>
      <c r="H224" s="44" t="str">
        <f t="shared" si="67"/>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68"/>
        <v>4</v>
      </c>
      <c r="AB224" s="50">
        <f t="shared" si="69"/>
        <v>5</v>
      </c>
      <c r="AC224" s="50">
        <f t="shared" si="70"/>
        <v>6</v>
      </c>
      <c r="AD224" s="51" t="s">
        <v>1617</v>
      </c>
    </row>
    <row r="225" spans="1:30" s="31" customFormat="1" ht="30">
      <c r="A225" s="52">
        <v>202</v>
      </c>
      <c r="B225" s="52">
        <v>22</v>
      </c>
      <c r="C225" s="52" t="s">
        <v>1876</v>
      </c>
      <c r="D225" s="52" t="str">
        <f t="shared" si="63"/>
        <v/>
      </c>
      <c r="E225" s="52" t="str">
        <f t="shared" si="64"/>
        <v>Não passível</v>
      </c>
      <c r="F225" s="52" t="str">
        <f t="shared" si="65"/>
        <v>Não passível</v>
      </c>
      <c r="G225" s="52" t="str">
        <f t="shared" si="66"/>
        <v>Não passível</v>
      </c>
      <c r="H225" s="52" t="str">
        <f t="shared" si="67"/>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68"/>
        <v>4</v>
      </c>
      <c r="AB225" s="58">
        <f t="shared" si="69"/>
        <v>5</v>
      </c>
      <c r="AC225" s="58">
        <f t="shared" si="70"/>
        <v>6</v>
      </c>
      <c r="AD225" s="59" t="s">
        <v>1618</v>
      </c>
    </row>
    <row r="226" spans="1:30" s="31" customFormat="1" ht="30">
      <c r="A226" s="44">
        <v>203</v>
      </c>
      <c r="B226" s="44">
        <v>23</v>
      </c>
      <c r="C226" s="44" t="s">
        <v>1877</v>
      </c>
      <c r="D226" s="44" t="str">
        <f t="shared" si="63"/>
        <v/>
      </c>
      <c r="E226" s="44" t="str">
        <f t="shared" si="64"/>
        <v>Não passível</v>
      </c>
      <c r="F226" s="44" t="str">
        <f t="shared" si="65"/>
        <v>Não passível</v>
      </c>
      <c r="G226" s="44" t="str">
        <f t="shared" si="66"/>
        <v>Não passível</v>
      </c>
      <c r="H226" s="44" t="str">
        <f t="shared" si="67"/>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68"/>
        <v>4</v>
      </c>
      <c r="AB226" s="50">
        <f t="shared" si="69"/>
        <v>5</v>
      </c>
      <c r="AC226" s="50">
        <f t="shared" si="70"/>
        <v>6</v>
      </c>
      <c r="AD226" s="51" t="s">
        <v>1620</v>
      </c>
    </row>
    <row r="227" spans="1:30" s="31" customFormat="1">
      <c r="A227" s="52">
        <v>204</v>
      </c>
      <c r="B227" s="52">
        <v>24</v>
      </c>
      <c r="C227" s="52" t="s">
        <v>129</v>
      </c>
      <c r="D227" s="52" t="str">
        <f t="shared" si="63"/>
        <v/>
      </c>
      <c r="E227" s="52" t="str">
        <f t="shared" si="64"/>
        <v>Não passível</v>
      </c>
      <c r="F227" s="52" t="str">
        <f t="shared" si="65"/>
        <v>Não passível</v>
      </c>
      <c r="G227" s="52" t="str">
        <f t="shared" si="66"/>
        <v>Não passível</v>
      </c>
      <c r="H227" s="52" t="str">
        <f t="shared" si="67"/>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68"/>
        <v>4</v>
      </c>
      <c r="AB227" s="58">
        <f t="shared" si="69"/>
        <v>5</v>
      </c>
      <c r="AC227" s="58">
        <f t="shared" si="70"/>
        <v>6</v>
      </c>
      <c r="AD227" s="59" t="s">
        <v>1621</v>
      </c>
    </row>
    <row r="228" spans="1:30" s="31" customFormat="1" ht="30">
      <c r="A228" s="44">
        <v>205</v>
      </c>
      <c r="B228" s="44">
        <v>25</v>
      </c>
      <c r="C228" s="44" t="s">
        <v>130</v>
      </c>
      <c r="D228" s="44" t="str">
        <f t="shared" si="63"/>
        <v/>
      </c>
      <c r="E228" s="44" t="str">
        <f t="shared" si="64"/>
        <v>Não passível</v>
      </c>
      <c r="F228" s="44" t="str">
        <f t="shared" si="65"/>
        <v>Não passível</v>
      </c>
      <c r="G228" s="44" t="str">
        <f t="shared" si="66"/>
        <v>Não passível</v>
      </c>
      <c r="H228" s="44" t="str">
        <f t="shared" si="67"/>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68"/>
        <v>2</v>
      </c>
      <c r="AB228" s="50">
        <f t="shared" si="69"/>
        <v>3</v>
      </c>
      <c r="AC228" s="50">
        <f t="shared" si="70"/>
        <v>4</v>
      </c>
      <c r="AD228" s="51" t="s">
        <v>1622</v>
      </c>
    </row>
    <row r="229" spans="1:30" s="31" customFormat="1" ht="30">
      <c r="A229" s="52">
        <v>206</v>
      </c>
      <c r="B229" s="52">
        <v>26</v>
      </c>
      <c r="C229" s="52" t="s">
        <v>1878</v>
      </c>
      <c r="D229" s="52" t="str">
        <f t="shared" si="63"/>
        <v/>
      </c>
      <c r="E229" s="52" t="str">
        <f t="shared" si="64"/>
        <v>Não passível</v>
      </c>
      <c r="F229" s="52" t="str">
        <f t="shared" si="65"/>
        <v>Não passível</v>
      </c>
      <c r="G229" s="52" t="str">
        <f t="shared" si="66"/>
        <v>Não passível</v>
      </c>
      <c r="H229" s="52" t="str">
        <f t="shared" si="67"/>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68"/>
        <v>4</v>
      </c>
      <c r="AB229" s="58">
        <f t="shared" si="69"/>
        <v>5</v>
      </c>
      <c r="AC229" s="58">
        <f t="shared" si="70"/>
        <v>6</v>
      </c>
      <c r="AD229" s="59" t="s">
        <v>1624</v>
      </c>
    </row>
    <row r="230" spans="1:30" s="31" customFormat="1" ht="75">
      <c r="A230" s="44">
        <v>207</v>
      </c>
      <c r="B230" s="44">
        <v>27</v>
      </c>
      <c r="C230" s="44" t="s">
        <v>1783</v>
      </c>
      <c r="D230" s="44" t="str">
        <f t="shared" si="63"/>
        <v/>
      </c>
      <c r="E230" s="44" t="str">
        <f t="shared" si="64"/>
        <v>Não passível</v>
      </c>
      <c r="F230" s="44" t="str">
        <f t="shared" si="65"/>
        <v>Não passível</v>
      </c>
      <c r="G230" s="44" t="str">
        <f t="shared" si="66"/>
        <v>Não passível</v>
      </c>
      <c r="H230" s="44" t="str">
        <f t="shared" si="67"/>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68"/>
        <v>2</v>
      </c>
      <c r="AB230" s="50">
        <f t="shared" si="69"/>
        <v>3</v>
      </c>
      <c r="AC230" s="50">
        <f t="shared" si="70"/>
        <v>4</v>
      </c>
      <c r="AD230" s="51" t="s">
        <v>1626</v>
      </c>
    </row>
    <row r="231" spans="1:30" s="31" customFormat="1" ht="60">
      <c r="A231" s="52">
        <v>208</v>
      </c>
      <c r="B231" s="52">
        <v>28</v>
      </c>
      <c r="C231" s="52" t="s">
        <v>1784</v>
      </c>
      <c r="D231" s="52" t="str">
        <f t="shared" si="63"/>
        <v/>
      </c>
      <c r="E231" s="52" t="str">
        <f t="shared" si="64"/>
        <v>Não passível</v>
      </c>
      <c r="F231" s="52" t="str">
        <f t="shared" si="65"/>
        <v>Não passível</v>
      </c>
      <c r="G231" s="52" t="str">
        <f t="shared" si="66"/>
        <v>Não passível</v>
      </c>
      <c r="H231" s="52" t="str">
        <f t="shared" si="67"/>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68"/>
        <v>2</v>
      </c>
      <c r="AB231" s="58">
        <f t="shared" si="69"/>
        <v>3</v>
      </c>
      <c r="AC231" s="58">
        <f t="shared" si="70"/>
        <v>4</v>
      </c>
      <c r="AD231" s="59" t="s">
        <v>1629</v>
      </c>
    </row>
    <row r="232" spans="1:30" s="31" customFormat="1" ht="30">
      <c r="A232" s="44">
        <v>209</v>
      </c>
      <c r="B232" s="44">
        <v>29</v>
      </c>
      <c r="C232" s="44" t="s">
        <v>1879</v>
      </c>
      <c r="D232" s="44" t="str">
        <f t="shared" si="63"/>
        <v/>
      </c>
      <c r="E232" s="44" t="str">
        <f t="shared" si="64"/>
        <v>Não passível</v>
      </c>
      <c r="F232" s="44" t="str">
        <f t="shared" si="65"/>
        <v>Não passível</v>
      </c>
      <c r="G232" s="44" t="str">
        <f t="shared" si="66"/>
        <v>Não passível</v>
      </c>
      <c r="H232" s="44" t="str">
        <f t="shared" si="67"/>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68"/>
        <v>4</v>
      </c>
      <c r="AB232" s="50">
        <f t="shared" si="69"/>
        <v>5</v>
      </c>
      <c r="AC232" s="50">
        <f t="shared" si="70"/>
        <v>6</v>
      </c>
      <c r="AD232" s="51" t="s">
        <v>1631</v>
      </c>
    </row>
    <row r="233" spans="1:30" s="31" customFormat="1" ht="45">
      <c r="A233" s="52">
        <v>210</v>
      </c>
      <c r="B233" s="52">
        <v>30</v>
      </c>
      <c r="C233" s="52" t="s">
        <v>1880</v>
      </c>
      <c r="D233" s="52" t="str">
        <f t="shared" si="63"/>
        <v/>
      </c>
      <c r="E233" s="52" t="str">
        <f t="shared" si="64"/>
        <v>Não passível</v>
      </c>
      <c r="F233" s="52" t="str">
        <f t="shared" si="65"/>
        <v>Não passível</v>
      </c>
      <c r="G233" s="52" t="str">
        <f t="shared" si="66"/>
        <v>Não passível</v>
      </c>
      <c r="H233" s="52" t="str">
        <f t="shared" si="67"/>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68"/>
        <v>4</v>
      </c>
      <c r="AB233" s="58">
        <f t="shared" si="69"/>
        <v>5</v>
      </c>
      <c r="AC233" s="58">
        <f t="shared" si="70"/>
        <v>6</v>
      </c>
      <c r="AD233" s="59" t="s">
        <v>1634</v>
      </c>
    </row>
    <row r="234" spans="1:30" s="31" customFormat="1" ht="30">
      <c r="A234" s="44">
        <v>211</v>
      </c>
      <c r="B234" s="44">
        <v>31</v>
      </c>
      <c r="C234" s="44" t="s">
        <v>1881</v>
      </c>
      <c r="D234" s="44" t="str">
        <f t="shared" si="63"/>
        <v/>
      </c>
      <c r="E234" s="44" t="str">
        <f t="shared" si="64"/>
        <v>Não passível</v>
      </c>
      <c r="F234" s="44" t="str">
        <f t="shared" si="65"/>
        <v>Não passível</v>
      </c>
      <c r="G234" s="44" t="str">
        <f t="shared" si="66"/>
        <v>Não passível</v>
      </c>
      <c r="H234" s="44" t="str">
        <f t="shared" si="67"/>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68"/>
        <v>4</v>
      </c>
      <c r="AB234" s="50">
        <f t="shared" si="69"/>
        <v>5</v>
      </c>
      <c r="AC234" s="50">
        <f t="shared" si="70"/>
        <v>6</v>
      </c>
      <c r="AD234" s="51" t="s">
        <v>1635</v>
      </c>
    </row>
    <row r="235" spans="1:30" s="31" customFormat="1">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68"/>
        <v>2</v>
      </c>
      <c r="AB235" s="58">
        <f t="shared" si="69"/>
        <v>3</v>
      </c>
      <c r="AC235" s="58">
        <f t="shared" si="70"/>
        <v>4</v>
      </c>
      <c r="AD235" s="59" t="s">
        <v>204</v>
      </c>
    </row>
    <row r="236" spans="1:30" s="31" customFormat="1">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68"/>
        <v>2</v>
      </c>
      <c r="AB236" s="50">
        <f t="shared" si="69"/>
        <v>3</v>
      </c>
      <c r="AC236" s="50">
        <f t="shared" si="70"/>
        <v>4</v>
      </c>
      <c r="AD236" s="51" t="s">
        <v>133</v>
      </c>
    </row>
    <row r="237" spans="1:30" s="31" customFormat="1" ht="45">
      <c r="A237" s="52">
        <v>214</v>
      </c>
      <c r="B237" s="52">
        <v>34</v>
      </c>
      <c r="C237" s="52" t="s">
        <v>1785</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68"/>
        <v>2</v>
      </c>
      <c r="AB237" s="58">
        <f t="shared" si="69"/>
        <v>3</v>
      </c>
      <c r="AC237" s="58">
        <f t="shared" si="70"/>
        <v>4</v>
      </c>
      <c r="AD237" s="59" t="s">
        <v>2354</v>
      </c>
    </row>
    <row r="238" spans="1:30" s="31" customFormat="1" ht="30">
      <c r="A238" s="44">
        <v>215</v>
      </c>
      <c r="B238" s="44">
        <v>35</v>
      </c>
      <c r="C238" s="44" t="s">
        <v>1786</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68"/>
        <v>2</v>
      </c>
      <c r="AB238" s="50">
        <f t="shared" si="69"/>
        <v>3</v>
      </c>
      <c r="AC238" s="50">
        <f t="shared" si="70"/>
        <v>4</v>
      </c>
      <c r="AD238" s="51" t="s">
        <v>1641</v>
      </c>
    </row>
    <row r="239" spans="1:30" s="31" customFormat="1" ht="30">
      <c r="A239" s="52">
        <v>216</v>
      </c>
      <c r="B239" s="52">
        <v>36</v>
      </c>
      <c r="C239" s="52" t="s">
        <v>1882</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68"/>
        <v>4</v>
      </c>
      <c r="AB239" s="58">
        <f t="shared" si="69"/>
        <v>5</v>
      </c>
      <c r="AC239" s="58">
        <f t="shared" si="70"/>
        <v>6</v>
      </c>
      <c r="AD239" s="59" t="s">
        <v>1642</v>
      </c>
    </row>
    <row r="240" spans="1:30" s="31" customFormat="1" ht="4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68"/>
        <v>2</v>
      </c>
      <c r="AB240" s="50">
        <f t="shared" si="69"/>
        <v>3</v>
      </c>
      <c r="AC240" s="50">
        <f t="shared" si="70"/>
        <v>4</v>
      </c>
      <c r="AD240" s="51" t="s">
        <v>135</v>
      </c>
    </row>
    <row r="241" spans="1:30" s="31" customFormat="1" ht="45">
      <c r="A241" s="52">
        <v>218</v>
      </c>
      <c r="B241" s="52">
        <v>38</v>
      </c>
      <c r="C241" s="52" t="s">
        <v>136</v>
      </c>
      <c r="D241" s="52" t="str">
        <f t="shared" si="63"/>
        <v/>
      </c>
      <c r="E241" s="52" t="str">
        <f t="shared" si="64"/>
        <v>Não passível</v>
      </c>
      <c r="F241" s="52" t="str">
        <f t="shared" si="65"/>
        <v>Não passível</v>
      </c>
      <c r="G241" s="52" t="str">
        <f t="shared" si="66"/>
        <v>Não passível</v>
      </c>
      <c r="H241" s="52" t="str">
        <f t="shared" si="67"/>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68"/>
        <v>2</v>
      </c>
      <c r="AB241" s="58">
        <f t="shared" si="69"/>
        <v>3</v>
      </c>
      <c r="AC241" s="58">
        <f t="shared" si="70"/>
        <v>4</v>
      </c>
      <c r="AD241" s="59" t="s">
        <v>2467</v>
      </c>
    </row>
    <row r="242" spans="1:30" s="31" customFormat="1" ht="22.5">
      <c r="A242" s="44">
        <v>219</v>
      </c>
      <c r="B242" s="44">
        <v>39</v>
      </c>
      <c r="C242" s="44" t="s">
        <v>137</v>
      </c>
      <c r="D242" s="44" t="str">
        <f t="shared" si="63"/>
        <v/>
      </c>
      <c r="E242" s="44" t="str">
        <f t="shared" si="64"/>
        <v>Não passível</v>
      </c>
      <c r="F242" s="44" t="str">
        <f t="shared" si="65"/>
        <v>Não passível</v>
      </c>
      <c r="G242" s="44" t="str">
        <f t="shared" si="66"/>
        <v>Não passível</v>
      </c>
      <c r="H242" s="44" t="str">
        <f t="shared" si="67"/>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68"/>
        <v>2</v>
      </c>
      <c r="AB242" s="50">
        <f t="shared" si="69"/>
        <v>3</v>
      </c>
      <c r="AC242" s="50">
        <f t="shared" si="70"/>
        <v>4</v>
      </c>
      <c r="AD242" s="51" t="s">
        <v>1647</v>
      </c>
    </row>
    <row r="243" spans="1:30" s="31" customFormat="1" ht="45">
      <c r="A243" s="52">
        <v>220</v>
      </c>
      <c r="B243" s="52">
        <v>40</v>
      </c>
      <c r="C243" s="52" t="s">
        <v>1883</v>
      </c>
      <c r="D243" s="52" t="str">
        <f t="shared" si="63"/>
        <v/>
      </c>
      <c r="E243" s="52" t="str">
        <f t="shared" si="64"/>
        <v>Não passível</v>
      </c>
      <c r="F243" s="52" t="str">
        <f t="shared" si="65"/>
        <v>Não passível</v>
      </c>
      <c r="G243" s="52" t="str">
        <f t="shared" si="66"/>
        <v>Não passível</v>
      </c>
      <c r="H243" s="52" t="str">
        <f t="shared" si="67"/>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68"/>
        <v>2</v>
      </c>
      <c r="AB243" s="58">
        <f t="shared" si="69"/>
        <v>3</v>
      </c>
      <c r="AC243" s="58">
        <f t="shared" si="70"/>
        <v>4</v>
      </c>
      <c r="AD243" s="59" t="s">
        <v>117</v>
      </c>
    </row>
    <row r="244" spans="1:30" s="31" customFormat="1" ht="90">
      <c r="A244" s="44">
        <v>221</v>
      </c>
      <c r="B244" s="44">
        <v>41</v>
      </c>
      <c r="C244" s="44" t="s">
        <v>1884</v>
      </c>
      <c r="D244" s="44" t="str">
        <f t="shared" si="63"/>
        <v/>
      </c>
      <c r="E244" s="44" t="str">
        <f t="shared" si="64"/>
        <v>Não passível</v>
      </c>
      <c r="F244" s="44" t="str">
        <f t="shared" si="65"/>
        <v>Não passível</v>
      </c>
      <c r="G244" s="44" t="str">
        <f t="shared" si="66"/>
        <v>Não passível</v>
      </c>
      <c r="H244" s="44" t="str">
        <f t="shared" si="67"/>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68"/>
        <v>2</v>
      </c>
      <c r="AB244" s="50">
        <f t="shared" si="69"/>
        <v>3</v>
      </c>
      <c r="AC244" s="50">
        <f t="shared" si="70"/>
        <v>4</v>
      </c>
      <c r="AD244" s="51" t="s">
        <v>118</v>
      </c>
    </row>
    <row r="245" spans="1:30" s="31" customFormat="1" ht="30">
      <c r="A245" s="52">
        <v>222</v>
      </c>
      <c r="B245" s="52">
        <v>42</v>
      </c>
      <c r="C245" s="52" t="s">
        <v>1885</v>
      </c>
      <c r="D245" s="52" t="str">
        <f t="shared" si="63"/>
        <v/>
      </c>
      <c r="E245" s="52" t="str">
        <f t="shared" si="64"/>
        <v>Não passível</v>
      </c>
      <c r="F245" s="52" t="str">
        <f t="shared" si="65"/>
        <v>Não passível</v>
      </c>
      <c r="G245" s="52" t="str">
        <f t="shared" si="66"/>
        <v>Não passível</v>
      </c>
      <c r="H245" s="52" t="str">
        <f t="shared" si="67"/>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68"/>
        <v>2</v>
      </c>
      <c r="AB245" s="58">
        <f t="shared" si="69"/>
        <v>3</v>
      </c>
      <c r="AC245" s="58">
        <f t="shared" si="70"/>
        <v>4</v>
      </c>
      <c r="AD245" s="59" t="s">
        <v>1651</v>
      </c>
    </row>
    <row r="246" spans="1:30" s="31" customFormat="1" ht="30">
      <c r="A246" s="44">
        <v>223</v>
      </c>
      <c r="B246" s="44">
        <v>43</v>
      </c>
      <c r="C246" s="44" t="s">
        <v>1886</v>
      </c>
      <c r="D246" s="44" t="str">
        <f t="shared" si="63"/>
        <v/>
      </c>
      <c r="E246" s="44" t="str">
        <f t="shared" si="64"/>
        <v>Não passível</v>
      </c>
      <c r="F246" s="44" t="str">
        <f t="shared" si="65"/>
        <v>Não passível</v>
      </c>
      <c r="G246" s="44" t="str">
        <f t="shared" si="66"/>
        <v>Não passível</v>
      </c>
      <c r="H246" s="44" t="str">
        <f t="shared" si="67"/>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68"/>
        <v>2</v>
      </c>
      <c r="AB246" s="50">
        <f t="shared" si="69"/>
        <v>3</v>
      </c>
      <c r="AC246" s="50">
        <f t="shared" si="70"/>
        <v>4</v>
      </c>
      <c r="AD246" s="51" t="s">
        <v>1654</v>
      </c>
    </row>
    <row r="247" spans="1:30" s="31" customFormat="1" ht="30">
      <c r="A247" s="43">
        <v>224</v>
      </c>
      <c r="B247" s="52">
        <v>1</v>
      </c>
      <c r="C247" s="52" t="s">
        <v>138</v>
      </c>
      <c r="D247" s="52" t="str">
        <f t="shared" si="63"/>
        <v/>
      </c>
      <c r="E247" s="52" t="str">
        <f t="shared" si="64"/>
        <v>Não passível</v>
      </c>
      <c r="F247" s="52" t="str">
        <f>IF($I$6="","",IF($I$6&gt;P247,AC247,IF($I$6&lt;=K247,$K$22,IF($I$6&lt;M247,AA247,AB247))))</f>
        <v>Não passível</v>
      </c>
      <c r="G247" s="52" t="str">
        <f t="shared" si="66"/>
        <v>Não passível</v>
      </c>
      <c r="H247" s="52" t="str">
        <f t="shared" si="67"/>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68"/>
        <v>2</v>
      </c>
      <c r="AB247" s="58">
        <f t="shared" si="69"/>
        <v>3</v>
      </c>
      <c r="AC247" s="58">
        <f t="shared" si="70"/>
        <v>4</v>
      </c>
      <c r="AD247" s="59" t="s">
        <v>1656</v>
      </c>
    </row>
    <row r="248" spans="1:30" s="31" customFormat="1" ht="30">
      <c r="A248" s="44">
        <v>225</v>
      </c>
      <c r="B248" s="44">
        <v>2</v>
      </c>
      <c r="C248" s="44" t="s">
        <v>1887</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1302</v>
      </c>
      <c r="K248" s="44">
        <v>200</v>
      </c>
      <c r="L248" s="46" t="s">
        <v>1244</v>
      </c>
      <c r="M248" s="47">
        <v>600</v>
      </c>
      <c r="N248" s="48" t="s">
        <v>1657</v>
      </c>
      <c r="O248" s="46" t="s">
        <v>1514</v>
      </c>
      <c r="P248" s="49">
        <v>1000</v>
      </c>
      <c r="Q248" s="44" t="s">
        <v>1250</v>
      </c>
      <c r="R248" s="46" t="s">
        <v>167</v>
      </c>
      <c r="S248" s="46" t="s">
        <v>167</v>
      </c>
      <c r="T248" s="46" t="s">
        <v>167</v>
      </c>
      <c r="U248" s="46" t="s">
        <v>167</v>
      </c>
      <c r="V248" s="46" t="s">
        <v>167</v>
      </c>
      <c r="W248" s="46" t="s">
        <v>167</v>
      </c>
      <c r="X248" s="46" t="s">
        <v>167</v>
      </c>
      <c r="Y248" s="46" t="s">
        <v>167</v>
      </c>
      <c r="Z248" s="46" t="s">
        <v>167</v>
      </c>
      <c r="AA248" s="50">
        <f t="shared" si="68"/>
        <v>2</v>
      </c>
      <c r="AB248" s="50">
        <f t="shared" si="69"/>
        <v>3</v>
      </c>
      <c r="AC248" s="50">
        <f t="shared" si="70"/>
        <v>4</v>
      </c>
      <c r="AD248" s="51" t="s">
        <v>2482</v>
      </c>
    </row>
    <row r="249" spans="1:30" s="31" customFormat="1" ht="22.5">
      <c r="A249" s="44">
        <v>237</v>
      </c>
      <c r="B249" s="44">
        <v>237</v>
      </c>
      <c r="C249" s="44" t="s">
        <v>2479</v>
      </c>
      <c r="D249" s="44" t="str">
        <f>IF($I$2="","",IF($I$2&gt;=P249,AC249,IF($I$2&lt;=K249,$K$22,IF($I$2&lt;M249,AA249,AB249))))</f>
        <v/>
      </c>
      <c r="E249" s="44" t="str">
        <f>IF($I$4="","",IF($I$4&gt;=P249,AC249,IF($I$4&lt;=K249,$K$22,IF($I$4&lt;M249,AA249,AB249))))</f>
        <v>Não passível</v>
      </c>
      <c r="F249" s="44" t="str">
        <f>IF($I$6="","",IF($I$6&gt;=P249,AC249,IF($I$6&lt;=K249,$K$22,IF($I$6&lt;M249,AA249,AB249))))</f>
        <v>Não passível</v>
      </c>
      <c r="G249" s="44" t="str">
        <f>IF($I$8="","",IF($I$8&gt;=P249,AC249,IF($I$8&lt;=K249,$K$22,IF($I$8&lt;M249,AA249,AB249))))</f>
        <v>Não passível</v>
      </c>
      <c r="H249" s="44" t="str">
        <f>IF($I$10="","",IF($I$10&gt;=P249,AC249,IF($I$10&lt;=K249,$K$22,IF($I$10&lt;M249,AA249,AB249))))</f>
        <v>Não passível</v>
      </c>
      <c r="I249" s="44" t="s">
        <v>2480</v>
      </c>
      <c r="J249" s="45" t="s">
        <v>1302</v>
      </c>
      <c r="K249" s="44">
        <v>200</v>
      </c>
      <c r="L249" s="46" t="s">
        <v>1244</v>
      </c>
      <c r="M249" s="47">
        <v>600</v>
      </c>
      <c r="N249" s="48" t="s">
        <v>1657</v>
      </c>
      <c r="O249" s="46" t="s">
        <v>1514</v>
      </c>
      <c r="P249" s="49">
        <v>1000</v>
      </c>
      <c r="Q249" s="44" t="s">
        <v>1250</v>
      </c>
      <c r="R249" s="46" t="s">
        <v>167</v>
      </c>
      <c r="S249" s="46" t="s">
        <v>167</v>
      </c>
      <c r="T249" s="46" t="s">
        <v>167</v>
      </c>
      <c r="U249" s="46" t="s">
        <v>167</v>
      </c>
      <c r="V249" s="46" t="s">
        <v>167</v>
      </c>
      <c r="W249" s="46" t="s">
        <v>167</v>
      </c>
      <c r="X249" s="46" t="s">
        <v>167</v>
      </c>
      <c r="Y249" s="46" t="s">
        <v>167</v>
      </c>
      <c r="Z249" s="46" t="s">
        <v>167</v>
      </c>
      <c r="AA249" s="50">
        <f t="shared" ref="AA249" si="71">IF(I249="","",IF(I249="P",$D$15,IF(I249="M",$E$15,$F$15)))</f>
        <v>1</v>
      </c>
      <c r="AB249" s="50">
        <f t="shared" ref="AB249" si="72">IF(I249="","",IF(I249="P",$D$16,IF(I249="M",$E$16,$F$16)))</f>
        <v>1</v>
      </c>
      <c r="AC249" s="50">
        <f t="shared" ref="AC249" si="73">IF(I249="","",IF(I249="P",$D$17,IF(I249="M",$E$17,$F$17)))</f>
        <v>1</v>
      </c>
      <c r="AD249" s="51" t="s">
        <v>2481</v>
      </c>
    </row>
    <row r="250" spans="1:30" s="31" customFormat="1" ht="22.5">
      <c r="A250" s="52">
        <v>226</v>
      </c>
      <c r="B250" s="52">
        <v>3</v>
      </c>
      <c r="C250" s="52" t="s">
        <v>139</v>
      </c>
      <c r="D250" s="52" t="str">
        <f t="shared" si="63"/>
        <v/>
      </c>
      <c r="E250" s="52" t="str">
        <f t="shared" si="64"/>
        <v>Não passível</v>
      </c>
      <c r="F250" s="52" t="str">
        <f t="shared" si="65"/>
        <v>Não passível</v>
      </c>
      <c r="G250" s="52" t="str">
        <f t="shared" si="66"/>
        <v>Não passível</v>
      </c>
      <c r="H250" s="52" t="str">
        <f t="shared" si="67"/>
        <v>Não passível</v>
      </c>
      <c r="I250" s="52" t="s">
        <v>153</v>
      </c>
      <c r="J250" s="53" t="s">
        <v>1658</v>
      </c>
      <c r="K250" s="52">
        <v>20000</v>
      </c>
      <c r="L250" s="54" t="s">
        <v>1244</v>
      </c>
      <c r="M250" s="55">
        <v>150000</v>
      </c>
      <c r="N250" s="56" t="s">
        <v>1659</v>
      </c>
      <c r="O250" s="54" t="s">
        <v>1226</v>
      </c>
      <c r="P250" s="57">
        <v>300000</v>
      </c>
      <c r="Q250" s="52" t="s">
        <v>188</v>
      </c>
      <c r="R250" s="54" t="s">
        <v>167</v>
      </c>
      <c r="S250" s="54" t="s">
        <v>167</v>
      </c>
      <c r="T250" s="54" t="s">
        <v>167</v>
      </c>
      <c r="U250" s="54" t="s">
        <v>167</v>
      </c>
      <c r="V250" s="54" t="s">
        <v>167</v>
      </c>
      <c r="W250" s="54" t="s">
        <v>167</v>
      </c>
      <c r="X250" s="54" t="s">
        <v>167</v>
      </c>
      <c r="Y250" s="54" t="s">
        <v>167</v>
      </c>
      <c r="Z250" s="54" t="s">
        <v>167</v>
      </c>
      <c r="AA250" s="58">
        <f t="shared" si="68"/>
        <v>2</v>
      </c>
      <c r="AB250" s="58">
        <f t="shared" si="69"/>
        <v>3</v>
      </c>
      <c r="AC250" s="58">
        <f t="shared" si="70"/>
        <v>4</v>
      </c>
      <c r="AD250" s="59" t="s">
        <v>1660</v>
      </c>
    </row>
    <row r="251" spans="1:30" s="31" customFormat="1">
      <c r="A251" s="44">
        <v>227</v>
      </c>
      <c r="B251" s="44">
        <v>4</v>
      </c>
      <c r="C251" s="44" t="s">
        <v>140</v>
      </c>
      <c r="D251" s="44" t="str">
        <f t="shared" si="63"/>
        <v/>
      </c>
      <c r="E251" s="44" t="str">
        <f t="shared" si="64"/>
        <v>Não passível</v>
      </c>
      <c r="F251" s="44" t="str">
        <f t="shared" si="65"/>
        <v>Não passível</v>
      </c>
      <c r="G251" s="44" t="str">
        <f t="shared" si="66"/>
        <v>Não passível</v>
      </c>
      <c r="H251" s="44" t="str">
        <f t="shared" si="67"/>
        <v>Não passível</v>
      </c>
      <c r="I251" s="44" t="s">
        <v>153</v>
      </c>
      <c r="J251" s="45" t="s">
        <v>1658</v>
      </c>
      <c r="K251" s="44">
        <v>200</v>
      </c>
      <c r="L251" s="46" t="s">
        <v>1244</v>
      </c>
      <c r="M251" s="47">
        <v>2000</v>
      </c>
      <c r="N251" s="48" t="s">
        <v>1661</v>
      </c>
      <c r="O251" s="46" t="s">
        <v>1226</v>
      </c>
      <c r="P251" s="49">
        <v>10000</v>
      </c>
      <c r="Q251" s="44" t="s">
        <v>188</v>
      </c>
      <c r="R251" s="46" t="s">
        <v>167</v>
      </c>
      <c r="S251" s="46" t="s">
        <v>167</v>
      </c>
      <c r="T251" s="46" t="s">
        <v>167</v>
      </c>
      <c r="U251" s="46" t="s">
        <v>167</v>
      </c>
      <c r="V251" s="46" t="s">
        <v>167</v>
      </c>
      <c r="W251" s="46" t="s">
        <v>167</v>
      </c>
      <c r="X251" s="46" t="s">
        <v>167</v>
      </c>
      <c r="Y251" s="46" t="s">
        <v>167</v>
      </c>
      <c r="Z251" s="46" t="s">
        <v>167</v>
      </c>
      <c r="AA251" s="50">
        <f t="shared" si="68"/>
        <v>2</v>
      </c>
      <c r="AB251" s="50">
        <f t="shared" si="69"/>
        <v>3</v>
      </c>
      <c r="AC251" s="50">
        <f t="shared" si="70"/>
        <v>4</v>
      </c>
      <c r="AD251" s="51" t="s">
        <v>1662</v>
      </c>
    </row>
    <row r="252" spans="1:30" s="31" customFormat="1" ht="30">
      <c r="A252" s="52">
        <v>228</v>
      </c>
      <c r="B252" s="52">
        <v>5</v>
      </c>
      <c r="C252" s="52" t="s">
        <v>141</v>
      </c>
      <c r="D252" s="52" t="str">
        <f>IF($I$2="","",IF($I$2&gt;=P252,AC252,IF($I$2&lt;=K252,$K$22,IF($I$2&lt;M252,AA252,AB252))))</f>
        <v/>
      </c>
      <c r="E252" s="52" t="str">
        <f>IF($I$4="","",IF($I$4&gt;=P252,AC252,IF($I$4&lt;=K252,$K$22,IF($I$4&lt;M252,AA252,AB252))))</f>
        <v>Não passível</v>
      </c>
      <c r="F252" s="52" t="str">
        <f>IF($I$6="","",IF($I$6&gt;=P252,AC252,IF($I$6&lt;=K252,$K$22,IF($I$6&lt;M252,AA252,AB252))))</f>
        <v>Não passível</v>
      </c>
      <c r="G252" s="52" t="str">
        <f>IF($I$8="","",IF($I$8&gt;=P252,AC252,IF($I$8&lt;=K252,$K$22,IF($I$8&lt;M252,AA252,AB252))))</f>
        <v>Não passível</v>
      </c>
      <c r="H252" s="52" t="str">
        <f>IF($I$10="","",IF($I$10&gt;=P252,AC252,IF($I$10&lt;=K252,$K$22,IF($I$10&lt;M252,AA252,AB252))))</f>
        <v>Não passível</v>
      </c>
      <c r="I252" s="52" t="s">
        <v>153</v>
      </c>
      <c r="J252" s="53" t="s">
        <v>1663</v>
      </c>
      <c r="K252" s="52">
        <v>200</v>
      </c>
      <c r="L252" s="54" t="s">
        <v>1244</v>
      </c>
      <c r="M252" s="55">
        <v>600</v>
      </c>
      <c r="N252" s="56" t="s">
        <v>1664</v>
      </c>
      <c r="O252" s="54" t="s">
        <v>1580</v>
      </c>
      <c r="P252" s="57">
        <v>1000</v>
      </c>
      <c r="Q252" s="52" t="s">
        <v>1250</v>
      </c>
      <c r="R252" s="54" t="s">
        <v>167</v>
      </c>
      <c r="S252" s="54" t="s">
        <v>167</v>
      </c>
      <c r="T252" s="54" t="s">
        <v>167</v>
      </c>
      <c r="U252" s="54" t="s">
        <v>167</v>
      </c>
      <c r="V252" s="54" t="s">
        <v>167</v>
      </c>
      <c r="W252" s="54" t="s">
        <v>167</v>
      </c>
      <c r="X252" s="54" t="s">
        <v>167</v>
      </c>
      <c r="Y252" s="54" t="s">
        <v>167</v>
      </c>
      <c r="Z252" s="54" t="s">
        <v>167</v>
      </c>
      <c r="AA252" s="58">
        <f t="shared" si="68"/>
        <v>2</v>
      </c>
      <c r="AB252" s="58">
        <f t="shared" si="69"/>
        <v>3</v>
      </c>
      <c r="AC252" s="58">
        <f t="shared" si="70"/>
        <v>4</v>
      </c>
      <c r="AD252" s="59" t="s">
        <v>1665</v>
      </c>
    </row>
    <row r="253" spans="1:30" s="31" customFormat="1" ht="30">
      <c r="A253" s="44">
        <v>229</v>
      </c>
      <c r="B253" s="44">
        <v>6</v>
      </c>
      <c r="C253" s="44" t="s">
        <v>142</v>
      </c>
      <c r="D253" s="44" t="str">
        <f t="shared" si="63"/>
        <v/>
      </c>
      <c r="E253" s="44" t="str">
        <f t="shared" si="64"/>
        <v>Não passível</v>
      </c>
      <c r="F253" s="44" t="str">
        <f t="shared" si="65"/>
        <v>Não passível</v>
      </c>
      <c r="G253" s="44" t="str">
        <f t="shared" si="66"/>
        <v>Não passível</v>
      </c>
      <c r="H253" s="44" t="str">
        <f t="shared" si="67"/>
        <v>Não passível</v>
      </c>
      <c r="I253" s="44" t="s">
        <v>153</v>
      </c>
      <c r="J253" s="45" t="s">
        <v>1658</v>
      </c>
      <c r="K253" s="44">
        <v>500</v>
      </c>
      <c r="L253" s="46" t="s">
        <v>1244</v>
      </c>
      <c r="M253" s="47">
        <v>1000</v>
      </c>
      <c r="N253" s="48" t="s">
        <v>1666</v>
      </c>
      <c r="O253" s="46" t="s">
        <v>1226</v>
      </c>
      <c r="P253" s="49">
        <v>2000</v>
      </c>
      <c r="Q253" s="44" t="s">
        <v>188</v>
      </c>
      <c r="R253" s="46" t="s">
        <v>167</v>
      </c>
      <c r="S253" s="46" t="s">
        <v>167</v>
      </c>
      <c r="T253" s="46" t="s">
        <v>167</v>
      </c>
      <c r="U253" s="46" t="s">
        <v>167</v>
      </c>
      <c r="V253" s="46" t="s">
        <v>167</v>
      </c>
      <c r="W253" s="46" t="s">
        <v>167</v>
      </c>
      <c r="X253" s="46" t="s">
        <v>167</v>
      </c>
      <c r="Y253" s="46" t="s">
        <v>167</v>
      </c>
      <c r="Z253" s="46" t="s">
        <v>167</v>
      </c>
      <c r="AA253" s="50">
        <f t="shared" si="68"/>
        <v>2</v>
      </c>
      <c r="AB253" s="50">
        <f t="shared" si="69"/>
        <v>3</v>
      </c>
      <c r="AC253" s="50">
        <f t="shared" si="70"/>
        <v>4</v>
      </c>
      <c r="AD253" s="51" t="s">
        <v>1667</v>
      </c>
    </row>
    <row r="254" spans="1:30" s="31" customFormat="1" ht="22.5">
      <c r="A254" s="52">
        <v>230</v>
      </c>
      <c r="B254" s="52">
        <v>7</v>
      </c>
      <c r="C254" s="52" t="s">
        <v>143</v>
      </c>
      <c r="D254" s="52" t="str">
        <f t="shared" si="63"/>
        <v/>
      </c>
      <c r="E254" s="52" t="str">
        <f t="shared" si="64"/>
        <v>Não passível</v>
      </c>
      <c r="F254" s="52" t="str">
        <f t="shared" si="65"/>
        <v>Não passível</v>
      </c>
      <c r="G254" s="52" t="str">
        <f t="shared" si="66"/>
        <v>Não passível</v>
      </c>
      <c r="H254" s="52" t="str">
        <f t="shared" si="67"/>
        <v>Não passível</v>
      </c>
      <c r="I254" s="52" t="s">
        <v>153</v>
      </c>
      <c r="J254" s="53" t="s">
        <v>1542</v>
      </c>
      <c r="K254" s="52">
        <v>2</v>
      </c>
      <c r="L254" s="54" t="s">
        <v>1244</v>
      </c>
      <c r="M254" s="55">
        <v>5</v>
      </c>
      <c r="N254" s="56" t="s">
        <v>1668</v>
      </c>
      <c r="O254" s="54" t="s">
        <v>1226</v>
      </c>
      <c r="P254" s="57">
        <v>50</v>
      </c>
      <c r="Q254" s="52" t="s">
        <v>1250</v>
      </c>
      <c r="R254" s="54" t="s">
        <v>167</v>
      </c>
      <c r="S254" s="54" t="s">
        <v>167</v>
      </c>
      <c r="T254" s="54" t="s">
        <v>167</v>
      </c>
      <c r="U254" s="54" t="s">
        <v>167</v>
      </c>
      <c r="V254" s="54" t="s">
        <v>167</v>
      </c>
      <c r="W254" s="54" t="s">
        <v>167</v>
      </c>
      <c r="X254" s="54" t="s">
        <v>167</v>
      </c>
      <c r="Y254" s="54" t="s">
        <v>167</v>
      </c>
      <c r="Z254" s="54" t="s">
        <v>167</v>
      </c>
      <c r="AA254" s="58">
        <f t="shared" si="68"/>
        <v>2</v>
      </c>
      <c r="AB254" s="58">
        <f t="shared" si="69"/>
        <v>3</v>
      </c>
      <c r="AC254" s="58">
        <f t="shared" si="70"/>
        <v>4</v>
      </c>
      <c r="AD254" s="59" t="s">
        <v>1669</v>
      </c>
    </row>
    <row r="255" spans="1:30" s="31" customFormat="1">
      <c r="A255" s="44">
        <v>231</v>
      </c>
      <c r="B255" s="44">
        <v>8</v>
      </c>
      <c r="C255" s="44" t="s">
        <v>1888</v>
      </c>
      <c r="D255" s="44" t="str">
        <f t="shared" si="63"/>
        <v/>
      </c>
      <c r="E255" s="44" t="str">
        <f t="shared" si="64"/>
        <v>Não passível</v>
      </c>
      <c r="F255" s="44" t="str">
        <f t="shared" si="65"/>
        <v>Não passível</v>
      </c>
      <c r="G255" s="44" t="str">
        <f t="shared" si="66"/>
        <v>Não passível</v>
      </c>
      <c r="H255" s="44" t="str">
        <f t="shared" si="67"/>
        <v>Não passível</v>
      </c>
      <c r="I255" s="44" t="s">
        <v>153</v>
      </c>
      <c r="J255" s="45" t="s">
        <v>1670</v>
      </c>
      <c r="K255" s="44">
        <v>500</v>
      </c>
      <c r="L255" s="46" t="s">
        <v>1244</v>
      </c>
      <c r="M255" s="47">
        <v>1000</v>
      </c>
      <c r="N255" s="48" t="s">
        <v>1671</v>
      </c>
      <c r="O255" s="46" t="s">
        <v>1226</v>
      </c>
      <c r="P255" s="49">
        <v>5000</v>
      </c>
      <c r="Q255" s="44" t="s">
        <v>183</v>
      </c>
      <c r="R255" s="46" t="s">
        <v>167</v>
      </c>
      <c r="S255" s="46" t="s">
        <v>167</v>
      </c>
      <c r="T255" s="46" t="s">
        <v>167</v>
      </c>
      <c r="U255" s="46" t="s">
        <v>167</v>
      </c>
      <c r="V255" s="46" t="s">
        <v>167</v>
      </c>
      <c r="W255" s="46" t="s">
        <v>167</v>
      </c>
      <c r="X255" s="46" t="s">
        <v>167</v>
      </c>
      <c r="Y255" s="46" t="s">
        <v>167</v>
      </c>
      <c r="Z255" s="46" t="s">
        <v>167</v>
      </c>
      <c r="AA255" s="50">
        <f t="shared" si="68"/>
        <v>2</v>
      </c>
      <c r="AB255" s="50">
        <f t="shared" si="69"/>
        <v>3</v>
      </c>
      <c r="AC255" s="50">
        <f t="shared" si="70"/>
        <v>4</v>
      </c>
      <c r="AD255" s="51" t="s">
        <v>1672</v>
      </c>
    </row>
    <row r="256" spans="1:30" s="31" customFormat="1" ht="22.5">
      <c r="A256" s="52">
        <v>232</v>
      </c>
      <c r="B256" s="52">
        <v>9</v>
      </c>
      <c r="C256" s="52" t="s">
        <v>144</v>
      </c>
      <c r="D256" s="52" t="str">
        <f t="shared" si="63"/>
        <v/>
      </c>
      <c r="E256" s="52" t="str">
        <f t="shared" si="64"/>
        <v>Não passível</v>
      </c>
      <c r="F256" s="52" t="str">
        <f t="shared" si="65"/>
        <v>Não passível</v>
      </c>
      <c r="G256" s="52" t="str">
        <f t="shared" si="66"/>
        <v>Não passível</v>
      </c>
      <c r="H256" s="52" t="str">
        <f t="shared" si="67"/>
        <v>Não passível</v>
      </c>
      <c r="I256" s="52" t="s">
        <v>153</v>
      </c>
      <c r="J256" s="53" t="s">
        <v>1441</v>
      </c>
      <c r="K256" s="52">
        <v>50000</v>
      </c>
      <c r="L256" s="54" t="s">
        <v>1244</v>
      </c>
      <c r="M256" s="55">
        <v>75000</v>
      </c>
      <c r="N256" s="56" t="s">
        <v>1673</v>
      </c>
      <c r="O256" s="54" t="s">
        <v>1226</v>
      </c>
      <c r="P256" s="57">
        <v>100000</v>
      </c>
      <c r="Q256" s="52" t="s">
        <v>189</v>
      </c>
      <c r="R256" s="54" t="s">
        <v>167</v>
      </c>
      <c r="S256" s="54" t="s">
        <v>167</v>
      </c>
      <c r="T256" s="54" t="s">
        <v>167</v>
      </c>
      <c r="U256" s="54" t="s">
        <v>167</v>
      </c>
      <c r="V256" s="54" t="s">
        <v>167</v>
      </c>
      <c r="W256" s="54" t="s">
        <v>167</v>
      </c>
      <c r="X256" s="54" t="s">
        <v>167</v>
      </c>
      <c r="Y256" s="54" t="s">
        <v>167</v>
      </c>
      <c r="Z256" s="54" t="s">
        <v>167</v>
      </c>
      <c r="AA256" s="58">
        <f t="shared" si="68"/>
        <v>2</v>
      </c>
      <c r="AB256" s="58">
        <f t="shared" si="69"/>
        <v>3</v>
      </c>
      <c r="AC256" s="58">
        <f t="shared" si="70"/>
        <v>4</v>
      </c>
      <c r="AD256" s="59" t="s">
        <v>145</v>
      </c>
    </row>
    <row r="257" spans="1:30" s="31" customFormat="1" ht="30">
      <c r="A257" s="44">
        <v>233</v>
      </c>
      <c r="B257" s="44">
        <v>10</v>
      </c>
      <c r="C257" s="44" t="s">
        <v>146</v>
      </c>
      <c r="D257" s="44" t="str">
        <f t="shared" si="63"/>
        <v/>
      </c>
      <c r="E257" s="44" t="str">
        <f t="shared" si="64"/>
        <v>Não passível</v>
      </c>
      <c r="F257" s="44" t="str">
        <f t="shared" si="65"/>
        <v>Não passível</v>
      </c>
      <c r="G257" s="44" t="str">
        <f t="shared" si="66"/>
        <v>Não passível</v>
      </c>
      <c r="H257" s="44" t="str">
        <f t="shared" si="67"/>
        <v>Não passível</v>
      </c>
      <c r="I257" s="44" t="s">
        <v>153</v>
      </c>
      <c r="J257" s="45" t="s">
        <v>1441</v>
      </c>
      <c r="K257" s="44">
        <v>500</v>
      </c>
      <c r="L257" s="46" t="s">
        <v>1244</v>
      </c>
      <c r="M257" s="47">
        <v>5000</v>
      </c>
      <c r="N257" s="48" t="s">
        <v>1674</v>
      </c>
      <c r="O257" s="46" t="s">
        <v>1226</v>
      </c>
      <c r="P257" s="49">
        <v>25000</v>
      </c>
      <c r="Q257" s="44" t="s">
        <v>189</v>
      </c>
      <c r="R257" s="46" t="s">
        <v>167</v>
      </c>
      <c r="S257" s="46" t="s">
        <v>167</v>
      </c>
      <c r="T257" s="46" t="s">
        <v>167</v>
      </c>
      <c r="U257" s="46" t="s">
        <v>167</v>
      </c>
      <c r="V257" s="46" t="s">
        <v>167</v>
      </c>
      <c r="W257" s="46" t="s">
        <v>167</v>
      </c>
      <c r="X257" s="46" t="s">
        <v>167</v>
      </c>
      <c r="Y257" s="46" t="s">
        <v>167</v>
      </c>
      <c r="Z257" s="46" t="s">
        <v>167</v>
      </c>
      <c r="AA257" s="50">
        <f t="shared" si="68"/>
        <v>2</v>
      </c>
      <c r="AB257" s="50">
        <f t="shared" si="69"/>
        <v>3</v>
      </c>
      <c r="AC257" s="50">
        <f t="shared" si="70"/>
        <v>4</v>
      </c>
      <c r="AD257" s="51" t="s">
        <v>147</v>
      </c>
    </row>
    <row r="258" spans="1:30" s="31" customFormat="1" ht="45">
      <c r="A258" s="52">
        <v>234</v>
      </c>
      <c r="B258" s="52">
        <v>11</v>
      </c>
      <c r="C258" s="52" t="s">
        <v>149</v>
      </c>
      <c r="D258" s="52" t="str">
        <f t="shared" si="63"/>
        <v/>
      </c>
      <c r="E258" s="52" t="str">
        <f t="shared" si="64"/>
        <v>Não passível</v>
      </c>
      <c r="F258" s="52" t="str">
        <f t="shared" si="65"/>
        <v>Não passível</v>
      </c>
      <c r="G258" s="52" t="str">
        <f t="shared" si="66"/>
        <v>Não passível</v>
      </c>
      <c r="H258" s="52" t="str">
        <f t="shared" si="67"/>
        <v>Não passível</v>
      </c>
      <c r="I258" s="52" t="s">
        <v>153</v>
      </c>
      <c r="J258" s="53" t="s">
        <v>1441</v>
      </c>
      <c r="K258" s="52">
        <v>6000</v>
      </c>
      <c r="L258" s="54" t="s">
        <v>1244</v>
      </c>
      <c r="M258" s="55">
        <v>60000</v>
      </c>
      <c r="N258" s="56" t="s">
        <v>1675</v>
      </c>
      <c r="O258" s="54" t="s">
        <v>1226</v>
      </c>
      <c r="P258" s="57">
        <v>600000</v>
      </c>
      <c r="Q258" s="52" t="s">
        <v>158</v>
      </c>
      <c r="R258" s="54" t="s">
        <v>167</v>
      </c>
      <c r="S258" s="54" t="s">
        <v>167</v>
      </c>
      <c r="T258" s="54" t="s">
        <v>167</v>
      </c>
      <c r="U258" s="54" t="s">
        <v>167</v>
      </c>
      <c r="V258" s="54" t="s">
        <v>167</v>
      </c>
      <c r="W258" s="54" t="s">
        <v>167</v>
      </c>
      <c r="X258" s="54" t="s">
        <v>167</v>
      </c>
      <c r="Y258" s="54" t="s">
        <v>167</v>
      </c>
      <c r="Z258" s="54" t="s">
        <v>167</v>
      </c>
      <c r="AA258" s="58">
        <f t="shared" si="68"/>
        <v>2</v>
      </c>
      <c r="AB258" s="58">
        <f t="shared" si="69"/>
        <v>3</v>
      </c>
      <c r="AC258" s="58">
        <f t="shared" si="70"/>
        <v>4</v>
      </c>
      <c r="AD258" s="59" t="s">
        <v>1676</v>
      </c>
    </row>
    <row r="259" spans="1:30" s="31" customFormat="1">
      <c r="A259" s="44">
        <v>235</v>
      </c>
      <c r="B259" s="44">
        <v>12</v>
      </c>
      <c r="C259" s="44" t="s">
        <v>1889</v>
      </c>
      <c r="D259" s="44" t="str">
        <f t="shared" si="63"/>
        <v/>
      </c>
      <c r="E259" s="44" t="str">
        <f t="shared" si="64"/>
        <v>Não passível</v>
      </c>
      <c r="F259" s="44" t="str">
        <f t="shared" si="65"/>
        <v>Não passível</v>
      </c>
      <c r="G259" s="44" t="str">
        <f t="shared" si="66"/>
        <v>Não passível</v>
      </c>
      <c r="H259" s="44" t="str">
        <f t="shared" si="67"/>
        <v>Não passível</v>
      </c>
      <c r="I259" s="44" t="s">
        <v>154</v>
      </c>
      <c r="J259" s="45" t="s">
        <v>1542</v>
      </c>
      <c r="K259" s="44">
        <v>10</v>
      </c>
      <c r="L259" s="46" t="s">
        <v>1244</v>
      </c>
      <c r="M259" s="47">
        <v>150</v>
      </c>
      <c r="N259" s="48" t="s">
        <v>1677</v>
      </c>
      <c r="O259" s="46" t="s">
        <v>1226</v>
      </c>
      <c r="P259" s="49">
        <v>500</v>
      </c>
      <c r="Q259" s="44" t="s">
        <v>1250</v>
      </c>
      <c r="R259" s="46" t="s">
        <v>167</v>
      </c>
      <c r="S259" s="46" t="s">
        <v>167</v>
      </c>
      <c r="T259" s="46" t="s">
        <v>167</v>
      </c>
      <c r="U259" s="46" t="s">
        <v>167</v>
      </c>
      <c r="V259" s="46" t="s">
        <v>167</v>
      </c>
      <c r="W259" s="46" t="s">
        <v>167</v>
      </c>
      <c r="X259" s="46" t="s">
        <v>167</v>
      </c>
      <c r="Y259" s="46" t="s">
        <v>167</v>
      </c>
      <c r="Z259" s="46" t="s">
        <v>167</v>
      </c>
      <c r="AA259" s="50">
        <f t="shared" si="68"/>
        <v>4</v>
      </c>
      <c r="AB259" s="50">
        <f t="shared" si="69"/>
        <v>5</v>
      </c>
      <c r="AC259" s="50">
        <f t="shared" si="70"/>
        <v>6</v>
      </c>
      <c r="AD259" s="51" t="s">
        <v>1678</v>
      </c>
    </row>
    <row r="260" spans="1:30" s="31" customFormat="1">
      <c r="A260" s="52">
        <v>236</v>
      </c>
      <c r="B260" s="52">
        <v>13</v>
      </c>
      <c r="C260" s="52" t="s">
        <v>1890</v>
      </c>
      <c r="D260" s="52" t="str">
        <f t="shared" si="63"/>
        <v/>
      </c>
      <c r="E260" s="52" t="str">
        <f t="shared" si="64"/>
        <v>Não passível</v>
      </c>
      <c r="F260" s="52" t="str">
        <f t="shared" si="65"/>
        <v>Não passível</v>
      </c>
      <c r="G260" s="52" t="str">
        <f t="shared" si="66"/>
        <v>Não passível</v>
      </c>
      <c r="H260" s="52" t="str">
        <f t="shared" si="67"/>
        <v>Não passível</v>
      </c>
      <c r="I260" s="52" t="s">
        <v>153</v>
      </c>
      <c r="J260" s="53" t="s">
        <v>170</v>
      </c>
      <c r="K260" s="52">
        <v>3</v>
      </c>
      <c r="L260" s="54" t="s">
        <v>1244</v>
      </c>
      <c r="M260" s="55">
        <v>10</v>
      </c>
      <c r="N260" s="56" t="s">
        <v>1679</v>
      </c>
      <c r="O260" s="54" t="s">
        <v>1226</v>
      </c>
      <c r="P260" s="57">
        <v>30</v>
      </c>
      <c r="Q260" s="52" t="s">
        <v>182</v>
      </c>
      <c r="R260" s="54" t="s">
        <v>167</v>
      </c>
      <c r="S260" s="54" t="s">
        <v>167</v>
      </c>
      <c r="T260" s="54" t="s">
        <v>167</v>
      </c>
      <c r="U260" s="54" t="s">
        <v>167</v>
      </c>
      <c r="V260" s="54" t="s">
        <v>167</v>
      </c>
      <c r="W260" s="54" t="s">
        <v>167</v>
      </c>
      <c r="X260" s="54" t="s">
        <v>167</v>
      </c>
      <c r="Y260" s="54" t="s">
        <v>167</v>
      </c>
      <c r="Z260" s="54" t="s">
        <v>167</v>
      </c>
      <c r="AA260" s="58">
        <f t="shared" si="68"/>
        <v>2</v>
      </c>
      <c r="AB260" s="58">
        <f t="shared" si="69"/>
        <v>3</v>
      </c>
      <c r="AC260" s="58">
        <f t="shared" si="70"/>
        <v>4</v>
      </c>
      <c r="AD260" s="59" t="s">
        <v>1680</v>
      </c>
    </row>
  </sheetData>
  <sheetProtection algorithmName="SHA-512" hashValue="zFAfPBFvgz51dlVX4NX0LImXmJCMjrcUqfS4IwrAI6m+4n9Qq5F7aahEIr5v4O75uzdZAqhoptONJwS43To88w==" saltValue="ZI1ME029w9jgDbIDfmucrw==" spinCount="100000" sheet="1" objects="1" scenarios="1"/>
  <autoFilter ref="A22:AH260">
    <filterColumn colId="26" showButton="0"/>
    <filterColumn colId="27" showButton="0"/>
  </autoFilter>
  <mergeCells count="56">
    <mergeCell ref="D1:G1"/>
    <mergeCell ref="B2:B3"/>
    <mergeCell ref="C2:C3"/>
    <mergeCell ref="D2:G3"/>
    <mergeCell ref="B4:B5"/>
    <mergeCell ref="C4:C5"/>
    <mergeCell ref="D4:G5"/>
    <mergeCell ref="A20:A22"/>
    <mergeCell ref="B20:B22"/>
    <mergeCell ref="C20:C22"/>
    <mergeCell ref="D20:H21"/>
    <mergeCell ref="B6:B7"/>
    <mergeCell ref="C6:C7"/>
    <mergeCell ref="D6:G7"/>
    <mergeCell ref="B8:B9"/>
    <mergeCell ref="C8:C9"/>
    <mergeCell ref="D8:G9"/>
    <mergeCell ref="B10:B11"/>
    <mergeCell ref="C10:C11"/>
    <mergeCell ref="D10:G11"/>
    <mergeCell ref="D13:F13"/>
    <mergeCell ref="B15:B17"/>
    <mergeCell ref="I20:I22"/>
    <mergeCell ref="J20:Q20"/>
    <mergeCell ref="S20:Z20"/>
    <mergeCell ref="AA20:AC22"/>
    <mergeCell ref="AD20:AD22"/>
    <mergeCell ref="J21:J22"/>
    <mergeCell ref="K21:P21"/>
    <mergeCell ref="Q21:Q22"/>
    <mergeCell ref="R21:R22"/>
    <mergeCell ref="S21:S22"/>
    <mergeCell ref="T21:Y21"/>
    <mergeCell ref="Z21:Z22"/>
    <mergeCell ref="W10:W11"/>
    <mergeCell ref="K2:K3"/>
    <mergeCell ref="K4:K5"/>
    <mergeCell ref="K6:K7"/>
    <mergeCell ref="K8:K9"/>
    <mergeCell ref="K10:K11"/>
    <mergeCell ref="X10:AA11"/>
    <mergeCell ref="U1:U11"/>
    <mergeCell ref="X1:AA1"/>
    <mergeCell ref="V2:V3"/>
    <mergeCell ref="W2:W3"/>
    <mergeCell ref="X2:AA3"/>
    <mergeCell ref="V4:V5"/>
    <mergeCell ref="W4:W5"/>
    <mergeCell ref="X4:AA5"/>
    <mergeCell ref="V6:V7"/>
    <mergeCell ref="W6:W7"/>
    <mergeCell ref="X6:AA7"/>
    <mergeCell ref="V8:V9"/>
    <mergeCell ref="W8:W9"/>
    <mergeCell ref="X8:AA9"/>
    <mergeCell ref="V10:V11"/>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sheetPr codeName="Planilha5">
    <tabColor rgb="FF64C6A8"/>
  </sheetPr>
  <dimension ref="A1:BB197"/>
  <sheetViews>
    <sheetView topLeftCell="A34" workbookViewId="0">
      <selection activeCell="C7" sqref="C2:C7"/>
    </sheetView>
  </sheetViews>
  <sheetFormatPr defaultColWidth="52.140625" defaultRowHeight="1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c r="C1" s="75" t="s">
        <v>1719</v>
      </c>
      <c r="J1" s="109"/>
      <c r="K1" s="109"/>
      <c r="O1" s="787" t="s">
        <v>1733</v>
      </c>
      <c r="P1" s="788"/>
      <c r="Q1" s="76" t="s">
        <v>1724</v>
      </c>
      <c r="R1" s="76" t="s">
        <v>1725</v>
      </c>
      <c r="S1" s="76" t="s">
        <v>1727</v>
      </c>
      <c r="T1" s="787" t="s">
        <v>2202</v>
      </c>
      <c r="U1" s="788"/>
      <c r="V1" s="76" t="s">
        <v>1893</v>
      </c>
      <c r="W1" s="490" t="s">
        <v>2271</v>
      </c>
      <c r="X1" s="489"/>
      <c r="Y1" s="792" t="s">
        <v>2272</v>
      </c>
      <c r="Z1" s="792"/>
      <c r="AA1" s="793"/>
      <c r="AB1" s="785" t="s">
        <v>1737</v>
      </c>
      <c r="AC1" s="785"/>
      <c r="AD1" s="789" t="s">
        <v>1770</v>
      </c>
      <c r="AE1" s="790"/>
      <c r="AF1" s="789" t="s">
        <v>1770</v>
      </c>
      <c r="AG1" s="790"/>
      <c r="AH1" s="790"/>
      <c r="AI1" s="791"/>
      <c r="AK1" s="76" t="s">
        <v>1794</v>
      </c>
      <c r="AL1" s="76" t="s">
        <v>2125</v>
      </c>
      <c r="AM1" s="75" t="s">
        <v>159</v>
      </c>
      <c r="AN1" s="75" t="s">
        <v>2127</v>
      </c>
      <c r="AO1" s="75" t="s">
        <v>2128</v>
      </c>
      <c r="AQ1" s="785" t="s">
        <v>2162</v>
      </c>
      <c r="AR1" s="785"/>
      <c r="AS1" s="785" t="s">
        <v>2170</v>
      </c>
      <c r="AT1" s="785"/>
      <c r="AU1" s="785"/>
      <c r="AV1" s="75" t="s">
        <v>2203</v>
      </c>
      <c r="AW1" s="75" t="s">
        <v>150</v>
      </c>
      <c r="AY1" s="165" t="s">
        <v>2351</v>
      </c>
      <c r="BA1" s="794" t="s">
        <v>2379</v>
      </c>
      <c r="BB1" s="794"/>
    </row>
    <row r="2" spans="1:54" ht="30">
      <c r="C2" s="75" t="s">
        <v>1939</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32" t="e">
        <f>IF('TELA 3'!#REF!="x",$H$2,$H$3)</f>
        <v>#REF!</v>
      </c>
      <c r="X2" s="432" t="s">
        <v>2003</v>
      </c>
      <c r="Y2" s="78" t="e">
        <f>VLOOKUP(N2,W13:X59,2,FALSE)</f>
        <v>#N/A</v>
      </c>
      <c r="Z2" s="80" t="str">
        <f>IFERROR(Y2,"Não")</f>
        <v>Não</v>
      </c>
      <c r="AA2" s="568" t="str">
        <f>IF(AND($Z$2=$H$2,$AH$2=$H$2),$H$2,$H$3)</f>
        <v>Não</v>
      </c>
      <c r="AB2" s="79" t="e">
        <f>VLOOKUP(N2,$AB$10:$AC$168,2,FALSE)</f>
        <v>#N/A</v>
      </c>
      <c r="AC2" s="79" t="str">
        <f>IFERROR(AB2,"Não")</f>
        <v>Não</v>
      </c>
      <c r="AF2" s="76" t="e">
        <f>VLOOKUP(N2,$AF$10:$AG$42,2,FALSE)</f>
        <v>#N/A</v>
      </c>
      <c r="AG2" s="134" t="str">
        <f>IFERROR(AF2,"Não")</f>
        <v>Não</v>
      </c>
      <c r="AH2" s="542" t="str">
        <f>IF(OR('TELA 3'!AF8="Não passível",'TELA 3'!AF8="-"),$H$3,$H$2)</f>
        <v>Não</v>
      </c>
      <c r="AI2" s="542" t="str">
        <f>IF(AND($AG$2=$H$2,$AH$2=$H$2),$H$2,$H$3)</f>
        <v>Não</v>
      </c>
      <c r="AJ2" s="546" t="s">
        <v>2350</v>
      </c>
      <c r="AK2" s="76" t="str">
        <f>IF(N2=$AK$10,$H$2,$H$3)</f>
        <v>Não</v>
      </c>
      <c r="AL2" s="76" t="str">
        <f>IF('TELA 2'!$F$25="x",$H$2,$H$3)</f>
        <v>Não</v>
      </c>
      <c r="AM2" s="76" t="s">
        <v>2304</v>
      </c>
      <c r="AN2" s="76" t="str">
        <f>IF('TELA 2'!$D$40="x",$H$2,$H$3)</f>
        <v>Não</v>
      </c>
      <c r="AO2" s="75" t="str">
        <f>IF('Tela 4 - LAS Cadastro'!$Z$119="x",$H$2,$H$3)</f>
        <v>Não</v>
      </c>
      <c r="AP2" s="75" t="s">
        <v>1717</v>
      </c>
      <c r="AQ2" s="76" t="s">
        <v>2330</v>
      </c>
      <c r="AR2" s="443" t="str">
        <f>IF('TELA 1'!D6="x",$H$2,$H$3)</f>
        <v>Não</v>
      </c>
      <c r="AS2" s="375" t="s">
        <v>2164</v>
      </c>
      <c r="AT2" s="375" t="s">
        <v>159</v>
      </c>
      <c r="AU2" s="375" t="s">
        <v>254</v>
      </c>
      <c r="AV2" s="375" t="e">
        <f>VLOOKUP(N2,$AV$10:$AW$197,2,FALSE)</f>
        <v>#N/A</v>
      </c>
      <c r="AW2" s="375" t="e">
        <f>IF(AV2=$H$2,'TELA 3'!Y8,$H$3)</f>
        <v>#N/A</v>
      </c>
      <c r="AX2" s="547" t="s">
        <v>1964</v>
      </c>
      <c r="AY2" s="375" t="e">
        <f>VLOOKUP(N2,AY10:AZ11,2,FALSE)</f>
        <v>#N/A</v>
      </c>
      <c r="AZ2" s="375" t="str">
        <f>IFERROR(AY2,"Não")</f>
        <v>Não</v>
      </c>
      <c r="BA2" s="75" t="s">
        <v>2384</v>
      </c>
      <c r="BB2" s="75" t="str">
        <f>IF('TELA 1'!D6="","",$H$2)</f>
        <v/>
      </c>
    </row>
    <row r="3" spans="1:54" ht="30">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 t="shared" ref="P3:P6" si="0">IFERROR(O3,"Não")</f>
        <v>Não</v>
      </c>
      <c r="Q3" s="78" t="str">
        <f>IF(N3=$Q$10,$H$2,$H$3)</f>
        <v>Não</v>
      </c>
      <c r="R3" s="76" t="str">
        <f>IF(N3=$R$10,$H$2,$H$3)</f>
        <v>Não</v>
      </c>
      <c r="S3" s="76" t="str">
        <f>IF(N3=$S$10,$H$2,$H$3)</f>
        <v>Não</v>
      </c>
      <c r="T3" s="80" t="e">
        <f t="shared" ref="T3" si="1">VLOOKUP(N3,$T$10:$U$13,2,FALSE)</f>
        <v>#N/A</v>
      </c>
      <c r="U3" s="80" t="str">
        <f t="shared" ref="U3:U6" si="2">IFERROR(T3,"Não")</f>
        <v>Não</v>
      </c>
      <c r="V3" s="76" t="str">
        <f>IF(N3=$V$10,$H$2,$H$3)</f>
        <v>Não</v>
      </c>
      <c r="W3" s="432" t="str">
        <f>IF('TELA 3'!$N$54="x",$H$2,$H$3)</f>
        <v>Não</v>
      </c>
      <c r="X3" s="432" t="s">
        <v>2004</v>
      </c>
      <c r="Y3" s="78" t="e">
        <f>VLOOKUP(N3,W14:X59,2,FALSE)</f>
        <v>#N/A</v>
      </c>
      <c r="Z3" s="80" t="str">
        <f>IFERROR(Y3,"Não")</f>
        <v>Não</v>
      </c>
      <c r="AA3" s="568" t="str">
        <f>IF(AND($Z$3=$H$2,$AH$3=$H$2),$H$2,$H$3)</f>
        <v>Não</v>
      </c>
      <c r="AB3" s="79" t="e">
        <f>VLOOKUP(N3,$AB$10:$AC$168,2,FALSE)</f>
        <v>#N/A</v>
      </c>
      <c r="AC3" s="79" t="str">
        <f t="shared" ref="AC3:AC6" si="3">IFERROR(AB3,"Não")</f>
        <v>Não</v>
      </c>
      <c r="AF3" s="76" t="e">
        <f>VLOOKUP(N3,$AF$10:$AG$42,2,FALSE)</f>
        <v>#N/A</v>
      </c>
      <c r="AG3" s="134" t="str">
        <f>IFERROR(AF3,"Não")</f>
        <v>Não</v>
      </c>
      <c r="AH3" s="542" t="str">
        <f>IF(OR('TELA 3'!AF10="Não passível",'TELA 3'!AF10="-"),$H$3,$H$2)</f>
        <v>Não</v>
      </c>
      <c r="AI3" s="542" t="str">
        <f>IF(AND($AG$3=$H$2,$AH$3=$H$2),$H$2,$H$3)</f>
        <v>Não</v>
      </c>
      <c r="AK3" s="76" t="str">
        <f>IF(N3=$AK$10,$H$2,$H$3)</f>
        <v>Não</v>
      </c>
      <c r="AL3" s="76" t="str">
        <f>IF('TELA 2'!$F$28="x",$H$2,$H$3)</f>
        <v>Não</v>
      </c>
      <c r="AM3" s="76" t="s">
        <v>2305</v>
      </c>
      <c r="AN3" s="76" t="str">
        <f>IF('TELA 2'!$D$46="x",$H$2,$H$3)</f>
        <v>Não</v>
      </c>
      <c r="AO3" s="75" t="str">
        <f>IF('Tela 5 - LAS RAS'!$Z$114="x",$H$2,$H$3)</f>
        <v>Não</v>
      </c>
      <c r="AP3" s="75" t="s">
        <v>1716</v>
      </c>
      <c r="AQ3" s="76" t="s">
        <v>2329</v>
      </c>
      <c r="AR3" s="443" t="str">
        <f>IF('TELA 1'!I6="x",$H$2,$H$3)</f>
        <v>Não</v>
      </c>
      <c r="AS3" s="375" t="str">
        <f>IF(AND(OR('TELA 3'!N21=AX6,'TELA 3'!N21=AX7,'TELA 3'!N21=AX8),'TELA 3'!G36="x"),AX4,$H$3)</f>
        <v>Não</v>
      </c>
      <c r="AT3" s="375" t="s">
        <v>2163</v>
      </c>
      <c r="AU3" s="375"/>
      <c r="AV3" s="375" t="e">
        <f t="shared" ref="AV3:AV6" si="4">VLOOKUP(N3,$AV$10:$AW$197,2,FALSE)</f>
        <v>#N/A</v>
      </c>
      <c r="AW3" s="375" t="e">
        <f>IF(AV3=$H$2,'TELA 3'!Y10,$H$3)</f>
        <v>#N/A</v>
      </c>
      <c r="AX3" s="547" t="s">
        <v>240</v>
      </c>
      <c r="AY3" s="375"/>
      <c r="AZ3" s="375"/>
      <c r="BA3" s="75" t="s">
        <v>2385</v>
      </c>
      <c r="BB3" s="75" t="str">
        <f>IF('TELA 1'!I6="","",$H$2)</f>
        <v/>
      </c>
    </row>
    <row r="4" spans="1:54">
      <c r="C4" s="1" t="s">
        <v>241</v>
      </c>
      <c r="D4" s="75" t="str">
        <f>IF('TELA 3'!G79="x","Sim","Não")</f>
        <v>Não</v>
      </c>
      <c r="L4" s="78">
        <v>3</v>
      </c>
      <c r="M4" s="78" t="str">
        <f>IF(AND(N4&lt;&gt;0,N4&lt;&gt;"Não listado"),$H$2,$H$3)</f>
        <v>Não</v>
      </c>
      <c r="N4" s="79">
        <f>'TELA 3'!C12</f>
        <v>0</v>
      </c>
      <c r="O4" s="79" t="e">
        <f>VLOOKUP(N4,$O$10:$P$197,2,FALSE)</f>
        <v>#N/A</v>
      </c>
      <c r="P4" s="79" t="str">
        <f t="shared" si="0"/>
        <v>Não</v>
      </c>
      <c r="Q4" s="78" t="str">
        <f>IF(N4=$Q$10,$H$2,$H$3)</f>
        <v>Não</v>
      </c>
      <c r="R4" s="76" t="str">
        <f>IF(N4=$R$10,$H$2,$H$3)</f>
        <v>Não</v>
      </c>
      <c r="S4" s="76" t="str">
        <f>IF(N4=$S$10,$H$2,$H$3)</f>
        <v>Não</v>
      </c>
      <c r="T4" s="80" t="e">
        <f>VLOOKUP(N4,$T$10:$U$13,2,FALSE)</f>
        <v>#N/A</v>
      </c>
      <c r="U4" s="80" t="str">
        <f t="shared" si="2"/>
        <v>Não</v>
      </c>
      <c r="V4" s="76" t="str">
        <f t="shared" ref="V4:V6" si="5">IF(N4=$V$10,$H$2,$H$3)</f>
        <v>Não</v>
      </c>
      <c r="W4" s="432" t="str">
        <f>IF('TELA 3'!$N$57="x",$H$2,$H$3)</f>
        <v>Não</v>
      </c>
      <c r="X4" s="432" t="s">
        <v>2299</v>
      </c>
      <c r="Y4" s="78" t="e">
        <f>VLOOKUP(N4,W15:X61,2,FALSE)</f>
        <v>#N/A</v>
      </c>
      <c r="Z4" s="80" t="str">
        <f t="shared" ref="Z4:Z6" si="6">IFERROR(Y4,"Não")</f>
        <v>Não</v>
      </c>
      <c r="AA4" s="568" t="str">
        <f>IF(AND($Z$4=$H$2,$AH$4=$H$2),$H$2,$H$3)</f>
        <v>Não</v>
      </c>
      <c r="AB4" s="79" t="e">
        <f>VLOOKUP(N4,$AB$10:$AC$168,2,FALSE)</f>
        <v>#N/A</v>
      </c>
      <c r="AC4" s="79" t="str">
        <f t="shared" si="3"/>
        <v>Não</v>
      </c>
      <c r="AF4" s="76" t="e">
        <f>VLOOKUP(N4,$AF$10:$AG$42,2,FALSE)</f>
        <v>#N/A</v>
      </c>
      <c r="AG4" s="134" t="str">
        <f t="shared" ref="AG4:AG6" si="7">IFERROR(AF4,"Não")</f>
        <v>Não</v>
      </c>
      <c r="AH4" s="542" t="str">
        <f>IF(OR('TELA 3'!AF12="Não passível",'TELA 3'!AF12="-"),$H$3,$H$2)</f>
        <v>Não</v>
      </c>
      <c r="AI4" s="542" t="str">
        <f>IF(AND($AG$4=$H$2,$AH$4=$H$2),$H$2,$H$3)</f>
        <v>Não</v>
      </c>
      <c r="AK4" s="76" t="str">
        <f>IF(N4=$AK$10,$H$2,$H$3)</f>
        <v>Não</v>
      </c>
      <c r="AL4" s="76" t="str">
        <f>IF('TELA 2'!$F$31="x",$H$2,$H$3)</f>
        <v>Não</v>
      </c>
      <c r="AM4" s="76" t="s">
        <v>2306</v>
      </c>
      <c r="AQ4" s="76" t="s">
        <v>2156</v>
      </c>
      <c r="AR4" s="443" t="str">
        <f>IF('TELA 1'!D13="x",$H$2,$H$3)</f>
        <v>Não</v>
      </c>
      <c r="AS4" s="375" t="str">
        <f>IF(AND(OR('TELA 3'!N21=AX6,'TELA 3'!N21=AX7,'TELA 3'!N21=AX8),AU4=$H$2),AX4,$H$3)</f>
        <v>Não</v>
      </c>
      <c r="AT4" s="375" t="s">
        <v>2165</v>
      </c>
      <c r="AU4" s="375" t="str">
        <f>IF(AND('TELA 3'!AG42="x",'TELA 3'!AG43="x",'TELA 3'!AG44="x"),$H$2,$H$3)</f>
        <v>Não</v>
      </c>
      <c r="AV4" s="375" t="e">
        <f t="shared" si="4"/>
        <v>#N/A</v>
      </c>
      <c r="AW4" s="375" t="e">
        <f>IF(AV4=$H$2,'TELA 3'!Y12,$H$3)</f>
        <v>#N/A</v>
      </c>
      <c r="AX4" s="547" t="s">
        <v>241</v>
      </c>
      <c r="AY4" s="375"/>
      <c r="AZ4" s="375"/>
      <c r="BA4" s="75" t="s">
        <v>1177</v>
      </c>
      <c r="BB4" s="75" t="str">
        <f>IF('TELA 1'!D13="","",$H$2)</f>
        <v/>
      </c>
    </row>
    <row r="5" spans="1:54" ht="15.75">
      <c r="C5" s="507" t="s">
        <v>244</v>
      </c>
      <c r="L5" s="78">
        <v>4</v>
      </c>
      <c r="M5" s="78" t="str">
        <f>IF(AND(N5&lt;&gt;0,N5&lt;&gt;"Não listado"),$H$2,$H$3)</f>
        <v>Não</v>
      </c>
      <c r="N5" s="79">
        <f>'TELA 3'!C14</f>
        <v>0</v>
      </c>
      <c r="O5" s="79" t="e">
        <f>VLOOKUP(N5,$O$10:$P$197,2,FALSE)</f>
        <v>#N/A</v>
      </c>
      <c r="P5" s="79" t="str">
        <f t="shared" si="0"/>
        <v>Não</v>
      </c>
      <c r="Q5" s="78" t="str">
        <f>IF(N5=$Q$10,$H$2,$H$3)</f>
        <v>Não</v>
      </c>
      <c r="R5" s="76" t="str">
        <f>IF(N5=$R$10,$H$2,$H$3)</f>
        <v>Não</v>
      </c>
      <c r="S5" s="76" t="str">
        <f>IF(N5=$S$10,$H$2,$H$3)</f>
        <v>Não</v>
      </c>
      <c r="T5" s="80" t="e">
        <f t="shared" ref="T5:T6" si="8">VLOOKUP(N5,$T$10:$U$13,2,FALSE)</f>
        <v>#N/A</v>
      </c>
      <c r="U5" s="80" t="str">
        <f t="shared" si="2"/>
        <v>Não</v>
      </c>
      <c r="V5" s="76" t="str">
        <f t="shared" si="5"/>
        <v>Não</v>
      </c>
      <c r="W5" s="432" t="str">
        <f>IF('TELA 3'!$N$60="x",$H$2,$H$3)</f>
        <v>Não</v>
      </c>
      <c r="X5" s="432" t="s">
        <v>2150</v>
      </c>
      <c r="Y5" s="78" t="str">
        <f>VLOOKUP(N5,W16:X62,2,FALSE)</f>
        <v>Não</v>
      </c>
      <c r="Z5" s="80" t="str">
        <f t="shared" si="6"/>
        <v>Não</v>
      </c>
      <c r="AA5" s="568" t="str">
        <f>IF(AND($Z$5=$H$2,$AH$5=$H$2),$H$2,$H$3)</f>
        <v>Não</v>
      </c>
      <c r="AB5" s="79" t="e">
        <f>VLOOKUP(N5,$AB$10:$AC$168,2,FALSE)</f>
        <v>#N/A</v>
      </c>
      <c r="AC5" s="79" t="str">
        <f t="shared" si="3"/>
        <v>Não</v>
      </c>
      <c r="AF5" s="76" t="e">
        <f>VLOOKUP(N5,$AF$10:$AG$42,2,FALSE)</f>
        <v>#N/A</v>
      </c>
      <c r="AG5" s="134" t="str">
        <f t="shared" si="7"/>
        <v>Não</v>
      </c>
      <c r="AH5" s="542" t="str">
        <f>IF(OR('TELA 3'!AF14="Não passível",'TELA 3'!AF14="-"),$H$3,$H$2)</f>
        <v>Não</v>
      </c>
      <c r="AI5" s="542" t="str">
        <f>IF(AND($AG$5=$H$2,$AH$5=$H$2),$H$2,$H$3)</f>
        <v>Não</v>
      </c>
      <c r="AK5" s="76" t="str">
        <f>IF(N5=$AK$10,$H$2,$H$3)</f>
        <v>Não</v>
      </c>
      <c r="AL5" s="76" t="str">
        <f>IF('TELA 2'!$F$34="x",$H$2,$H$3)</f>
        <v>Não</v>
      </c>
      <c r="AM5" s="76" t="s">
        <v>2307</v>
      </c>
      <c r="AQ5" s="76" t="s">
        <v>1170</v>
      </c>
      <c r="AR5" s="443" t="str">
        <f>IF('TELA 1'!D14="x",$H$2,$H$3)</f>
        <v>Não</v>
      </c>
      <c r="AS5" s="375" t="str">
        <f>IF(AND(OR('TELA 3'!N21=AX3,'TELA 3'!N21=AX4),W11=$H$2),AX6,$H$3)</f>
        <v>Não</v>
      </c>
      <c r="AT5" s="375" t="s">
        <v>2167</v>
      </c>
      <c r="AU5" s="375" t="s">
        <v>2169</v>
      </c>
      <c r="AV5" s="375" t="e">
        <f t="shared" si="4"/>
        <v>#N/A</v>
      </c>
      <c r="AW5" s="375" t="e">
        <f>IF(AV5=$H$2,'TELA 3'!Y14,$H$3)</f>
        <v>#N/A</v>
      </c>
      <c r="AX5" s="547" t="s">
        <v>1939</v>
      </c>
      <c r="AY5" s="375"/>
      <c r="AZ5" s="375"/>
      <c r="BA5" s="75" t="s">
        <v>2380</v>
      </c>
      <c r="BB5" s="75" t="str">
        <f>IF('TELA 1'!D14="","",$H$2)</f>
        <v/>
      </c>
    </row>
    <row r="6" spans="1:54" ht="15.75">
      <c r="C6" s="507" t="s">
        <v>242</v>
      </c>
      <c r="E6" s="786" t="s">
        <v>1723</v>
      </c>
      <c r="F6" s="786"/>
      <c r="G6" s="786"/>
      <c r="L6" s="78">
        <v>5</v>
      </c>
      <c r="M6" s="78" t="str">
        <f>IF(AND(N6&lt;&gt;0,N6&lt;&gt;"Não listado"),$H$2,$H$3)</f>
        <v>Não</v>
      </c>
      <c r="N6" s="79">
        <f>'TELA 3'!C16</f>
        <v>0</v>
      </c>
      <c r="O6" s="79" t="e">
        <f>VLOOKUP(N6,$O$10:$P$197,2,FALSE)</f>
        <v>#N/A</v>
      </c>
      <c r="P6" s="79" t="str">
        <f t="shared" si="0"/>
        <v>Não</v>
      </c>
      <c r="Q6" s="78" t="str">
        <f>IF(N6=$Q$10,$H$2,$H$3)</f>
        <v>Não</v>
      </c>
      <c r="R6" s="76" t="str">
        <f>IF(N6=$R$10,$H$2,$H$3)</f>
        <v>Não</v>
      </c>
      <c r="S6" s="76" t="str">
        <f>IF(N6=$S$10,$H$2,$H$3)</f>
        <v>Não</v>
      </c>
      <c r="T6" s="80" t="e">
        <f t="shared" si="8"/>
        <v>#N/A</v>
      </c>
      <c r="U6" s="80" t="str">
        <f t="shared" si="2"/>
        <v>Não</v>
      </c>
      <c r="V6" s="76" t="str">
        <f t="shared" si="5"/>
        <v>Não</v>
      </c>
      <c r="W6" s="432" t="str">
        <f>IF('TELA 3'!$N$63="x",$H$2,$H$3)</f>
        <v>Não</v>
      </c>
      <c r="X6" s="432" t="s">
        <v>2150</v>
      </c>
      <c r="Y6" s="78" t="str">
        <f>VLOOKUP(N6,W17:X63,2,FALSE)</f>
        <v>Não</v>
      </c>
      <c r="Z6" s="80" t="str">
        <f t="shared" si="6"/>
        <v>Não</v>
      </c>
      <c r="AA6" s="568" t="str">
        <f>IF(AND($AZ$6=$H$2,$AH$6=$H$2),$H$2,$H$3)</f>
        <v>Não</v>
      </c>
      <c r="AB6" s="79" t="e">
        <f>VLOOKUP(N6,$AB$10:$AC$168,2,FALSE)</f>
        <v>#N/A</v>
      </c>
      <c r="AC6" s="79" t="str">
        <f t="shared" si="3"/>
        <v>Não</v>
      </c>
      <c r="AF6" s="76" t="e">
        <f>VLOOKUP(N6,$AF$10:$AG$42,2,FALSE)</f>
        <v>#N/A</v>
      </c>
      <c r="AG6" s="134" t="str">
        <f t="shared" si="7"/>
        <v>Não</v>
      </c>
      <c r="AH6" s="542" t="str">
        <f>IF(OR('TELA 3'!AF16="Não passível",'TELA 3'!AF16="-"),$H$3,$H$2)</f>
        <v>Não</v>
      </c>
      <c r="AI6" s="542" t="str">
        <f>IF(AND($AG$6=$H$2,$AH$6=$H$2),$H$2,$H$3)</f>
        <v>Não</v>
      </c>
      <c r="AK6" s="76" t="str">
        <f>IF(N6=$AK$10,$H$2,$H$3)</f>
        <v>Não</v>
      </c>
      <c r="AL6" s="76" t="str">
        <f>IF('TELA 1'!F88="x",$H$2,$H$3)</f>
        <v>Não</v>
      </c>
      <c r="AM6" s="76" t="s">
        <v>2308</v>
      </c>
      <c r="AR6" s="165">
        <f>COUNTIFS(AR2:AR5,"Sim")</f>
        <v>0</v>
      </c>
      <c r="AS6" s="375" t="str">
        <f>IF(AND('TELA 3'!N21=AX3,$AG$8=$H$2),AX4,$H$3)</f>
        <v>Não</v>
      </c>
      <c r="AT6" s="375"/>
      <c r="AU6" s="375" t="s">
        <v>1172</v>
      </c>
      <c r="AV6" s="375" t="e">
        <f t="shared" si="4"/>
        <v>#N/A</v>
      </c>
      <c r="AW6" s="375" t="e">
        <f>IF(AV6=$H$2,'TELA 3'!Y16,$H$3)</f>
        <v>#N/A</v>
      </c>
      <c r="AX6" s="547" t="s">
        <v>244</v>
      </c>
      <c r="AY6" s="375"/>
      <c r="AZ6" s="375"/>
      <c r="BA6" s="75" t="s">
        <v>2381</v>
      </c>
      <c r="BB6" s="75" t="str">
        <f>IF('TELA 1'!D15="","",$H$2)</f>
        <v/>
      </c>
    </row>
    <row r="7" spans="1:54" ht="15.75">
      <c r="C7" s="507" t="s">
        <v>1772</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32" t="str">
        <f>IF('TELA 3'!$N$48="x",$H$2,$H$3)</f>
        <v>Não</v>
      </c>
      <c r="X7" s="432" t="s">
        <v>2355</v>
      </c>
      <c r="Y7" s="78">
        <f>COUNTIFS(Y2:Y6,"Sim")</f>
        <v>0</v>
      </c>
      <c r="Z7" s="569" t="s">
        <v>2345</v>
      </c>
      <c r="AA7" s="375">
        <f>COUNTIFS(AA2:AA6,"Sim")</f>
        <v>0</v>
      </c>
      <c r="AB7" s="78">
        <f>COUNTIFS(AC2:AC6,"Sim")</f>
        <v>0</v>
      </c>
      <c r="AC7" s="78" t="str">
        <f>IF(AB7&gt;0,$H$2,$H$3)</f>
        <v>Não</v>
      </c>
      <c r="AD7" s="78">
        <f>COUNTIFS(AE10:AE20,"Sim")</f>
        <v>0</v>
      </c>
      <c r="AE7" s="78" t="str">
        <f>IF(AD7&gt;0,$H$2,$H$3)</f>
        <v>Não</v>
      </c>
      <c r="AF7" s="78">
        <f>COUNTIFS(AG2:AG6,"Sim")</f>
        <v>0</v>
      </c>
      <c r="AG7" s="136" t="str">
        <f>IF(AF7&gt;0,$H$2,$H$3)</f>
        <v>Não</v>
      </c>
      <c r="AH7" s="543">
        <f>COUNTIFS(AI2:AI6,"Sim")</f>
        <v>0</v>
      </c>
      <c r="AI7" s="169"/>
      <c r="AK7" s="78">
        <f>COUNTIFS(AK2:AK6,"Sim")</f>
        <v>0</v>
      </c>
      <c r="AL7" s="76" t="str">
        <f>IF('TELA 1'!F62="x",$H$2,$H$3)</f>
        <v>Não</v>
      </c>
      <c r="AM7" s="76" t="s">
        <v>2309</v>
      </c>
      <c r="AN7" s="78">
        <f>COUNTIFS(AN2:AN5,"Sim")</f>
        <v>0</v>
      </c>
      <c r="AR7" s="444" t="str">
        <f>IF(AR6&gt;0,$H$2,$H$3)</f>
        <v>Não</v>
      </c>
      <c r="AS7" s="78"/>
      <c r="AT7" s="375"/>
      <c r="AU7" s="76"/>
      <c r="AV7" s="375">
        <f>COUNTIFS(AV2:AV6,"Sim")</f>
        <v>0</v>
      </c>
      <c r="AW7" s="375">
        <f>COUNTIFS(AW2:AW6,"I")</f>
        <v>0</v>
      </c>
      <c r="AX7" s="547" t="s">
        <v>242</v>
      </c>
      <c r="AY7" s="375">
        <f>COUNTIFS(AY2:AY6,H2)</f>
        <v>0</v>
      </c>
      <c r="AZ7" s="375"/>
      <c r="BA7" s="75" t="s">
        <v>2383</v>
      </c>
      <c r="BB7" s="75" t="str">
        <f>IF('TELA 1'!D18="","",$H$2)</f>
        <v/>
      </c>
    </row>
    <row r="8" spans="1:54" ht="30">
      <c r="C8" s="75" t="s">
        <v>1721</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32" t="str">
        <f>IF('TELA 3'!$N$51="x",$H$2,$H$3)</f>
        <v>Não</v>
      </c>
      <c r="X8" s="432" t="s">
        <v>2356</v>
      </c>
      <c r="Y8" s="570" t="str">
        <f>IF(AA7&gt;0,$H$2,$H$3)</f>
        <v>Não</v>
      </c>
      <c r="Z8" s="431"/>
      <c r="AA8" s="431"/>
      <c r="AB8" s="86"/>
      <c r="AC8" s="85" t="str">
        <f>AC7</f>
        <v>Não</v>
      </c>
      <c r="AD8" s="86"/>
      <c r="AE8" s="85" t="str">
        <f>AE7</f>
        <v>Não</v>
      </c>
      <c r="AF8" s="122">
        <f>COUNTIFS(AH2:AH6,"Sim")</f>
        <v>0</v>
      </c>
      <c r="AG8" s="541" t="str">
        <f>IF(AND($AG$7=$H$2,$AH$8=$H$2),$H$2,$H$3)</f>
        <v>Não</v>
      </c>
      <c r="AH8" s="136" t="str">
        <f>IF($AH$7&gt;0,$H$2,$H$3)</f>
        <v>Não</v>
      </c>
      <c r="AK8" s="85" t="str">
        <f>IF(AK7&gt;0,$H$2,$H$3)</f>
        <v>Não</v>
      </c>
      <c r="AN8" s="136" t="str">
        <f>IF(AN7&gt;0,$H$2,$H$3)</f>
        <v>Não</v>
      </c>
      <c r="AS8" s="444" t="str">
        <f>IF(AS3&lt;&gt;$H$3,AS3,IF(AS4&lt;&gt;$H$3,AS4,IF(AS5&lt;&gt;$H$3,AS5,IF(AS6&lt;&gt;$H$3,AS6,auxiliar!D39))))</f>
        <v>Preenchimento incompleto.</v>
      </c>
      <c r="AV8" s="444" t="str">
        <f>IF(AV7&gt;0,$H$2,$H$3)</f>
        <v>Não</v>
      </c>
      <c r="AW8" s="461" t="str">
        <f>IF(AW7&gt;0,$H$2,$H$3)</f>
        <v>Não</v>
      </c>
      <c r="AX8" s="547" t="s">
        <v>1772</v>
      </c>
      <c r="AY8" s="444" t="str">
        <f>IF(AY7&gt;0,$H$2,$H$3)</f>
        <v>Não</v>
      </c>
      <c r="BB8" s="579">
        <f>COUNTIFS(BB2:BB7,"")</f>
        <v>6</v>
      </c>
    </row>
    <row r="9" spans="1:54" ht="30" customHeight="1">
      <c r="C9" s="87"/>
      <c r="E9" s="88" t="s">
        <v>1717</v>
      </c>
      <c r="F9" s="88" t="s">
        <v>1716</v>
      </c>
      <c r="G9" s="88" t="s">
        <v>1718</v>
      </c>
      <c r="H9" s="797" t="s">
        <v>1715</v>
      </c>
      <c r="I9" s="797"/>
      <c r="J9" s="797"/>
      <c r="K9" s="168"/>
      <c r="N9" s="89" t="s">
        <v>1758</v>
      </c>
      <c r="O9" s="89" t="s">
        <v>1728</v>
      </c>
      <c r="P9" s="89"/>
      <c r="Q9" s="90" t="s">
        <v>1724</v>
      </c>
      <c r="R9" s="90" t="s">
        <v>1725</v>
      </c>
      <c r="S9" s="90" t="s">
        <v>1727</v>
      </c>
      <c r="T9" s="795" t="s">
        <v>1729</v>
      </c>
      <c r="U9" s="795"/>
      <c r="V9" s="90" t="s">
        <v>1731</v>
      </c>
      <c r="Y9" s="565" t="str">
        <f>IF(OR($W$11=$H$2,$Y$8=$H$2),$H$2,$H$3)</f>
        <v>Não</v>
      </c>
      <c r="Z9" s="487"/>
      <c r="AA9" s="487"/>
      <c r="AB9" s="785" t="s">
        <v>1737</v>
      </c>
      <c r="AC9" s="785"/>
      <c r="AD9" s="75" t="s">
        <v>1770</v>
      </c>
      <c r="AF9" s="75" t="s">
        <v>1770</v>
      </c>
      <c r="AH9" s="135" t="s">
        <v>2345</v>
      </c>
      <c r="AK9" s="76" t="s">
        <v>1794</v>
      </c>
      <c r="AL9" s="78">
        <f>COUNTIFS(AL2:AL7,"Sim")</f>
        <v>0</v>
      </c>
      <c r="AM9" s="82"/>
      <c r="AR9" s="135" t="s">
        <v>1966</v>
      </c>
      <c r="AS9" s="544" t="str">
        <f>IF(AS8=AU9,AS18,AS8)</f>
        <v>Preenchimento incompleto.</v>
      </c>
      <c r="AU9" s="197" t="s">
        <v>244</v>
      </c>
      <c r="BB9" s="75" t="str">
        <f>IF(BB8=0,H2,auxiliar!A61)</f>
        <v>Resposta obrigatória.</v>
      </c>
    </row>
    <row r="10" spans="1:54">
      <c r="A10" s="87" t="s">
        <v>159</v>
      </c>
      <c r="B10" s="91"/>
      <c r="C10" s="92" t="s">
        <v>1722</v>
      </c>
      <c r="D10" s="87" t="s">
        <v>1690</v>
      </c>
      <c r="E10" s="93" t="s">
        <v>197</v>
      </c>
      <c r="F10" s="93" t="s">
        <v>197</v>
      </c>
      <c r="G10" s="93" t="s">
        <v>197</v>
      </c>
      <c r="H10" s="94" t="s">
        <v>1717</v>
      </c>
      <c r="I10" s="94" t="s">
        <v>1716</v>
      </c>
      <c r="J10" s="94" t="s">
        <v>1773</v>
      </c>
      <c r="K10" s="94" t="str">
        <f>IF('TELA 3'!Y81="","",'TELA 3'!Y81)</f>
        <v/>
      </c>
      <c r="L10" s="95" t="s">
        <v>249</v>
      </c>
      <c r="M10" s="82" t="s">
        <v>1759</v>
      </c>
      <c r="N10" s="409"/>
      <c r="O10" s="44" t="s">
        <v>1</v>
      </c>
      <c r="P10" s="96" t="s">
        <v>197</v>
      </c>
      <c r="Q10" s="44" t="s">
        <v>134</v>
      </c>
      <c r="R10" s="44" t="s">
        <v>109</v>
      </c>
      <c r="S10" s="52" t="s">
        <v>1726</v>
      </c>
      <c r="T10" s="52" t="s">
        <v>1835</v>
      </c>
      <c r="U10" s="79" t="s">
        <v>197</v>
      </c>
      <c r="V10" s="52" t="s">
        <v>1854</v>
      </c>
      <c r="W10" s="432">
        <f>COUNTIFS(W2:W8,"Sim")</f>
        <v>0</v>
      </c>
      <c r="X10" s="566"/>
      <c r="Y10" s="567" t="str">
        <f>IF(Y9=$H$2,$H$2,$H$3)</f>
        <v>Não</v>
      </c>
      <c r="Z10" s="488"/>
      <c r="AA10" s="488"/>
      <c r="AB10" s="44" t="s">
        <v>1</v>
      </c>
      <c r="AC10" s="97" t="s">
        <v>197</v>
      </c>
      <c r="AD10" s="75" t="s">
        <v>1758</v>
      </c>
      <c r="AE10" s="409" t="str">
        <f>IF('TELA 1'!$F$59="x",$H$2,$H$3)</f>
        <v>Não</v>
      </c>
      <c r="AF10" s="44" t="s">
        <v>1</v>
      </c>
      <c r="AG10" s="97" t="s">
        <v>197</v>
      </c>
      <c r="AH10" s="539"/>
      <c r="AK10" s="75" t="s">
        <v>1793</v>
      </c>
      <c r="AL10" s="136" t="str">
        <f>IF(AL9&gt;0,$H$2,$H$3)</f>
        <v>Não</v>
      </c>
      <c r="AM10" s="513"/>
      <c r="AV10" s="75" t="s">
        <v>8</v>
      </c>
      <c r="AW10" s="75" t="s">
        <v>197</v>
      </c>
      <c r="AY10" s="496" t="s">
        <v>2283</v>
      </c>
      <c r="AZ10" s="76" t="s">
        <v>197</v>
      </c>
    </row>
    <row r="11" spans="1:54" ht="30">
      <c r="A11" s="157">
        <v>1</v>
      </c>
      <c r="B11" s="98" t="str">
        <f>IF(L11=$H$2,"x","")</f>
        <v/>
      </c>
      <c r="C11" s="395" t="s">
        <v>2365</v>
      </c>
      <c r="D11" s="393" t="s">
        <v>1702</v>
      </c>
      <c r="E11" s="101" t="s">
        <v>197</v>
      </c>
      <c r="F11" s="101" t="s">
        <v>197</v>
      </c>
      <c r="G11" s="101" t="s">
        <v>196</v>
      </c>
      <c r="H11" s="395" t="str">
        <f>IF($R$8="Sim",$H$2,$H$3)</f>
        <v>Não</v>
      </c>
      <c r="I11" s="395" t="str">
        <f>IF($R$8="Sim",$H$2,$H$3)</f>
        <v>Não</v>
      </c>
      <c r="J11" s="395" t="str">
        <f>IF($R$8="Sim",$H$2,$H$3)</f>
        <v>Não</v>
      </c>
      <c r="K11" s="395" t="str">
        <f>IF($R$8="Sim",$H$2,$H$3)</f>
        <v>Não</v>
      </c>
      <c r="L11" s="376" t="str">
        <f t="shared" ref="L11:L55" si="9">IF($D$3="Preenchimento incompleto.","",IF($D$2=$D$8,"",IF($C$2=$K$10,K11,IF($D$3=$H$10,H11,IF($D$3=$I$10,I11,J11)))))</f>
        <v/>
      </c>
      <c r="M11" s="796" t="s">
        <v>1760</v>
      </c>
      <c r="N11" s="409"/>
      <c r="O11" s="52" t="s">
        <v>2</v>
      </c>
      <c r="P11" s="103" t="s">
        <v>197</v>
      </c>
      <c r="Q11" s="580"/>
      <c r="S11" s="486" t="str">
        <f>IF(AND($M$7=1,$S$8=$H$2),auxiliar!$C$67,IF(AND($M$7&gt;1,auxiliar!D40=auxiliar!I36,$S$8=$H$2),auxiliar!C68,""))</f>
        <v/>
      </c>
      <c r="T11" s="44" t="s">
        <v>1845</v>
      </c>
      <c r="U11" s="76" t="s">
        <v>197</v>
      </c>
      <c r="V11" s="75" t="s">
        <v>1790</v>
      </c>
      <c r="W11" s="431" t="str">
        <f>IF(W10&gt;0,$H$2,$H$3)</f>
        <v>Não</v>
      </c>
      <c r="Y11" s="782" t="s">
        <v>1730</v>
      </c>
      <c r="Z11" s="375" t="str">
        <f>IF($Y$11=N2,$H$2,$H$3)</f>
        <v>Não</v>
      </c>
      <c r="AA11" s="97" t="str">
        <f>IF(AND(Z11=$H$2,'TELA 3'!$Y$8&gt;10),$H$2,$H$3)</f>
        <v>Não</v>
      </c>
      <c r="AB11" s="52" t="s">
        <v>2</v>
      </c>
      <c r="AC11" s="97" t="s">
        <v>197</v>
      </c>
      <c r="AD11" s="75" t="s">
        <v>1787</v>
      </c>
      <c r="AE11" s="169" t="str">
        <f>AG8</f>
        <v>Não</v>
      </c>
      <c r="AF11" s="52" t="s">
        <v>2</v>
      </c>
      <c r="AG11" s="97" t="s">
        <v>197</v>
      </c>
      <c r="AH11" s="539"/>
      <c r="AK11" s="75" t="s">
        <v>1789</v>
      </c>
      <c r="AS11" s="165" t="str">
        <f>IF(AND('TELA 3'!$R$71="x",'TELA 3'!$AE$71="x"),$AU$11,$AS$14)</f>
        <v>Não</v>
      </c>
      <c r="AT11" s="165" t="s">
        <v>2330</v>
      </c>
      <c r="AU11" s="197" t="s">
        <v>2344</v>
      </c>
    </row>
    <row r="12" spans="1:54" ht="30">
      <c r="A12" s="157">
        <v>2</v>
      </c>
      <c r="B12" s="98" t="str">
        <f t="shared" ref="B12:B31" si="10">IF(L12=$H$2,"x","")</f>
        <v/>
      </c>
      <c r="C12" s="157" t="s">
        <v>1776</v>
      </c>
      <c r="D12" s="392" t="s">
        <v>1710</v>
      </c>
      <c r="E12" s="101" t="s">
        <v>196</v>
      </c>
      <c r="F12" s="101" t="s">
        <v>197</v>
      </c>
      <c r="G12" s="101" t="s">
        <v>196</v>
      </c>
      <c r="H12" s="157" t="str">
        <f>IF('TELA 2'!$H$12="X",$H$2,$H$3)</f>
        <v>Não</v>
      </c>
      <c r="I12" s="157" t="str">
        <f>IF('TELA 2'!$H$12="X",$H$2,$H$3)</f>
        <v>Não</v>
      </c>
      <c r="J12" s="157" t="str">
        <f>IF('TELA 2'!$H$12="X",$H$2,$H$3)</f>
        <v>Não</v>
      </c>
      <c r="K12" s="157" t="str">
        <f>IF('TELA 2'!$H$12="X",$H$2,$H$3)</f>
        <v>Não</v>
      </c>
      <c r="L12" s="376" t="str">
        <f t="shared" si="9"/>
        <v/>
      </c>
      <c r="M12" s="796"/>
      <c r="N12" s="409"/>
      <c r="O12" s="44" t="s">
        <v>1795</v>
      </c>
      <c r="P12" s="103" t="s">
        <v>197</v>
      </c>
      <c r="S12" s="409"/>
      <c r="T12" s="52" t="s">
        <v>1846</v>
      </c>
      <c r="U12" s="76" t="s">
        <v>197</v>
      </c>
      <c r="W12" s="785" t="s">
        <v>1732</v>
      </c>
      <c r="X12" s="785"/>
      <c r="Y12" s="783"/>
      <c r="Z12" s="375" t="str">
        <f t="shared" ref="Z12:Z15" si="11">IF($Y$11=N3,$H$2,$H$3)</f>
        <v>Não</v>
      </c>
      <c r="AA12" s="97" t="str">
        <f>IF(AND(Z12=$H$2,'TELA 3'!Y10&gt;10),$H$2,$H$3)</f>
        <v>Não</v>
      </c>
      <c r="AB12" s="44" t="s">
        <v>1795</v>
      </c>
      <c r="AC12" s="97" t="s">
        <v>197</v>
      </c>
      <c r="AF12" s="44" t="s">
        <v>1795</v>
      </c>
      <c r="AG12" s="97" t="s">
        <v>197</v>
      </c>
      <c r="AH12" s="539"/>
      <c r="AS12" s="165" t="str">
        <f>IF(OR('TELA 3'!$AE$71="",'TELA 3'!$AE$71="x"),$H$3,$H$2)</f>
        <v>Não</v>
      </c>
      <c r="AT12" s="165" t="s">
        <v>2343</v>
      </c>
      <c r="AU12" s="165"/>
    </row>
    <row r="13" spans="1:54" ht="26.25" customHeight="1">
      <c r="A13" s="157">
        <v>3</v>
      </c>
      <c r="B13" s="98" t="str">
        <f>IF(L13=$H$2,"x","")</f>
        <v/>
      </c>
      <c r="C13" s="378" t="str">
        <f>N13</f>
        <v>Arquivo GEO do polígono do empreendimento (kml ou shape zipado).</v>
      </c>
      <c r="D13" s="381" t="s">
        <v>2270</v>
      </c>
      <c r="E13" s="101" t="s">
        <v>197</v>
      </c>
      <c r="F13" s="101" t="s">
        <v>197</v>
      </c>
      <c r="G13" s="101" t="s">
        <v>197</v>
      </c>
      <c r="H13" s="102" t="s">
        <v>197</v>
      </c>
      <c r="I13" s="102" t="s">
        <v>197</v>
      </c>
      <c r="J13" s="102" t="s">
        <v>197</v>
      </c>
      <c r="K13" s="102" t="s">
        <v>197</v>
      </c>
      <c r="L13" s="376" t="str">
        <f t="shared" si="9"/>
        <v/>
      </c>
      <c r="M13" s="456" t="str">
        <f>IF(AND($M$7=1,$S$8="Sim"),$H$2,IF(AND($M$7&gt;1,$S$8="Sim"),$H$2,$H$3))</f>
        <v>Não</v>
      </c>
      <c r="N13" s="409" t="str">
        <f>IF(AND($M$7=1,$S$8="Sim"),auxiliar!A83,IF(AND($M$7&gt;1,$S$8="Sim"),auxiliar!I83,auxiliar!A82))</f>
        <v>Arquivo GEO do polígono do empreendimento (kml ou shape zipado).</v>
      </c>
      <c r="O13" s="52" t="s">
        <v>1796</v>
      </c>
      <c r="P13" s="103" t="s">
        <v>197</v>
      </c>
      <c r="T13" s="52" t="s">
        <v>1856</v>
      </c>
      <c r="U13" s="76" t="s">
        <v>197</v>
      </c>
      <c r="W13" s="52" t="s">
        <v>2</v>
      </c>
      <c r="X13" s="97" t="s">
        <v>197</v>
      </c>
      <c r="Y13" s="783"/>
      <c r="Z13" s="375" t="str">
        <f t="shared" si="11"/>
        <v>Não</v>
      </c>
      <c r="AA13" s="97" t="str">
        <f>IF(AND(Z13=$H$2,'TELA 3'!Y12&gt;10),$H$2,$H$3)</f>
        <v>Não</v>
      </c>
      <c r="AB13" s="52" t="s">
        <v>1796</v>
      </c>
      <c r="AC13" s="97" t="s">
        <v>197</v>
      </c>
      <c r="AF13" s="52" t="s">
        <v>1796</v>
      </c>
      <c r="AG13" s="97" t="s">
        <v>197</v>
      </c>
      <c r="AH13" s="539"/>
      <c r="AS13" s="165" t="str">
        <f>IF(OR('TELA 3'!O71="",'TELA 3'!O71="x"),$H$3,$H$2)</f>
        <v>Não</v>
      </c>
      <c r="AT13" s="165" t="s">
        <v>257</v>
      </c>
      <c r="AU13" s="165"/>
    </row>
    <row r="14" spans="1:54" ht="60">
      <c r="A14" s="157">
        <v>4</v>
      </c>
      <c r="B14" s="98" t="str">
        <f t="shared" si="10"/>
        <v/>
      </c>
      <c r="C14" s="397" t="s">
        <v>1700</v>
      </c>
      <c r="D14" s="393" t="s">
        <v>1701</v>
      </c>
      <c r="E14" s="101" t="s">
        <v>197</v>
      </c>
      <c r="F14" s="101" t="s">
        <v>197</v>
      </c>
      <c r="G14" s="101" t="s">
        <v>197</v>
      </c>
      <c r="H14" s="395" t="str">
        <f>IF(AND('Tela 4 - LAS Cadastro'!N79="x",$Q$8="Sim"),$H$2,$H$3)</f>
        <v>Não</v>
      </c>
      <c r="I14" s="395" t="str">
        <f>IF($Q$8="Sim",$H$2,$H$3)</f>
        <v>Não</v>
      </c>
      <c r="J14" s="395" t="str">
        <f>IF($Q$8="Sim",$H$2,$H$3)</f>
        <v>Não</v>
      </c>
      <c r="K14" s="395" t="str">
        <f>IF($Q$8="Sim",$H$2,$H$3)</f>
        <v>Não</v>
      </c>
      <c r="L14" s="376" t="str">
        <f t="shared" si="9"/>
        <v/>
      </c>
      <c r="O14" s="44" t="s">
        <v>3</v>
      </c>
      <c r="P14" s="103" t="s">
        <v>197</v>
      </c>
      <c r="R14" s="75" t="s">
        <v>1793</v>
      </c>
      <c r="W14" s="52" t="s">
        <v>1796</v>
      </c>
      <c r="X14" s="97" t="s">
        <v>197</v>
      </c>
      <c r="Y14" s="783"/>
      <c r="Z14" s="375" t="str">
        <f t="shared" si="11"/>
        <v>Não</v>
      </c>
      <c r="AA14" s="97" t="str">
        <f>IF(AND(Z14=$H$2,'TELA 3'!Y14&gt;10),$H$2,$H$3)</f>
        <v>Não</v>
      </c>
      <c r="AB14" s="44" t="s">
        <v>3</v>
      </c>
      <c r="AC14" s="97" t="s">
        <v>197</v>
      </c>
      <c r="AD14" s="109"/>
      <c r="AF14" s="44" t="s">
        <v>3</v>
      </c>
      <c r="AG14" s="97" t="s">
        <v>197</v>
      </c>
      <c r="AH14" s="539"/>
      <c r="AS14" s="165" t="str">
        <f>IF(AND('TELA 3'!$R$71="x",'TELA 3'!$AA$71=""),$AU$14,IF(AND('TELA 3'!$R$71="x",'TELA 3'!$AA$71="x"),$AV$14,$H$3))</f>
        <v>Não</v>
      </c>
      <c r="AT14" s="165" t="s">
        <v>258</v>
      </c>
      <c r="AU14" s="197" t="s">
        <v>2333</v>
      </c>
      <c r="AV14" s="197" t="s">
        <v>2334</v>
      </c>
    </row>
    <row r="15" spans="1:54" ht="30">
      <c r="A15" s="157">
        <v>5</v>
      </c>
      <c r="B15" s="98" t="str">
        <f t="shared" si="10"/>
        <v/>
      </c>
      <c r="C15" s="391" t="s">
        <v>1778</v>
      </c>
      <c r="D15" s="391" t="s">
        <v>1704</v>
      </c>
      <c r="E15" s="106" t="s">
        <v>197</v>
      </c>
      <c r="F15" s="106" t="s">
        <v>197</v>
      </c>
      <c r="G15" s="106" t="s">
        <v>197</v>
      </c>
      <c r="H15" s="157" t="str">
        <f>IF('TELA 2'!$D$12="x",$H$2,$H$3)</f>
        <v>Não</v>
      </c>
      <c r="I15" s="157" t="str">
        <f>IF('TELA 2'!$D$12="x",$H$2,$H$3)</f>
        <v>Não</v>
      </c>
      <c r="J15" s="157" t="str">
        <f>IF('TELA 2'!$D$12="x",$H$2,$H$3)</f>
        <v>Não</v>
      </c>
      <c r="K15" s="157" t="str">
        <f>IF('TELA 2'!$D$12="x",$H$2,$H$3)</f>
        <v>Não</v>
      </c>
      <c r="L15" s="376" t="str">
        <f t="shared" si="9"/>
        <v/>
      </c>
      <c r="O15" s="52" t="s">
        <v>1797</v>
      </c>
      <c r="P15" s="103" t="s">
        <v>197</v>
      </c>
      <c r="U15" s="44"/>
      <c r="W15" s="44" t="s">
        <v>8</v>
      </c>
      <c r="X15" s="97" t="s">
        <v>197</v>
      </c>
      <c r="Y15" s="784"/>
      <c r="Z15" s="375" t="str">
        <f t="shared" si="11"/>
        <v>Não</v>
      </c>
      <c r="AA15" s="97" t="str">
        <f>IF(AND(Z15=$H$2,'TELA 3'!Y16&gt;10),$H$2,$H$3)</f>
        <v>Não</v>
      </c>
      <c r="AB15" s="52" t="s">
        <v>1797</v>
      </c>
      <c r="AC15" s="97" t="s">
        <v>197</v>
      </c>
      <c r="AF15" s="52" t="s">
        <v>1797</v>
      </c>
      <c r="AG15" s="97" t="s">
        <v>197</v>
      </c>
      <c r="AH15" s="539"/>
      <c r="AS15" s="165" t="str">
        <f>IF(AND('TELA 3'!$W$71="x",'TELA 3'!$AE$73="x"),$AU$15,$H$3)</f>
        <v>Não</v>
      </c>
      <c r="AT15" s="165" t="s">
        <v>2335</v>
      </c>
      <c r="AU15" s="197" t="s">
        <v>2336</v>
      </c>
    </row>
    <row r="16" spans="1:54" ht="30">
      <c r="A16" s="157">
        <v>6</v>
      </c>
      <c r="B16" s="98" t="str">
        <f t="shared" si="10"/>
        <v/>
      </c>
      <c r="C16" s="391" t="s">
        <v>1777</v>
      </c>
      <c r="D16" s="391" t="s">
        <v>1703</v>
      </c>
      <c r="E16" s="106" t="s">
        <v>197</v>
      </c>
      <c r="F16" s="106" t="s">
        <v>197</v>
      </c>
      <c r="G16" s="106" t="s">
        <v>197</v>
      </c>
      <c r="H16" s="157" t="str">
        <f>IF('TELA 2'!$D$11="x",$H$2,$H$3)</f>
        <v>Não</v>
      </c>
      <c r="I16" s="157" t="str">
        <f>IF('TELA 2'!$D$11="x",$H$2,$H$3)</f>
        <v>Não</v>
      </c>
      <c r="J16" s="157" t="str">
        <f>IF('TELA 2'!$D$11="x",$H$2,$H$3)</f>
        <v>Não</v>
      </c>
      <c r="K16" s="157" t="str">
        <f>IF('TELA 2'!$D$11="x",$H$2,$H$3)</f>
        <v>Não</v>
      </c>
      <c r="L16" s="376" t="str">
        <f t="shared" si="9"/>
        <v/>
      </c>
      <c r="O16" s="44" t="s">
        <v>1798</v>
      </c>
      <c r="P16" s="103" t="s">
        <v>197</v>
      </c>
      <c r="U16" s="44"/>
      <c r="W16" s="44" t="s">
        <v>14</v>
      </c>
      <c r="X16" s="97" t="s">
        <v>197</v>
      </c>
      <c r="Y16" s="97"/>
      <c r="Z16" s="491" t="str">
        <f>IF(AA16&gt;0,$H$2,$H$3)</f>
        <v>Não</v>
      </c>
      <c r="AA16" s="491">
        <f>COUNTIFS(AA11:AA15,"Sim")</f>
        <v>0</v>
      </c>
      <c r="AB16" s="44" t="s">
        <v>1798</v>
      </c>
      <c r="AC16" s="97" t="s">
        <v>197</v>
      </c>
      <c r="AF16" s="44" t="s">
        <v>1798</v>
      </c>
      <c r="AG16" s="97" t="s">
        <v>197</v>
      </c>
      <c r="AH16" s="539"/>
      <c r="AS16" s="165" t="str">
        <f>IF(AND('TELA 3'!$W$71="x",OR('TELA 3'!$W$73="x",'TELA 3'!$AB$73="x")),$AU$16,$H$3)</f>
        <v>Não</v>
      </c>
      <c r="AT16" s="165" t="s">
        <v>2335</v>
      </c>
      <c r="AU16" s="197" t="s">
        <v>2337</v>
      </c>
    </row>
    <row r="17" spans="1:48" ht="30">
      <c r="A17" s="157">
        <v>7</v>
      </c>
      <c r="B17" s="98" t="str">
        <f t="shared" si="10"/>
        <v/>
      </c>
      <c r="C17" s="415" t="s">
        <v>2154</v>
      </c>
      <c r="D17" s="363" t="s">
        <v>2313</v>
      </c>
      <c r="E17" s="101" t="s">
        <v>197</v>
      </c>
      <c r="F17" s="101" t="s">
        <v>197</v>
      </c>
      <c r="G17" s="101" t="s">
        <v>197</v>
      </c>
      <c r="H17" s="361" t="str">
        <f>IF(OR('Tela 4 - LAS Cadastro'!$W$28="x",'Tela 8 - Transporte'!$W$14="x"),$H$2,$H$3)</f>
        <v>Não</v>
      </c>
      <c r="I17" s="361" t="str">
        <f>IF('Tela 5 - LAS RAS'!$W$28="x",$H$2,$H$3)</f>
        <v>Não</v>
      </c>
      <c r="J17" s="361" t="str">
        <f>IF('Tela 6 - LA'!$W$28="x",$H$2,$H$3)</f>
        <v>Não</v>
      </c>
      <c r="K17" s="581" t="str">
        <f>IF(AND($C$2=$E$2,$D$3="Cadastro",'TELA 1'!I6="x"),$H$17,IF('Tela 7 - Renovação'!$W$28="x",$H$2,$H$3))</f>
        <v>Não</v>
      </c>
      <c r="L17" s="376" t="str">
        <f t="shared" si="9"/>
        <v/>
      </c>
      <c r="O17" s="52" t="s">
        <v>4</v>
      </c>
      <c r="P17" s="103" t="s">
        <v>197</v>
      </c>
      <c r="U17" s="44"/>
      <c r="W17" s="44" t="s">
        <v>21</v>
      </c>
      <c r="X17" s="97" t="s">
        <v>197</v>
      </c>
      <c r="Y17" s="782" t="s">
        <v>1854</v>
      </c>
      <c r="Z17" s="375" t="str">
        <f>IF($Y$17=$N$2,$H$2,$H$3)</f>
        <v>Não</v>
      </c>
      <c r="AA17" s="97" t="str">
        <f>IF(AND(Z17=$H$2,'TELA 3'!$Y$8&gt;10),$H$2,$H$3)</f>
        <v>Não</v>
      </c>
      <c r="AB17" s="52" t="s">
        <v>4</v>
      </c>
      <c r="AC17" s="97" t="s">
        <v>197</v>
      </c>
      <c r="AF17" s="52" t="s">
        <v>4</v>
      </c>
      <c r="AG17" s="97" t="s">
        <v>197</v>
      </c>
      <c r="AH17" s="539"/>
      <c r="AS17" s="165" t="str">
        <f>IF(OR('TELA 3'!$AA$71="",'TELA 3'!$AA$71="x"),$H$3,$H$2)</f>
        <v>Não</v>
      </c>
      <c r="AT17" s="165" t="s">
        <v>2338</v>
      </c>
      <c r="AU17" s="165"/>
      <c r="AV17" s="165"/>
    </row>
    <row r="18" spans="1:48" ht="60">
      <c r="A18" s="157">
        <v>8</v>
      </c>
      <c r="B18" s="98" t="str">
        <f t="shared" si="10"/>
        <v/>
      </c>
      <c r="C18" s="400" t="s">
        <v>1973</v>
      </c>
      <c r="D18" s="401" t="s">
        <v>2194</v>
      </c>
      <c r="E18" s="100" t="s">
        <v>197</v>
      </c>
      <c r="F18" s="100" t="s">
        <v>197</v>
      </c>
      <c r="G18" s="100" t="s">
        <v>197</v>
      </c>
      <c r="H18" s="374" t="str">
        <f>IF($M$18=$H$3,$H$2,$H$3)</f>
        <v>Sim</v>
      </c>
      <c r="I18" s="374" t="str">
        <f t="shared" ref="I18:K18" si="12">IF($M$18=$H$3,$H$2,$H$3)</f>
        <v>Sim</v>
      </c>
      <c r="J18" s="374" t="str">
        <f t="shared" si="12"/>
        <v>Sim</v>
      </c>
      <c r="K18" s="374" t="str">
        <f t="shared" si="12"/>
        <v>Sim</v>
      </c>
      <c r="L18" s="376" t="str">
        <f t="shared" si="9"/>
        <v/>
      </c>
      <c r="M18" s="510" t="str">
        <f>IF(AND($M$7=1,$S$8="Sim"),$H$2,$H$3)</f>
        <v>Não</v>
      </c>
      <c r="O18" s="44" t="s">
        <v>5</v>
      </c>
      <c r="P18" s="103" t="s">
        <v>197</v>
      </c>
      <c r="U18" s="44"/>
      <c r="W18" s="44" t="s">
        <v>1799</v>
      </c>
      <c r="X18" s="97" t="s">
        <v>197</v>
      </c>
      <c r="Y18" s="783"/>
      <c r="Z18" s="375" t="str">
        <f>IF($Y$17=$N$3,$H$2,$H$3)</f>
        <v>Não</v>
      </c>
      <c r="AA18" s="97" t="str">
        <f>IF(AND(Z18=$H$2,'TELA 3'!$Y$10&gt;10),$H$2,$H$3)</f>
        <v>Não</v>
      </c>
      <c r="AB18" s="44" t="s">
        <v>5</v>
      </c>
      <c r="AC18" s="97" t="s">
        <v>197</v>
      </c>
      <c r="AF18" s="44" t="s">
        <v>1257</v>
      </c>
      <c r="AG18" s="97" t="s">
        <v>197</v>
      </c>
      <c r="AH18" s="539"/>
      <c r="AS18" s="538" t="str">
        <f>IF(AS11&lt;&gt;$H$3,AS11,IF(AS12&lt;&gt;$H$3,AS12,IF(AS13&lt;&gt;$H$3,AS13,IF(AS14&lt;&gt;$H$3,AS14,IF(AS15&lt;&gt;$H$3,AS15,IF(AS16&lt;&gt;$H$3,AS16,IF(AS17&lt;&gt;$H$3,AS17,AU9)))))))</f>
        <v>LAC1</v>
      </c>
    </row>
    <row r="19" spans="1:48" ht="30">
      <c r="A19" s="157">
        <v>9</v>
      </c>
      <c r="B19" s="98" t="str">
        <f t="shared" si="10"/>
        <v/>
      </c>
      <c r="C19" s="396" t="s">
        <v>2357</v>
      </c>
      <c r="D19" s="393" t="s">
        <v>1708</v>
      </c>
      <c r="E19" s="101" t="s">
        <v>197</v>
      </c>
      <c r="F19" s="101" t="s">
        <v>197</v>
      </c>
      <c r="G19" s="101" t="s">
        <v>197</v>
      </c>
      <c r="H19" s="395" t="str">
        <f>IF($S$8="Sim",$H$2,$H$3)</f>
        <v>Não</v>
      </c>
      <c r="I19" s="395" t="str">
        <f>IF($S$8="Sim",$H$2,$H$3)</f>
        <v>Não</v>
      </c>
      <c r="J19" s="395" t="str">
        <f>IF($S$8="Sim",$H$2,$H$3)</f>
        <v>Não</v>
      </c>
      <c r="K19" s="395" t="str">
        <f>IF($S$8="Sim",$H$2,$H$3)</f>
        <v>Não</v>
      </c>
      <c r="L19" s="376" t="str">
        <f t="shared" si="9"/>
        <v/>
      </c>
      <c r="O19" s="52" t="s">
        <v>1247</v>
      </c>
      <c r="P19" s="103" t="s">
        <v>197</v>
      </c>
      <c r="W19" s="44" t="s">
        <v>47</v>
      </c>
      <c r="X19" s="97" t="s">
        <v>197</v>
      </c>
      <c r="Y19" s="783"/>
      <c r="Z19" s="375" t="str">
        <f>IF($Y$17=$N$4,$H$2,$H$3)</f>
        <v>Não</v>
      </c>
      <c r="AA19" s="97" t="str">
        <f>IF(AND(Z19=$H$2,'TELA 3'!$Y$12&gt;10),$H$2,$H$3)</f>
        <v>Não</v>
      </c>
      <c r="AB19" s="44" t="s">
        <v>6</v>
      </c>
      <c r="AC19" s="97" t="s">
        <v>197</v>
      </c>
      <c r="AF19" s="52" t="s">
        <v>1260</v>
      </c>
      <c r="AG19" s="97" t="s">
        <v>197</v>
      </c>
      <c r="AH19" s="539"/>
    </row>
    <row r="20" spans="1:48" ht="30">
      <c r="A20" s="157">
        <v>10</v>
      </c>
      <c r="B20" s="98" t="str">
        <f t="shared" si="10"/>
        <v/>
      </c>
      <c r="C20" s="397" t="s">
        <v>1919</v>
      </c>
      <c r="D20" s="393" t="s">
        <v>1692</v>
      </c>
      <c r="E20" s="100" t="s">
        <v>197</v>
      </c>
      <c r="F20" s="100" t="s">
        <v>197</v>
      </c>
      <c r="G20" s="100" t="s">
        <v>197</v>
      </c>
      <c r="H20" s="395" t="str">
        <f>IF($AC$8="Sim",$H$2,$H$3)</f>
        <v>Não</v>
      </c>
      <c r="I20" s="395" t="str">
        <f>IF($AC$8="Sim",$H$2,$H$3)</f>
        <v>Não</v>
      </c>
      <c r="J20" s="395" t="str">
        <f>IF($AC$8="Sim",$H$2,$H$3)</f>
        <v>Não</v>
      </c>
      <c r="K20" s="395" t="str">
        <f>IF($AC$8="Sim",$H$2,$H$3)</f>
        <v>Não</v>
      </c>
      <c r="L20" s="376" t="str">
        <f t="shared" si="9"/>
        <v/>
      </c>
      <c r="O20" s="44" t="s">
        <v>6</v>
      </c>
      <c r="P20" s="103" t="s">
        <v>197</v>
      </c>
      <c r="W20" s="44" t="s">
        <v>1815</v>
      </c>
      <c r="X20" s="97" t="s">
        <v>197</v>
      </c>
      <c r="Y20" s="783"/>
      <c r="Z20" s="375" t="str">
        <f>IF($Y$17=$N$5,$H$2,$H$3)</f>
        <v>Não</v>
      </c>
      <c r="AA20" s="97" t="str">
        <f>IF(AND(Z20=$H$2,'TELA 3'!$Y$14&gt;10),$H$2,$H$3)</f>
        <v>Não</v>
      </c>
      <c r="AB20" s="52" t="s">
        <v>7</v>
      </c>
      <c r="AC20" s="97" t="s">
        <v>197</v>
      </c>
      <c r="AF20" s="44" t="s">
        <v>8</v>
      </c>
      <c r="AG20" s="97" t="s">
        <v>197</v>
      </c>
      <c r="AH20" s="539"/>
    </row>
    <row r="21" spans="1:48" ht="30">
      <c r="A21" s="157">
        <v>11</v>
      </c>
      <c r="B21" s="98" t="str">
        <f t="shared" si="10"/>
        <v/>
      </c>
      <c r="C21" s="400" t="s">
        <v>1971</v>
      </c>
      <c r="D21" s="401" t="s">
        <v>1693</v>
      </c>
      <c r="E21" s="100" t="s">
        <v>197</v>
      </c>
      <c r="F21" s="100" t="s">
        <v>197</v>
      </c>
      <c r="G21" s="100" t="s">
        <v>197</v>
      </c>
      <c r="H21" s="374" t="str">
        <f>IF(OR('Tela 8 - Transporte'!$AD$15="x",'Tela 4 - LAS Cadastro'!$K$14="x"),$H$2,$H$3)</f>
        <v>Não</v>
      </c>
      <c r="I21" s="374" t="str">
        <f>IF('Tela 5 - LAS RAS'!$K$14="x",$H$2,$H$3)</f>
        <v>Não</v>
      </c>
      <c r="J21" s="374" t="str">
        <f>IF('Tela 6 - LA'!$K$14="x",$H$2,$H$3)</f>
        <v>Não</v>
      </c>
      <c r="K21" s="581" t="str">
        <f>IF(AND($C$2=$E$2,$D$3="Cadastro",'TELA 1'!I6="x"),$H$21,IF('Tela 7 - Renovação'!$K$14="x",$H$2,$H$3))</f>
        <v>Não</v>
      </c>
      <c r="L21" s="376" t="str">
        <f>IF($D$3="Preenchimento incompleto.","",IF($D$2=$D$8,"",IF($C$2=$K$10,K21,IF($D$3=$H$10,H21,IF($D$3=$I$10,I21,J21)))))</f>
        <v/>
      </c>
      <c r="M21" s="166"/>
      <c r="O21" s="44" t="s">
        <v>1257</v>
      </c>
      <c r="P21" s="103" t="s">
        <v>197</v>
      </c>
      <c r="W21" s="52" t="s">
        <v>1816</v>
      </c>
      <c r="X21" s="97" t="s">
        <v>197</v>
      </c>
      <c r="Y21" s="784"/>
      <c r="Z21" s="375" t="str">
        <f>IF($Y$17=$N$6,$H$2,$H$3)</f>
        <v>Não</v>
      </c>
      <c r="AA21" s="97" t="str">
        <f>IF(AND(Z21=$H$2,'TELA 3'!$Y$16&gt;10),$H$2,$H$3)</f>
        <v>Não</v>
      </c>
      <c r="AB21" s="44" t="s">
        <v>1257</v>
      </c>
      <c r="AC21" s="97" t="s">
        <v>197</v>
      </c>
      <c r="AF21" s="52" t="s">
        <v>9</v>
      </c>
      <c r="AG21" s="97" t="s">
        <v>197</v>
      </c>
      <c r="AH21" s="539"/>
    </row>
    <row r="22" spans="1:48" ht="30">
      <c r="A22" s="157">
        <v>12</v>
      </c>
      <c r="B22" s="98" t="str">
        <f t="shared" si="10"/>
        <v/>
      </c>
      <c r="C22" s="400" t="s">
        <v>1972</v>
      </c>
      <c r="D22" s="401" t="s">
        <v>1694</v>
      </c>
      <c r="E22" s="100" t="s">
        <v>197</v>
      </c>
      <c r="F22" s="100" t="s">
        <v>197</v>
      </c>
      <c r="G22" s="100" t="s">
        <v>197</v>
      </c>
      <c r="H22" s="514" t="str">
        <f>IF('Tela 4 - LAS Cadastro'!$Z$14="x",$H$2,$H$3)</f>
        <v>Não</v>
      </c>
      <c r="I22" s="374" t="str">
        <f>IF('Tela 5 - LAS RAS'!$Z$14="x",$H$2,$H$3)</f>
        <v>Não</v>
      </c>
      <c r="J22" s="374" t="str">
        <f>IF('Tela 6 - LA'!$Z$14="x",$H$2,$H$3)</f>
        <v>Não</v>
      </c>
      <c r="K22" s="581" t="str">
        <f>IF(AND($C$2=$E$2,$D$3="Cadastro",'TELA 1'!I6="x"),$H$22,IF('Tela 7 - Renovação'!$Z$14="x",$H$2,$H$3))</f>
        <v>Não</v>
      </c>
      <c r="L22" s="376" t="str">
        <f t="shared" si="9"/>
        <v/>
      </c>
      <c r="O22" s="52" t="s">
        <v>1260</v>
      </c>
      <c r="P22" s="103" t="s">
        <v>197</v>
      </c>
      <c r="W22" s="52" t="s">
        <v>1821</v>
      </c>
      <c r="X22" s="97" t="s">
        <v>197</v>
      </c>
      <c r="Y22" s="97"/>
      <c r="Z22" s="491" t="str">
        <f>IF(AA22&gt;0,$H$2,$H$3)</f>
        <v>Não</v>
      </c>
      <c r="AA22" s="491">
        <f>COUNTIFS(AA17:AA21,"Sim")</f>
        <v>0</v>
      </c>
      <c r="AB22" s="44" t="s">
        <v>8</v>
      </c>
      <c r="AC22" s="97" t="s">
        <v>197</v>
      </c>
      <c r="AF22" s="44" t="s">
        <v>10</v>
      </c>
      <c r="AG22" s="97" t="s">
        <v>197</v>
      </c>
      <c r="AH22" s="539"/>
    </row>
    <row r="23" spans="1:48" ht="30">
      <c r="A23" s="157">
        <v>13</v>
      </c>
      <c r="B23" s="98" t="str">
        <f t="shared" si="10"/>
        <v/>
      </c>
      <c r="C23" s="391" t="s">
        <v>2149</v>
      </c>
      <c r="D23" s="403" t="s">
        <v>1707</v>
      </c>
      <c r="E23" s="101" t="s">
        <v>197</v>
      </c>
      <c r="F23" s="101" t="s">
        <v>197</v>
      </c>
      <c r="G23" s="101" t="s">
        <v>196</v>
      </c>
      <c r="H23" s="373" t="str">
        <f>IF($AN$8=$H$2,$H$2,$H$3)</f>
        <v>Não</v>
      </c>
      <c r="I23" s="373" t="str">
        <f t="shared" ref="I23" si="13">IF($AN$8=$H$2,$H$2,$H$3)</f>
        <v>Não</v>
      </c>
      <c r="J23" s="76" t="s">
        <v>196</v>
      </c>
      <c r="K23" s="572" t="str">
        <f>IF($D$3="Cadastro",$H$23,IF($D$3="RAS",$I$23,$H$3))</f>
        <v>Não</v>
      </c>
      <c r="L23" s="376" t="str">
        <f t="shared" si="9"/>
        <v/>
      </c>
      <c r="O23" s="44" t="s">
        <v>8</v>
      </c>
      <c r="P23" s="103" t="s">
        <v>197</v>
      </c>
      <c r="W23" s="44" t="s">
        <v>1822</v>
      </c>
      <c r="X23" s="97" t="s">
        <v>197</v>
      </c>
      <c r="Y23" s="782" t="s">
        <v>109</v>
      </c>
      <c r="Z23" s="375" t="str">
        <f>IF($Y$23=$N$2,$H$2,$H$3)</f>
        <v>Não</v>
      </c>
      <c r="AA23" s="97" t="str">
        <f>IF(AND(Z23=$H$2,'TELA 3'!$Y$8&gt;100),$H$2,$H$3)</f>
        <v>Não</v>
      </c>
      <c r="AB23" s="52" t="s">
        <v>9</v>
      </c>
      <c r="AC23" s="97" t="s">
        <v>197</v>
      </c>
      <c r="AF23" s="52" t="s">
        <v>1267</v>
      </c>
      <c r="AG23" s="97" t="s">
        <v>197</v>
      </c>
      <c r="AH23" s="539"/>
    </row>
    <row r="24" spans="1:48" ht="30">
      <c r="A24" s="157"/>
      <c r="B24" s="98" t="str">
        <f t="shared" si="10"/>
        <v/>
      </c>
      <c r="C24" s="402" t="s">
        <v>2136</v>
      </c>
      <c r="D24" s="403" t="s">
        <v>2129</v>
      </c>
      <c r="E24" s="101"/>
      <c r="F24" s="101"/>
      <c r="G24" s="101"/>
      <c r="H24" s="373" t="str">
        <f>AO2</f>
        <v>Não</v>
      </c>
      <c r="I24" s="373" t="str">
        <f>AO3</f>
        <v>Não</v>
      </c>
      <c r="J24" s="76" t="s">
        <v>196</v>
      </c>
      <c r="K24" s="572" t="str">
        <f>IF($D$3="Cadastro",$H$24,IF($D$3="RAS",$I$24,$H$3))</f>
        <v>Não</v>
      </c>
      <c r="L24" s="376" t="str">
        <f t="shared" si="9"/>
        <v/>
      </c>
      <c r="O24" s="44"/>
      <c r="P24" s="103"/>
      <c r="W24" s="52" t="s">
        <v>1823</v>
      </c>
      <c r="X24" s="97" t="s">
        <v>197</v>
      </c>
      <c r="Y24" s="783"/>
      <c r="Z24" s="375" t="str">
        <f>IF($Y$23=$N$3,$H$2,$H$3)</f>
        <v>Não</v>
      </c>
      <c r="AA24" s="97" t="str">
        <f>IF(AND(Z24=$H$2,'TELA 3'!$Y$133&gt;10),$H$2,$H$3)</f>
        <v>Não</v>
      </c>
      <c r="AB24" s="44" t="s">
        <v>11</v>
      </c>
      <c r="AC24" s="97" t="s">
        <v>197</v>
      </c>
      <c r="AF24" s="44" t="s">
        <v>11</v>
      </c>
      <c r="AG24" s="97" t="s">
        <v>197</v>
      </c>
      <c r="AH24" s="539"/>
    </row>
    <row r="25" spans="1:48" ht="30">
      <c r="A25" s="157"/>
      <c r="B25" s="98" t="str">
        <f t="shared" si="10"/>
        <v/>
      </c>
      <c r="C25" s="402" t="s">
        <v>2135</v>
      </c>
      <c r="D25" s="403" t="s">
        <v>2311</v>
      </c>
      <c r="E25" s="101" t="s">
        <v>197</v>
      </c>
      <c r="F25" s="101" t="s">
        <v>197</v>
      </c>
      <c r="G25" s="101" t="s">
        <v>197</v>
      </c>
      <c r="H25" s="515" t="str">
        <f>IF(OR($AL$10=$H$2,'Tela 4 - LAS Cadastro'!$F$132="x"),$H$2,$H$3)</f>
        <v>Não</v>
      </c>
      <c r="I25" s="516" t="str">
        <f>IF(OR($AL$10=$H$2,'Tela 5 - LAS RAS'!$F$127="x"),$H$2,$H$3)</f>
        <v>Não</v>
      </c>
      <c r="J25" s="76" t="s">
        <v>196</v>
      </c>
      <c r="K25" s="572" t="str">
        <f>IF($D$3="Cadastro",$H$25,IF($D$3="RAS",$I$25,$H$3))</f>
        <v>Não</v>
      </c>
      <c r="L25" s="376" t="str">
        <f t="shared" si="9"/>
        <v/>
      </c>
      <c r="O25" s="52"/>
      <c r="P25" s="103"/>
      <c r="W25" s="52" t="s">
        <v>1824</v>
      </c>
      <c r="X25" s="97" t="s">
        <v>197</v>
      </c>
      <c r="Y25" s="783"/>
      <c r="Z25" s="375" t="str">
        <f>IF($Y$23=$N$4,$H$2,$H$3)</f>
        <v>Não</v>
      </c>
      <c r="AA25" s="97" t="str">
        <f>IF(AND(Z25=$H$2,'TELA 3'!$Y$12&gt;100),$H$2,$H$3)</f>
        <v>Não</v>
      </c>
      <c r="AB25" s="364" t="s">
        <v>16</v>
      </c>
      <c r="AC25" s="366" t="s">
        <v>197</v>
      </c>
      <c r="AD25" s="169"/>
      <c r="AE25" s="169"/>
      <c r="AF25" s="364" t="s">
        <v>1271</v>
      </c>
      <c r="AG25" s="366" t="s">
        <v>197</v>
      </c>
      <c r="AH25" s="540"/>
    </row>
    <row r="26" spans="1:48" ht="30">
      <c r="A26" s="157"/>
      <c r="B26" s="98" t="str">
        <f t="shared" si="10"/>
        <v/>
      </c>
      <c r="C26" s="415" t="s">
        <v>2358</v>
      </c>
      <c r="D26" s="367" t="s">
        <v>1696</v>
      </c>
      <c r="E26" s="105" t="s">
        <v>197</v>
      </c>
      <c r="F26" s="105" t="s">
        <v>197</v>
      </c>
      <c r="G26" s="105" t="s">
        <v>197</v>
      </c>
      <c r="H26" s="361" t="str">
        <f>IF('Tela 4 - LAS Cadastro'!$W$30="x",$H$2,$H$3)</f>
        <v>Não</v>
      </c>
      <c r="I26" s="361" t="str">
        <f>IF('Tela 5 - LAS RAS'!$W$30="x",$H$2,$H$3)</f>
        <v>Não</v>
      </c>
      <c r="J26" s="361" t="str">
        <f>IF('Tela 6 - LA'!$W$30="x",$H$2,$H$3)</f>
        <v>Não</v>
      </c>
      <c r="K26" s="581" t="str">
        <f>IF(AND($C$2=$E$2,$D$3="Cadastro",'TELA 1'!I6="x"),$H$26,IF('Tela 7 - Renovação'!$W$30="x",$H$2,$H$3))</f>
        <v>Não</v>
      </c>
      <c r="L26" s="376" t="str">
        <f t="shared" si="9"/>
        <v/>
      </c>
      <c r="O26" s="52"/>
      <c r="P26" s="103"/>
      <c r="W26" s="44" t="s">
        <v>1825</v>
      </c>
      <c r="X26" s="97" t="s">
        <v>197</v>
      </c>
      <c r="Y26" s="783"/>
      <c r="Z26" s="375" t="str">
        <f>IF($Y$23=$N$5,$H$2,$H$3)</f>
        <v>Não</v>
      </c>
      <c r="AA26" s="97" t="str">
        <f>IF(AND(Z26=$H$2,'TELA 3'!$Y$14&gt;100),$H$2,$H$3)</f>
        <v>Não</v>
      </c>
      <c r="AB26" s="52" t="s">
        <v>17</v>
      </c>
      <c r="AC26" s="97" t="s">
        <v>197</v>
      </c>
      <c r="AF26" s="44" t="s">
        <v>1275</v>
      </c>
      <c r="AG26" s="97" t="s">
        <v>197</v>
      </c>
      <c r="AH26" s="539"/>
    </row>
    <row r="27" spans="1:48" ht="75">
      <c r="A27" s="157"/>
      <c r="B27" s="98" t="str">
        <f t="shared" si="10"/>
        <v/>
      </c>
      <c r="C27" s="416" t="s">
        <v>2148</v>
      </c>
      <c r="D27" s="367" t="s">
        <v>1698</v>
      </c>
      <c r="E27" s="105" t="s">
        <v>197</v>
      </c>
      <c r="F27" s="105" t="s">
        <v>197</v>
      </c>
      <c r="G27" s="105" t="s">
        <v>197</v>
      </c>
      <c r="H27" s="361" t="str">
        <f>IF('Tela 4 - LAS Cadastro'!$W$31="x",$H$2,$H$3)</f>
        <v>Não</v>
      </c>
      <c r="I27" s="361" t="str">
        <f>IF('Tela 5 - LAS RAS'!$W$31="x",$H$2,$H$3)</f>
        <v>Não</v>
      </c>
      <c r="J27" s="361" t="str">
        <f>IF('Tela 6 - LA'!$W$31="x",$H$2,$H$3)</f>
        <v>Não</v>
      </c>
      <c r="K27" s="581" t="str">
        <f>IF(AND($C$2=$E$2,$D$3="Cadastro",'TELA 1'!I6="x"),$H$27,IF('Tela 7 - Renovação'!$W$31="x",$H$2,$H$3))</f>
        <v>Não</v>
      </c>
      <c r="L27" s="376" t="str">
        <f t="shared" si="9"/>
        <v/>
      </c>
      <c r="O27" s="52"/>
      <c r="P27" s="103"/>
      <c r="W27" s="52" t="s">
        <v>1835</v>
      </c>
      <c r="X27" s="491" t="str">
        <f>IF('TELA 3'!N48="x",$H$2,$H$3)</f>
        <v>Não</v>
      </c>
      <c r="Y27" s="784"/>
      <c r="Z27" s="375" t="str">
        <f>IF($Y$23=$N$6,$H$2,$H$3)</f>
        <v>Não</v>
      </c>
      <c r="AA27" s="97" t="str">
        <f>IF(AND(Z27=$H$2,'TELA 3'!$Y$16&gt;100),$H$2,$H$3)</f>
        <v>Não</v>
      </c>
      <c r="AB27" s="44" t="s">
        <v>18</v>
      </c>
      <c r="AC27" s="97" t="s">
        <v>197</v>
      </c>
      <c r="AF27" s="52" t="s">
        <v>1279</v>
      </c>
      <c r="AG27" s="97" t="s">
        <v>197</v>
      </c>
      <c r="AH27" s="539"/>
    </row>
    <row r="28" spans="1:48">
      <c r="A28" s="157">
        <v>14</v>
      </c>
      <c r="B28" s="98" t="str">
        <f t="shared" si="10"/>
        <v/>
      </c>
      <c r="C28" s="378" t="s">
        <v>1970</v>
      </c>
      <c r="D28" s="381" t="s">
        <v>1691</v>
      </c>
      <c r="E28" s="100" t="s">
        <v>197</v>
      </c>
      <c r="F28" s="100" t="s">
        <v>197</v>
      </c>
      <c r="G28" s="100" t="s">
        <v>197</v>
      </c>
      <c r="H28" s="102" t="s">
        <v>197</v>
      </c>
      <c r="I28" s="102" t="s">
        <v>197</v>
      </c>
      <c r="J28" s="102" t="s">
        <v>197</v>
      </c>
      <c r="K28" s="102" t="s">
        <v>197</v>
      </c>
      <c r="L28" s="376" t="str">
        <f t="shared" si="9"/>
        <v/>
      </c>
      <c r="O28" s="52" t="s">
        <v>9</v>
      </c>
      <c r="P28" s="103" t="s">
        <v>197</v>
      </c>
      <c r="W28" s="52" t="s">
        <v>1837</v>
      </c>
      <c r="X28" s="97" t="s">
        <v>197</v>
      </c>
      <c r="Y28" s="97"/>
      <c r="Z28" s="491" t="str">
        <f>IF(AA28&gt;0,$H$2,$H$3)</f>
        <v>Não</v>
      </c>
      <c r="AA28" s="491">
        <f>COUNTIFS(AA23:AA27,"Sim")</f>
        <v>0</v>
      </c>
      <c r="AB28" s="52" t="s">
        <v>19</v>
      </c>
      <c r="AC28" s="97" t="s">
        <v>197</v>
      </c>
      <c r="AF28" s="52" t="s">
        <v>13</v>
      </c>
      <c r="AG28" s="97" t="s">
        <v>197</v>
      </c>
      <c r="AH28" s="539"/>
    </row>
    <row r="29" spans="1:48" s="169" customFormat="1">
      <c r="A29" s="361">
        <v>15</v>
      </c>
      <c r="B29" s="98" t="str">
        <f t="shared" si="10"/>
        <v/>
      </c>
      <c r="C29" s="362" t="s">
        <v>1967</v>
      </c>
      <c r="D29" s="363" t="s">
        <v>2112</v>
      </c>
      <c r="E29" s="363" t="s">
        <v>197</v>
      </c>
      <c r="F29" s="363" t="s">
        <v>197</v>
      </c>
      <c r="G29" s="363" t="s">
        <v>197</v>
      </c>
      <c r="H29" s="361" t="str">
        <f>IF($M$29="Sim","Não","Sim")</f>
        <v>Sim</v>
      </c>
      <c r="I29" s="361" t="str">
        <f t="shared" ref="I29:K29" si="14">IF($M$29="Sim","Não","Sim")</f>
        <v>Sim</v>
      </c>
      <c r="J29" s="361" t="str">
        <f>IF($M$29="Sim","Não","Sim")</f>
        <v>Sim</v>
      </c>
      <c r="K29" s="361" t="str">
        <f t="shared" si="14"/>
        <v>Sim</v>
      </c>
      <c r="L29" s="376" t="str">
        <f t="shared" si="9"/>
        <v/>
      </c>
      <c r="M29" s="77" t="str">
        <f>IF(OR($L$17="Sim",$L$30="Sim",$L$27="Sim",$L$26="Sim"),"Sim","Não")</f>
        <v>Não</v>
      </c>
      <c r="O29" s="364" t="s">
        <v>10</v>
      </c>
      <c r="P29" s="365" t="s">
        <v>197</v>
      </c>
      <c r="W29" s="52" t="s">
        <v>1839</v>
      </c>
      <c r="X29" s="97" t="s">
        <v>197</v>
      </c>
      <c r="Y29" s="782" t="s">
        <v>110</v>
      </c>
      <c r="Z29" s="375" t="str">
        <f>IF($Y$29=$N$2,$H$2,$H$3)</f>
        <v>Não</v>
      </c>
      <c r="AA29" s="97" t="str">
        <f>IF(AND(Z29=$H$2,'TELA 3'!$Y$8&gt;100),$H$2,$H$3)</f>
        <v>Não</v>
      </c>
      <c r="AB29" s="44" t="s">
        <v>21</v>
      </c>
      <c r="AC29" s="97" t="s">
        <v>197</v>
      </c>
      <c r="AD29" s="75"/>
      <c r="AE29" s="75"/>
      <c r="AF29" s="44" t="s">
        <v>14</v>
      </c>
      <c r="AG29" s="97" t="s">
        <v>197</v>
      </c>
      <c r="AH29" s="539"/>
    </row>
    <row r="30" spans="1:48" ht="60">
      <c r="A30" s="157">
        <v>16</v>
      </c>
      <c r="B30" s="98" t="str">
        <f t="shared" si="10"/>
        <v/>
      </c>
      <c r="C30" s="104" t="s">
        <v>1975</v>
      </c>
      <c r="D30" s="367" t="s">
        <v>1697</v>
      </c>
      <c r="E30" s="105" t="s">
        <v>197</v>
      </c>
      <c r="F30" s="105" t="s">
        <v>197</v>
      </c>
      <c r="G30" s="105" t="s">
        <v>197</v>
      </c>
      <c r="H30" s="377" t="str">
        <f>IF('Tela 4 - LAS Cadastro'!$W$29="x",$H$2,$H$3)</f>
        <v>Não</v>
      </c>
      <c r="I30" s="377" t="str">
        <f>IF('Tela 5 - LAS RAS'!$W$29="x",$H$2,$H$3)</f>
        <v>Não</v>
      </c>
      <c r="J30" s="377" t="str">
        <f>IF('Tela 6 - LA'!$W$29="x",$H$2,$H$3)</f>
        <v>Não</v>
      </c>
      <c r="K30" s="581" t="str">
        <f>IF(AND($C$2=$E$2,$D$3="Cadastro",'TELA 1'!I6="x"),$H$30,IF('Tela 7 - Renovação'!$W$29="x",$H$2,$H$3))</f>
        <v>Não</v>
      </c>
      <c r="L30" s="376" t="str">
        <f t="shared" si="9"/>
        <v/>
      </c>
      <c r="O30" s="52" t="s">
        <v>1267</v>
      </c>
      <c r="P30" s="103" t="s">
        <v>197</v>
      </c>
      <c r="W30" s="44" t="s">
        <v>1842</v>
      </c>
      <c r="X30" s="97" t="s">
        <v>197</v>
      </c>
      <c r="Y30" s="783"/>
      <c r="Z30" s="375" t="str">
        <f>IF($Y$29=$N$3,$H$2,$H$3)</f>
        <v>Não</v>
      </c>
      <c r="AA30" s="97" t="str">
        <f>IF(AND(Z30=$H$2,'TELA 3'!$Y$10&gt;100),$H$2,$H$3)</f>
        <v>Não</v>
      </c>
      <c r="AB30" s="52" t="s">
        <v>23</v>
      </c>
      <c r="AC30" s="97" t="s">
        <v>197</v>
      </c>
      <c r="AF30" s="52" t="s">
        <v>15</v>
      </c>
      <c r="AG30" s="97" t="s">
        <v>197</v>
      </c>
      <c r="AH30" s="539"/>
    </row>
    <row r="31" spans="1:48" ht="75">
      <c r="A31" s="157">
        <v>17</v>
      </c>
      <c r="B31" s="98" t="str">
        <f t="shared" si="10"/>
        <v/>
      </c>
      <c r="C31" s="396" t="s">
        <v>2155</v>
      </c>
      <c r="D31" s="383" t="s">
        <v>1699</v>
      </c>
      <c r="E31" s="106" t="s">
        <v>197</v>
      </c>
      <c r="F31" s="106" t="s">
        <v>197</v>
      </c>
      <c r="G31" s="106" t="s">
        <v>197</v>
      </c>
      <c r="H31" s="383" t="str">
        <f>IF($P$8="Sim",$H$2,$H$3)</f>
        <v>Não</v>
      </c>
      <c r="I31" s="383" t="str">
        <f>IF($P$8="Sim",$H$2,$H$3)</f>
        <v>Não</v>
      </c>
      <c r="J31" s="383" t="str">
        <f>IF($P$8="Sim",$H$2,$H$3)</f>
        <v>Não</v>
      </c>
      <c r="K31" s="383" t="str">
        <f>IF($P$8="Sim",$H$2,$H$3)</f>
        <v>Não</v>
      </c>
      <c r="L31" s="376" t="str">
        <f t="shared" si="9"/>
        <v/>
      </c>
      <c r="O31" s="44" t="s">
        <v>11</v>
      </c>
      <c r="P31" s="103" t="s">
        <v>197</v>
      </c>
      <c r="W31" s="52" t="s">
        <v>1843</v>
      </c>
      <c r="X31" s="97" t="s">
        <v>197</v>
      </c>
      <c r="Y31" s="783"/>
      <c r="Z31" s="375" t="str">
        <f>IF($Y$29=$N$4,$H$2,$H$3)</f>
        <v>Não</v>
      </c>
      <c r="AA31" s="97" t="str">
        <f>IF(AND(Z31=$H$2,'TELA 3'!$Y$12&gt;100),$H$2,$H$3)</f>
        <v>Não</v>
      </c>
      <c r="AB31" s="44" t="s">
        <v>24</v>
      </c>
      <c r="AC31" s="97" t="s">
        <v>197</v>
      </c>
      <c r="AF31" s="52" t="s">
        <v>38</v>
      </c>
      <c r="AG31" s="97" t="s">
        <v>197</v>
      </c>
      <c r="AH31" s="539"/>
    </row>
    <row r="32" spans="1:48">
      <c r="A32" s="157">
        <v>18</v>
      </c>
      <c r="B32" s="98" t="str">
        <f>IF(L32=$H$2,"x","")</f>
        <v/>
      </c>
      <c r="C32" s="400" t="s">
        <v>1974</v>
      </c>
      <c r="D32" s="401" t="s">
        <v>1695</v>
      </c>
      <c r="E32" s="100" t="s">
        <v>197</v>
      </c>
      <c r="F32" s="100" t="s">
        <v>197</v>
      </c>
      <c r="G32" s="100" t="s">
        <v>197</v>
      </c>
      <c r="H32" s="514" t="str">
        <f>IF('Tela 4 - LAS Cadastro'!$D$15="x",$H$2,$H$3)</f>
        <v>Não</v>
      </c>
      <c r="I32" s="374" t="str">
        <f>IF('Tela 5 - LAS RAS'!$D$15="x",$H$2,$H$3)</f>
        <v>Não</v>
      </c>
      <c r="J32" s="374" t="str">
        <f>IF('Tela 6 - LA'!$D$15="x",$H$2,$H$3)</f>
        <v>Não</v>
      </c>
      <c r="K32" s="581" t="str">
        <f>IF(AND($C$2=$E$2,$D$3="Cadastro",'TELA 1'!I6="x"),$H$32,IF('Tela 7 - Renovação'!$D$15="x",$H$2,$H$3))</f>
        <v>Não</v>
      </c>
      <c r="L32" s="376" t="str">
        <f t="shared" si="9"/>
        <v/>
      </c>
      <c r="O32" s="52" t="s">
        <v>1271</v>
      </c>
      <c r="P32" s="103" t="s">
        <v>197</v>
      </c>
      <c r="W32" s="44" t="s">
        <v>1844</v>
      </c>
      <c r="X32" s="97" t="s">
        <v>197</v>
      </c>
      <c r="Y32" s="783"/>
      <c r="Z32" s="375" t="str">
        <f>IF($Y$29=$N$5,$H$2,$H$3)</f>
        <v>Não</v>
      </c>
      <c r="AA32" s="97" t="str">
        <f>IF(AND(Z32=$H$2,'TELA 3'!$Y$14&gt;100),$H$2,$H$3)</f>
        <v>Não</v>
      </c>
      <c r="AB32" s="52" t="s">
        <v>25</v>
      </c>
      <c r="AC32" s="97" t="s">
        <v>197</v>
      </c>
      <c r="AF32" s="44" t="s">
        <v>1781</v>
      </c>
      <c r="AG32" s="97" t="s">
        <v>197</v>
      </c>
      <c r="AH32" s="539"/>
    </row>
    <row r="33" spans="1:34">
      <c r="A33" s="157">
        <v>19</v>
      </c>
      <c r="B33" s="98" t="str">
        <f>IF(L33=$H$2,"x","")</f>
        <v/>
      </c>
      <c r="C33" s="378" t="s">
        <v>1969</v>
      </c>
      <c r="D33" s="381" t="s">
        <v>2371</v>
      </c>
      <c r="E33" s="101" t="s">
        <v>197</v>
      </c>
      <c r="F33" s="101" t="s">
        <v>197</v>
      </c>
      <c r="G33" s="101" t="s">
        <v>197</v>
      </c>
      <c r="H33" s="102" t="str">
        <f>IF($M$33=$H$3,$H$2,$H$3)</f>
        <v>Sim</v>
      </c>
      <c r="I33" s="102" t="str">
        <f>IF($M$33=$H$3,$H$2,$H$3)</f>
        <v>Sim</v>
      </c>
      <c r="J33" s="102" t="str">
        <f t="shared" ref="J33" si="15">IF($M$33=$H$3,$H$2,$H$3)</f>
        <v>Sim</v>
      </c>
      <c r="K33" s="437" t="s">
        <v>196</v>
      </c>
      <c r="L33" s="376" t="str">
        <f>IF($D$3="Preenchimento incompleto.","",IF($D$2=$D$8,"",IF($C$2=$K$10,K33,IF($D$3=$H$10,H33,IF($D$3=$I$10,I33,J33)))))</f>
        <v/>
      </c>
      <c r="M33" s="510" t="str">
        <f>IF(AND($M$7=1,$S$8="Sim"),$H$2,$H$3)</f>
        <v>Não</v>
      </c>
      <c r="O33" s="44" t="s">
        <v>1275</v>
      </c>
      <c r="P33" s="103" t="s">
        <v>197</v>
      </c>
      <c r="W33" s="52" t="s">
        <v>1793</v>
      </c>
      <c r="X33" s="97" t="s">
        <v>197</v>
      </c>
      <c r="Y33" s="784"/>
      <c r="Z33" s="375" t="str">
        <f>IF($Y$29=$N$6,$H$2,$H$3)</f>
        <v>Não</v>
      </c>
      <c r="AA33" s="97" t="str">
        <f>IF(AND(Z33=$H$2,'TELA 3'!$Y$16&gt;100),$H$2,$H$3)</f>
        <v>Não</v>
      </c>
      <c r="AB33" s="44" t="s">
        <v>1799</v>
      </c>
      <c r="AC33" s="97" t="s">
        <v>197</v>
      </c>
      <c r="AF33" s="44" t="s">
        <v>105</v>
      </c>
      <c r="AG33" s="97" t="s">
        <v>197</v>
      </c>
      <c r="AH33" s="539"/>
    </row>
    <row r="34" spans="1:34" ht="30">
      <c r="A34" s="157">
        <v>20</v>
      </c>
      <c r="B34" s="98" t="str">
        <f>IF(L34=$H$2,"x","")</f>
        <v/>
      </c>
      <c r="C34" s="76" t="s">
        <v>2134</v>
      </c>
      <c r="D34" s="100" t="s">
        <v>1706</v>
      </c>
      <c r="E34" s="101" t="s">
        <v>197</v>
      </c>
      <c r="F34" s="101" t="s">
        <v>197</v>
      </c>
      <c r="G34" s="101" t="s">
        <v>197</v>
      </c>
      <c r="H34" s="76" t="s">
        <v>196</v>
      </c>
      <c r="I34" s="76" t="s">
        <v>196</v>
      </c>
      <c r="J34" s="487" t="str">
        <f>IF($Y$10=$H$2,$H$2,$H$3)</f>
        <v>Não</v>
      </c>
      <c r="K34" s="78" t="s">
        <v>196</v>
      </c>
      <c r="L34" s="376" t="str">
        <f>IF($D$3="Preenchimento incompleto.","",IF($D$2=$D$8,"",IF($C$2=$K$10,K34,IF($D$3=$H$10,H34,IF(D4=H2,"",IF($D$3=$I$10,I34,J3))))))</f>
        <v/>
      </c>
      <c r="O34" s="52" t="s">
        <v>1279</v>
      </c>
      <c r="P34" s="103" t="s">
        <v>197</v>
      </c>
      <c r="W34" s="44" t="s">
        <v>1845</v>
      </c>
      <c r="X34" s="97" t="s">
        <v>197</v>
      </c>
      <c r="Y34" s="97"/>
      <c r="Z34" s="491" t="str">
        <f>IF(AA34&gt;0,$H$2,$H$3)</f>
        <v>Não</v>
      </c>
      <c r="AA34" s="491">
        <f>COUNTIFS(AA29:AA33,"Sim")</f>
        <v>0</v>
      </c>
      <c r="AB34" s="44" t="s">
        <v>1800</v>
      </c>
      <c r="AC34" s="97" t="s">
        <v>197</v>
      </c>
      <c r="AD34" s="112"/>
      <c r="AE34" s="112"/>
      <c r="AF34" s="44" t="s">
        <v>1782</v>
      </c>
      <c r="AG34" s="97" t="s">
        <v>197</v>
      </c>
      <c r="AH34" s="539"/>
    </row>
    <row r="35" spans="1:34" ht="60">
      <c r="A35" s="157">
        <v>21</v>
      </c>
      <c r="B35" s="98" t="str">
        <f>IF(L35=$H$2,"x","")</f>
        <v/>
      </c>
      <c r="C35" s="390" t="s">
        <v>1986</v>
      </c>
      <c r="D35" s="390" t="s">
        <v>1984</v>
      </c>
      <c r="E35" s="106" t="s">
        <v>196</v>
      </c>
      <c r="F35" s="106" t="s">
        <v>197</v>
      </c>
      <c r="G35" s="106" t="s">
        <v>197</v>
      </c>
      <c r="H35" s="388" t="s">
        <v>196</v>
      </c>
      <c r="I35" s="389" t="str">
        <f>IF('TELA 1'!$F$50="x",$H$2,$H$3)</f>
        <v>Não</v>
      </c>
      <c r="J35" s="389" t="str">
        <f>IF('TELA 1'!$F$50="x",$H$2,$H$3)</f>
        <v>Não</v>
      </c>
      <c r="K35" s="410" t="s">
        <v>196</v>
      </c>
      <c r="L35" s="376" t="str">
        <f>IF($D$3="Preenchimento incompleto.","",IF($D$2=$D$8,"",IF($C$2=$K$10,K35,IF($D$3=$H$10,H35,IF($D$3=$I$10,I35,J35)))))</f>
        <v/>
      </c>
      <c r="O35" s="44" t="s">
        <v>16</v>
      </c>
      <c r="P35" s="103" t="s">
        <v>197</v>
      </c>
      <c r="W35" s="52" t="s">
        <v>1846</v>
      </c>
      <c r="X35" s="97" t="s">
        <v>197</v>
      </c>
      <c r="AB35" s="52" t="s">
        <v>1801</v>
      </c>
      <c r="AC35" s="97" t="s">
        <v>197</v>
      </c>
      <c r="AD35" s="84"/>
      <c r="AE35" s="84"/>
      <c r="AF35" s="52" t="s">
        <v>104</v>
      </c>
      <c r="AG35" s="97" t="s">
        <v>197</v>
      </c>
      <c r="AH35" s="539"/>
    </row>
    <row r="36" spans="1:34" ht="45">
      <c r="A36" s="157">
        <v>22</v>
      </c>
      <c r="B36" s="98" t="str">
        <f t="shared" ref="B36:B54" si="16">IF(L36=$H$2,"x","")</f>
        <v/>
      </c>
      <c r="C36" s="384" t="s">
        <v>2302</v>
      </c>
      <c r="D36" s="384" t="s">
        <v>1714</v>
      </c>
      <c r="E36" s="106" t="s">
        <v>197</v>
      </c>
      <c r="F36" s="106" t="s">
        <v>197</v>
      </c>
      <c r="G36" s="106" t="s">
        <v>197</v>
      </c>
      <c r="H36" s="388" t="s">
        <v>196</v>
      </c>
      <c r="I36" s="410" t="s">
        <v>196</v>
      </c>
      <c r="J36" s="525" t="str">
        <f>IF(AND('TELA 1'!$F$53="x",'TELA 1'!$D$56="x"),$H$2,$H$3)</f>
        <v>Não</v>
      </c>
      <c r="K36" s="410" t="s">
        <v>196</v>
      </c>
      <c r="L36" s="376" t="str">
        <f t="shared" si="9"/>
        <v/>
      </c>
      <c r="O36" s="52" t="s">
        <v>17</v>
      </c>
      <c r="P36" s="103" t="s">
        <v>197</v>
      </c>
      <c r="W36" s="44" t="s">
        <v>1847</v>
      </c>
      <c r="X36" s="97" t="s">
        <v>197</v>
      </c>
      <c r="AB36" s="44" t="s">
        <v>1802</v>
      </c>
      <c r="AC36" s="97" t="s">
        <v>197</v>
      </c>
      <c r="AF36" s="52" t="s">
        <v>110</v>
      </c>
      <c r="AG36" s="97" t="s">
        <v>197</v>
      </c>
      <c r="AH36" s="539"/>
    </row>
    <row r="37" spans="1:34" ht="60">
      <c r="A37" s="76">
        <v>23</v>
      </c>
      <c r="B37" s="98" t="str">
        <f t="shared" si="16"/>
        <v/>
      </c>
      <c r="C37" s="387" t="s">
        <v>1987</v>
      </c>
      <c r="D37" s="387" t="s">
        <v>1982</v>
      </c>
      <c r="E37" s="106" t="s">
        <v>196</v>
      </c>
      <c r="F37" s="106" t="s">
        <v>197</v>
      </c>
      <c r="G37" s="106" t="s">
        <v>197</v>
      </c>
      <c r="H37" s="388" t="s">
        <v>196</v>
      </c>
      <c r="I37" s="386" t="str">
        <f>IF('TELA 1'!$F$41="x",$H$2,$H$3)</f>
        <v>Não</v>
      </c>
      <c r="J37" s="386" t="str">
        <f>IF('TELA 1'!$F$41="x",$H$2,$H$3)</f>
        <v>Não</v>
      </c>
      <c r="K37" s="410" t="s">
        <v>196</v>
      </c>
      <c r="L37" s="376" t="str">
        <f t="shared" si="9"/>
        <v/>
      </c>
      <c r="M37" s="112"/>
      <c r="O37" s="44" t="s">
        <v>18</v>
      </c>
      <c r="P37" s="103" t="s">
        <v>197</v>
      </c>
      <c r="W37" s="52" t="s">
        <v>1848</v>
      </c>
      <c r="X37" s="97" t="s">
        <v>197</v>
      </c>
      <c r="AB37" s="52" t="s">
        <v>1781</v>
      </c>
      <c r="AC37" s="97" t="s">
        <v>197</v>
      </c>
      <c r="AF37" s="44" t="s">
        <v>130</v>
      </c>
      <c r="AG37" s="97" t="s">
        <v>197</v>
      </c>
      <c r="AH37" s="539"/>
    </row>
    <row r="38" spans="1:34" s="112" customFormat="1" ht="45">
      <c r="A38" s="76">
        <v>24</v>
      </c>
      <c r="B38" s="98" t="str">
        <f t="shared" si="16"/>
        <v/>
      </c>
      <c r="C38" s="390" t="s">
        <v>2303</v>
      </c>
      <c r="D38" s="390" t="s">
        <v>1713</v>
      </c>
      <c r="E38" s="106" t="s">
        <v>196</v>
      </c>
      <c r="F38" s="106" t="s">
        <v>197</v>
      </c>
      <c r="G38" s="106" t="s">
        <v>197</v>
      </c>
      <c r="H38" s="388" t="s">
        <v>196</v>
      </c>
      <c r="I38" s="389" t="str">
        <f>IF('TELA 1'!$F$47="x",$H$2,$H$3)</f>
        <v>Não</v>
      </c>
      <c r="J38" s="389" t="str">
        <f>IF('TELA 1'!$F$47="x",$H$2,$H$3)</f>
        <v>Não</v>
      </c>
      <c r="K38" s="410" t="s">
        <v>196</v>
      </c>
      <c r="L38" s="376" t="str">
        <f t="shared" si="9"/>
        <v/>
      </c>
      <c r="M38" s="84"/>
      <c r="O38" s="52" t="s">
        <v>19</v>
      </c>
      <c r="P38" s="107" t="s">
        <v>197</v>
      </c>
      <c r="W38" s="52" t="s">
        <v>1850</v>
      </c>
      <c r="X38" s="97" t="s">
        <v>197</v>
      </c>
      <c r="Y38" s="75"/>
      <c r="Z38" s="75"/>
      <c r="AA38" s="75"/>
      <c r="AB38" s="44" t="s">
        <v>26</v>
      </c>
      <c r="AC38" s="97" t="s">
        <v>197</v>
      </c>
      <c r="AD38" s="75"/>
      <c r="AE38" s="75"/>
      <c r="AF38" s="44" t="s">
        <v>1783</v>
      </c>
      <c r="AG38" s="97" t="s">
        <v>197</v>
      </c>
      <c r="AH38" s="539"/>
    </row>
    <row r="39" spans="1:34" s="84" customFormat="1" ht="60">
      <c r="A39" s="76">
        <v>25</v>
      </c>
      <c r="B39" s="98" t="str">
        <f t="shared" si="16"/>
        <v/>
      </c>
      <c r="C39" s="384" t="s">
        <v>1988</v>
      </c>
      <c r="D39" s="384" t="s">
        <v>1981</v>
      </c>
      <c r="E39" s="106" t="s">
        <v>196</v>
      </c>
      <c r="F39" s="106" t="s">
        <v>197</v>
      </c>
      <c r="G39" s="106" t="s">
        <v>197</v>
      </c>
      <c r="H39" s="388" t="s">
        <v>196</v>
      </c>
      <c r="I39" s="385" t="str">
        <f>IF('TELA 1'!$F$38="x",$H$2,$H$3)</f>
        <v>Não</v>
      </c>
      <c r="J39" s="385" t="str">
        <f>IF('TELA 1'!$F$38="x",$H$2,$H$3)</f>
        <v>Não</v>
      </c>
      <c r="K39" s="410" t="s">
        <v>196</v>
      </c>
      <c r="L39" s="376" t="str">
        <f t="shared" si="9"/>
        <v/>
      </c>
      <c r="M39" s="75"/>
      <c r="O39" s="44" t="s">
        <v>21</v>
      </c>
      <c r="P39" s="103" t="s">
        <v>197</v>
      </c>
      <c r="W39" s="52" t="s">
        <v>1852</v>
      </c>
      <c r="X39" s="97" t="s">
        <v>197</v>
      </c>
      <c r="Y39" s="75"/>
      <c r="Z39" s="75"/>
      <c r="AA39" s="75"/>
      <c r="AB39" s="52" t="s">
        <v>27</v>
      </c>
      <c r="AC39" s="97" t="s">
        <v>197</v>
      </c>
      <c r="AD39" s="75"/>
      <c r="AE39" s="75"/>
      <c r="AF39" s="52" t="s">
        <v>1784</v>
      </c>
      <c r="AG39" s="97" t="s">
        <v>197</v>
      </c>
      <c r="AH39" s="539"/>
    </row>
    <row r="40" spans="1:34" ht="45">
      <c r="A40" s="157">
        <v>26</v>
      </c>
      <c r="B40" s="98" t="str">
        <f t="shared" si="16"/>
        <v/>
      </c>
      <c r="C40" s="387" t="s">
        <v>1989</v>
      </c>
      <c r="D40" s="387" t="s">
        <v>1983</v>
      </c>
      <c r="E40" s="106" t="s">
        <v>196</v>
      </c>
      <c r="F40" s="106" t="s">
        <v>197</v>
      </c>
      <c r="G40" s="106" t="s">
        <v>197</v>
      </c>
      <c r="H40" s="388" t="s">
        <v>196</v>
      </c>
      <c r="I40" s="386" t="str">
        <f>IF('TELA 1'!$F$44="x",$H$2,$H$3)</f>
        <v>Não</v>
      </c>
      <c r="J40" s="386" t="str">
        <f>IF('TELA 1'!$F$44="x",$H$2,$H$3)</f>
        <v>Não</v>
      </c>
      <c r="K40" s="410" t="s">
        <v>196</v>
      </c>
      <c r="L40" s="376" t="str">
        <f t="shared" si="9"/>
        <v/>
      </c>
      <c r="O40" s="52" t="s">
        <v>23</v>
      </c>
      <c r="P40" s="103" t="s">
        <v>197</v>
      </c>
      <c r="W40" s="52" t="s">
        <v>1730</v>
      </c>
      <c r="X40" s="492" t="str">
        <f>$Z$16</f>
        <v>Não</v>
      </c>
      <c r="AB40" s="44" t="s">
        <v>28</v>
      </c>
      <c r="AC40" s="97" t="s">
        <v>197</v>
      </c>
      <c r="AF40" s="52" t="s">
        <v>1785</v>
      </c>
      <c r="AG40" s="97" t="s">
        <v>197</v>
      </c>
      <c r="AH40" s="539"/>
    </row>
    <row r="41" spans="1:34" ht="60">
      <c r="A41" s="157">
        <v>27</v>
      </c>
      <c r="B41" s="98" t="str">
        <f t="shared" si="16"/>
        <v/>
      </c>
      <c r="C41" s="390" t="s">
        <v>1990</v>
      </c>
      <c r="D41" s="390" t="s">
        <v>1978</v>
      </c>
      <c r="E41" s="106" t="s">
        <v>196</v>
      </c>
      <c r="F41" s="106" t="s">
        <v>197</v>
      </c>
      <c r="G41" s="106" t="s">
        <v>197</v>
      </c>
      <c r="H41" s="388" t="s">
        <v>196</v>
      </c>
      <c r="I41" s="389" t="str">
        <f>IF('TELA 1'!$F$22="x",$H$2,$H$3)</f>
        <v>Não</v>
      </c>
      <c r="J41" s="389" t="str">
        <f>IF('TELA 1'!$F$22="x",$H$2,$H$3)</f>
        <v>Não</v>
      </c>
      <c r="K41" s="410" t="s">
        <v>196</v>
      </c>
      <c r="L41" s="376" t="str">
        <f t="shared" si="9"/>
        <v/>
      </c>
      <c r="O41" s="44" t="s">
        <v>24</v>
      </c>
      <c r="P41" s="103" t="s">
        <v>197</v>
      </c>
      <c r="W41" s="52" t="s">
        <v>1854</v>
      </c>
      <c r="X41" s="492" t="str">
        <f>Z22</f>
        <v>Não</v>
      </c>
      <c r="AB41" s="52" t="s">
        <v>29</v>
      </c>
      <c r="AC41" s="97" t="s">
        <v>197</v>
      </c>
      <c r="AF41" s="44" t="s">
        <v>1786</v>
      </c>
      <c r="AG41" s="97" t="s">
        <v>197</v>
      </c>
      <c r="AH41" s="539"/>
    </row>
    <row r="42" spans="1:34" ht="60">
      <c r="A42" s="157">
        <v>28</v>
      </c>
      <c r="B42" s="98" t="str">
        <f t="shared" si="16"/>
        <v/>
      </c>
      <c r="C42" s="384" t="s">
        <v>1991</v>
      </c>
      <c r="D42" s="384" t="s">
        <v>1980</v>
      </c>
      <c r="E42" s="106" t="s">
        <v>196</v>
      </c>
      <c r="F42" s="106" t="s">
        <v>197</v>
      </c>
      <c r="G42" s="106" t="s">
        <v>197</v>
      </c>
      <c r="H42" s="388" t="s">
        <v>196</v>
      </c>
      <c r="I42" s="385" t="str">
        <f>IF('TELA 1'!$F$31="x",$H$2,$H$3)</f>
        <v>Não</v>
      </c>
      <c r="J42" s="385" t="str">
        <f>IF('TELA 1'!$F$31="x",$H$2,$H$3)</f>
        <v>Não</v>
      </c>
      <c r="K42" s="410" t="s">
        <v>196</v>
      </c>
      <c r="L42" s="376" t="str">
        <f t="shared" si="9"/>
        <v/>
      </c>
      <c r="O42" s="52" t="s">
        <v>25</v>
      </c>
      <c r="P42" s="103" t="s">
        <v>197</v>
      </c>
      <c r="W42" s="52" t="s">
        <v>1860</v>
      </c>
      <c r="X42" s="97" t="s">
        <v>197</v>
      </c>
      <c r="AB42" s="44" t="s">
        <v>1803</v>
      </c>
      <c r="AC42" s="97" t="s">
        <v>197</v>
      </c>
      <c r="AF42" s="44" t="s">
        <v>140</v>
      </c>
      <c r="AG42" s="97" t="s">
        <v>197</v>
      </c>
      <c r="AH42" s="539"/>
    </row>
    <row r="43" spans="1:34" ht="90">
      <c r="A43" s="157">
        <v>29</v>
      </c>
      <c r="B43" s="98" t="str">
        <f t="shared" si="16"/>
        <v/>
      </c>
      <c r="C43" s="387" t="s">
        <v>1992</v>
      </c>
      <c r="D43" s="387" t="s">
        <v>1979</v>
      </c>
      <c r="E43" s="106" t="s">
        <v>196</v>
      </c>
      <c r="F43" s="106" t="s">
        <v>197</v>
      </c>
      <c r="G43" s="106" t="s">
        <v>197</v>
      </c>
      <c r="H43" s="388" t="s">
        <v>196</v>
      </c>
      <c r="I43" s="386" t="str">
        <f>IF('TELA 1'!$F$26="x",$H$2,$H$3)</f>
        <v>Não</v>
      </c>
      <c r="J43" s="386" t="str">
        <f>IF('TELA 1'!$F$26="x",$H$2,$H$3)</f>
        <v>Não</v>
      </c>
      <c r="K43" s="410" t="s">
        <v>196</v>
      </c>
      <c r="L43" s="376" t="str">
        <f t="shared" si="9"/>
        <v/>
      </c>
      <c r="O43" s="44" t="s">
        <v>1799</v>
      </c>
      <c r="P43" s="103" t="s">
        <v>197</v>
      </c>
      <c r="W43" s="44" t="s">
        <v>105</v>
      </c>
      <c r="X43" s="492" t="str">
        <f>IF('TELA 3'!N51="x",$H$2,$H$3)</f>
        <v>Não</v>
      </c>
      <c r="AB43" s="52" t="s">
        <v>1804</v>
      </c>
      <c r="AC43" s="97" t="s">
        <v>197</v>
      </c>
    </row>
    <row r="44" spans="1:34" ht="30">
      <c r="A44" s="157">
        <v>30</v>
      </c>
      <c r="B44" s="98" t="str">
        <f t="shared" si="16"/>
        <v/>
      </c>
      <c r="C44" s="378" t="s">
        <v>2121</v>
      </c>
      <c r="D44" s="381" t="s">
        <v>1691</v>
      </c>
      <c r="E44" s="101" t="s">
        <v>197</v>
      </c>
      <c r="F44" s="101" t="s">
        <v>197</v>
      </c>
      <c r="G44" s="101" t="s">
        <v>197</v>
      </c>
      <c r="H44" s="102" t="s">
        <v>197</v>
      </c>
      <c r="I44" s="102" t="s">
        <v>197</v>
      </c>
      <c r="J44" s="102" t="s">
        <v>197</v>
      </c>
      <c r="K44" s="102" t="s">
        <v>197</v>
      </c>
      <c r="L44" s="376" t="str">
        <f t="shared" si="9"/>
        <v/>
      </c>
      <c r="O44" s="52" t="s">
        <v>1311</v>
      </c>
      <c r="P44" s="103" t="s">
        <v>197</v>
      </c>
      <c r="W44" s="44" t="s">
        <v>109</v>
      </c>
      <c r="X44" s="492" t="str">
        <f>Z28</f>
        <v>Não</v>
      </c>
      <c r="AB44" s="52"/>
      <c r="AC44" s="97"/>
    </row>
    <row r="45" spans="1:34" ht="30">
      <c r="A45" s="157">
        <v>31</v>
      </c>
      <c r="B45" s="98" t="str">
        <f t="shared" si="16"/>
        <v/>
      </c>
      <c r="C45" s="378" t="s">
        <v>2122</v>
      </c>
      <c r="D45" s="381" t="s">
        <v>1691</v>
      </c>
      <c r="E45" s="101" t="s">
        <v>197</v>
      </c>
      <c r="F45" s="101" t="s">
        <v>197</v>
      </c>
      <c r="G45" s="101" t="s">
        <v>197</v>
      </c>
      <c r="H45" s="102" t="s">
        <v>197</v>
      </c>
      <c r="I45" s="102" t="s">
        <v>197</v>
      </c>
      <c r="J45" s="102" t="s">
        <v>197</v>
      </c>
      <c r="K45" s="102" t="s">
        <v>197</v>
      </c>
      <c r="L45" s="376" t="str">
        <f>IF($D$3="Preenchimento incompleto.","",IF($D$2=$D$8,"",IF($C$2=$K$10,K45,IF($D$3=$H$10,H45,IF($D$3=$I$10,I45,J45)))))</f>
        <v/>
      </c>
      <c r="O45" s="44" t="s">
        <v>1800</v>
      </c>
      <c r="P45" s="103" t="s">
        <v>197</v>
      </c>
      <c r="W45" s="52" t="s">
        <v>110</v>
      </c>
      <c r="X45" s="492" t="str">
        <f>Z34</f>
        <v>Não</v>
      </c>
      <c r="AB45" s="44" t="s">
        <v>30</v>
      </c>
      <c r="AC45" s="97" t="s">
        <v>197</v>
      </c>
    </row>
    <row r="46" spans="1:34" ht="30">
      <c r="A46" s="76">
        <v>32</v>
      </c>
      <c r="B46" s="98" t="str">
        <f t="shared" si="16"/>
        <v/>
      </c>
      <c r="C46" s="378" t="s">
        <v>1993</v>
      </c>
      <c r="D46" s="381" t="s">
        <v>1691</v>
      </c>
      <c r="E46" s="372" t="s">
        <v>196</v>
      </c>
      <c r="F46" s="101" t="s">
        <v>197</v>
      </c>
      <c r="G46" s="101" t="s">
        <v>197</v>
      </c>
      <c r="H46" s="102" t="s">
        <v>196</v>
      </c>
      <c r="I46" s="102" t="s">
        <v>197</v>
      </c>
      <c r="J46" s="102" t="s">
        <v>197</v>
      </c>
      <c r="K46" s="571" t="str">
        <f>IF($D$3="Cadastro",$H$46,IF($D$3="RAS",$I$46,$H$2))</f>
        <v>Sim</v>
      </c>
      <c r="L46" s="376" t="str">
        <f t="shared" si="9"/>
        <v/>
      </c>
      <c r="O46" s="52" t="s">
        <v>1801</v>
      </c>
      <c r="P46" s="103" t="s">
        <v>197</v>
      </c>
      <c r="W46" s="52" t="s">
        <v>1865</v>
      </c>
      <c r="X46" s="97" t="s">
        <v>197</v>
      </c>
      <c r="AB46" s="52" t="s">
        <v>1805</v>
      </c>
      <c r="AC46" s="97" t="s">
        <v>197</v>
      </c>
    </row>
    <row r="47" spans="1:34" ht="60">
      <c r="A47" s="157">
        <v>33</v>
      </c>
      <c r="B47" s="98" t="str">
        <f t="shared" si="16"/>
        <v/>
      </c>
      <c r="C47" s="391" t="s">
        <v>1976</v>
      </c>
      <c r="D47" s="391" t="s">
        <v>1705</v>
      </c>
      <c r="E47" s="106" t="s">
        <v>196</v>
      </c>
      <c r="F47" s="106" t="s">
        <v>196</v>
      </c>
      <c r="G47" s="106" t="s">
        <v>197</v>
      </c>
      <c r="H47" s="157" t="str">
        <f>IF('TELA 2'!$H$11="x",$H$2,$H$3)</f>
        <v>Não</v>
      </c>
      <c r="I47" s="157" t="str">
        <f>IF('TELA 2'!$H$11="x",$H$2,$H$3)</f>
        <v>Não</v>
      </c>
      <c r="J47" s="157" t="str">
        <f>IF('TELA 2'!$H$11="x",$H$2,$H$3)</f>
        <v>Não</v>
      </c>
      <c r="K47" s="157" t="str">
        <f>IF('TELA 2'!$H$11="x",$H$2,$H$3)</f>
        <v>Não</v>
      </c>
      <c r="L47" s="376" t="str">
        <f t="shared" si="9"/>
        <v/>
      </c>
      <c r="O47" s="44" t="s">
        <v>1802</v>
      </c>
      <c r="P47" s="103" t="s">
        <v>197</v>
      </c>
      <c r="W47" s="52" t="s">
        <v>129</v>
      </c>
      <c r="X47" s="97" t="s">
        <v>197</v>
      </c>
      <c r="AB47" s="44" t="s">
        <v>31</v>
      </c>
      <c r="AC47" s="97" t="s">
        <v>197</v>
      </c>
    </row>
    <row r="48" spans="1:34">
      <c r="A48" s="157"/>
      <c r="B48" s="98" t="str">
        <f t="shared" si="16"/>
        <v/>
      </c>
      <c r="C48" s="213" t="s">
        <v>2139</v>
      </c>
      <c r="D48" s="215" t="s">
        <v>1736</v>
      </c>
      <c r="E48" s="216" t="s">
        <v>197</v>
      </c>
      <c r="F48" s="216" t="s">
        <v>197</v>
      </c>
      <c r="G48" s="216" t="s">
        <v>197</v>
      </c>
      <c r="H48" s="76" t="s">
        <v>196</v>
      </c>
      <c r="I48" s="76" t="s">
        <v>196</v>
      </c>
      <c r="J48" s="76" t="s">
        <v>197</v>
      </c>
      <c r="K48" s="76" t="s">
        <v>196</v>
      </c>
      <c r="L48" s="376" t="str">
        <f t="shared" si="9"/>
        <v/>
      </c>
      <c r="O48" s="44"/>
      <c r="P48" s="103"/>
      <c r="W48" s="52" t="s">
        <v>1878</v>
      </c>
      <c r="X48" s="97" t="s">
        <v>197</v>
      </c>
      <c r="Y48" s="75" t="s">
        <v>2295</v>
      </c>
      <c r="AB48" s="52" t="s">
        <v>1806</v>
      </c>
      <c r="AC48" s="97" t="s">
        <v>197</v>
      </c>
    </row>
    <row r="49" spans="1:29" ht="30">
      <c r="A49" s="157">
        <v>34</v>
      </c>
      <c r="B49" s="98" t="str">
        <f t="shared" si="16"/>
        <v/>
      </c>
      <c r="C49" s="398" t="s">
        <v>1977</v>
      </c>
      <c r="D49" s="394" t="s">
        <v>1708</v>
      </c>
      <c r="E49" s="216" t="s">
        <v>197</v>
      </c>
      <c r="F49" s="216" t="s">
        <v>197</v>
      </c>
      <c r="G49" s="216" t="s">
        <v>197</v>
      </c>
      <c r="H49" s="395" t="str">
        <f>IF($S$8="Sim",$H$2,$H$3)</f>
        <v>Não</v>
      </c>
      <c r="I49" s="395" t="str">
        <f>IF($S$8="Sim",$H$2,$H$3)</f>
        <v>Não</v>
      </c>
      <c r="J49" s="395" t="str">
        <f>IF($S$8="Sim",$H$2,$H$3)</f>
        <v>Não</v>
      </c>
      <c r="K49" s="395" t="str">
        <f>IF($S$8="Sim",$H$2,$H$3)</f>
        <v>Não</v>
      </c>
      <c r="L49" s="376" t="str">
        <f>IF($D$3="Preenchimento incompleto.","",IF($D$2=$D$8,"",IF($C$2=$K$10,K49,IF($D$3=$H$10,H49,IF($D$3=$I$10,I49,J49)))))</f>
        <v/>
      </c>
      <c r="O49" s="52" t="s">
        <v>1781</v>
      </c>
      <c r="P49" s="103" t="s">
        <v>197</v>
      </c>
      <c r="W49" s="52" t="s">
        <v>1880</v>
      </c>
      <c r="X49" s="97" t="s">
        <v>197</v>
      </c>
      <c r="AB49" s="44" t="s">
        <v>32</v>
      </c>
      <c r="AC49" s="97" t="s">
        <v>197</v>
      </c>
    </row>
    <row r="50" spans="1:29">
      <c r="A50" s="157">
        <v>35</v>
      </c>
      <c r="B50" s="98" t="str">
        <f t="shared" si="16"/>
        <v/>
      </c>
      <c r="C50" s="379" t="s">
        <v>1968</v>
      </c>
      <c r="D50" s="382" t="s">
        <v>1691</v>
      </c>
      <c r="E50" s="216" t="s">
        <v>197</v>
      </c>
      <c r="F50" s="216" t="s">
        <v>197</v>
      </c>
      <c r="G50" s="216" t="s">
        <v>197</v>
      </c>
      <c r="H50" s="102" t="s">
        <v>197</v>
      </c>
      <c r="I50" s="102" t="s">
        <v>197</v>
      </c>
      <c r="J50" s="102" t="s">
        <v>197</v>
      </c>
      <c r="K50" s="102" t="s">
        <v>197</v>
      </c>
      <c r="L50" s="376" t="str">
        <f t="shared" si="9"/>
        <v/>
      </c>
      <c r="O50" s="44" t="s">
        <v>26</v>
      </c>
      <c r="P50" s="103" t="s">
        <v>197</v>
      </c>
      <c r="W50" s="52" t="s">
        <v>1882</v>
      </c>
      <c r="X50" s="97" t="s">
        <v>197</v>
      </c>
      <c r="AB50" s="52" t="s">
        <v>33</v>
      </c>
      <c r="AC50" s="97" t="s">
        <v>197</v>
      </c>
    </row>
    <row r="51" spans="1:29">
      <c r="A51" s="157">
        <v>36</v>
      </c>
      <c r="B51" s="98" t="str">
        <f t="shared" si="16"/>
        <v/>
      </c>
      <c r="C51" s="380" t="s">
        <v>2137</v>
      </c>
      <c r="D51" s="380" t="s">
        <v>1691</v>
      </c>
      <c r="E51" s="162" t="s">
        <v>196</v>
      </c>
      <c r="F51" s="162" t="s">
        <v>197</v>
      </c>
      <c r="G51" s="162" t="s">
        <v>197</v>
      </c>
      <c r="H51" s="76" t="s">
        <v>196</v>
      </c>
      <c r="I51" s="102" t="str">
        <f>IF($D$3="RAS",$H$2,$H$3)</f>
        <v>Não</v>
      </c>
      <c r="J51" s="76" t="s">
        <v>196</v>
      </c>
      <c r="K51" s="76" t="s">
        <v>196</v>
      </c>
      <c r="L51" s="376" t="str">
        <f>IF($D$3="Preenchimento incompleto.","",IF($D$2=$D$8,"",IF($C$2=$K$10,K51,IF($D$3=$H$10,H51,IF($D$3=$I$10,I51,J51)))))</f>
        <v/>
      </c>
      <c r="O51" s="52" t="s">
        <v>27</v>
      </c>
      <c r="P51" s="103" t="s">
        <v>197</v>
      </c>
      <c r="W51" s="52" t="s">
        <v>138</v>
      </c>
      <c r="X51" s="97"/>
      <c r="AB51" s="44" t="s">
        <v>34</v>
      </c>
      <c r="AC51" s="97" t="s">
        <v>197</v>
      </c>
    </row>
    <row r="52" spans="1:29">
      <c r="A52" s="157">
        <v>37</v>
      </c>
      <c r="B52" s="98" t="str">
        <f t="shared" si="16"/>
        <v/>
      </c>
      <c r="C52" s="161" t="s">
        <v>2346</v>
      </c>
      <c r="D52" s="161" t="s">
        <v>1985</v>
      </c>
      <c r="E52" s="162" t="s">
        <v>196</v>
      </c>
      <c r="F52" s="162" t="s">
        <v>197</v>
      </c>
      <c r="G52" s="162" t="s">
        <v>196</v>
      </c>
      <c r="H52" s="76" t="s">
        <v>196</v>
      </c>
      <c r="I52" s="76" t="s">
        <v>196</v>
      </c>
      <c r="J52" s="76" t="s">
        <v>196</v>
      </c>
      <c r="K52" s="102" t="str">
        <f>IF(AND($C$2=$E$2,$D$3="RAS"),$H$2,$H$3)</f>
        <v>Não</v>
      </c>
      <c r="L52" s="376" t="str">
        <f t="shared" si="9"/>
        <v/>
      </c>
      <c r="O52" s="44" t="s">
        <v>28</v>
      </c>
      <c r="P52" s="103" t="s">
        <v>197</v>
      </c>
      <c r="W52" s="44" t="s">
        <v>1887</v>
      </c>
      <c r="X52" s="97"/>
      <c r="AB52" s="44"/>
      <c r="AC52" s="97"/>
    </row>
    <row r="53" spans="1:29">
      <c r="A53" s="157">
        <v>38</v>
      </c>
      <c r="B53" s="98" t="str">
        <f t="shared" si="16"/>
        <v/>
      </c>
      <c r="C53" s="161" t="s">
        <v>2138</v>
      </c>
      <c r="D53" s="161" t="s">
        <v>2130</v>
      </c>
      <c r="E53" s="162"/>
      <c r="F53" s="162"/>
      <c r="G53" s="162"/>
      <c r="H53" s="76" t="s">
        <v>196</v>
      </c>
      <c r="I53" s="76" t="s">
        <v>196</v>
      </c>
      <c r="J53" s="76" t="s">
        <v>196</v>
      </c>
      <c r="K53" s="545" t="str">
        <f>IF(AND($C$2=$E$2,$D$3="LA",'TELA 1'!I6="x"),$H$2,$H$3)</f>
        <v>Não</v>
      </c>
      <c r="L53" s="376" t="str">
        <f t="shared" si="9"/>
        <v/>
      </c>
      <c r="O53" s="52" t="s">
        <v>29</v>
      </c>
      <c r="P53" s="103" t="s">
        <v>197</v>
      </c>
      <c r="W53" s="52" t="s">
        <v>139</v>
      </c>
      <c r="X53" s="97"/>
      <c r="AB53" s="52" t="s">
        <v>35</v>
      </c>
      <c r="AC53" s="97" t="s">
        <v>197</v>
      </c>
    </row>
    <row r="54" spans="1:29" ht="30">
      <c r="A54" s="157">
        <v>39</v>
      </c>
      <c r="B54" s="98" t="str">
        <f t="shared" si="16"/>
        <v/>
      </c>
      <c r="C54" s="161" t="s">
        <v>2140</v>
      </c>
      <c r="D54" s="214" t="s">
        <v>1734</v>
      </c>
      <c r="E54" s="213" t="s">
        <v>196</v>
      </c>
      <c r="F54" s="213" t="s">
        <v>196</v>
      </c>
      <c r="G54" s="213" t="s">
        <v>197</v>
      </c>
      <c r="H54" s="76" t="s">
        <v>196</v>
      </c>
      <c r="I54" s="76" t="s">
        <v>196</v>
      </c>
      <c r="J54" s="102" t="str">
        <f>IF($J$34=$H$2,$H$3,$H$2)</f>
        <v>Sim</v>
      </c>
      <c r="K54" s="76" t="s">
        <v>196</v>
      </c>
      <c r="L54" s="376" t="str">
        <f t="shared" si="9"/>
        <v/>
      </c>
      <c r="O54" s="44" t="s">
        <v>1803</v>
      </c>
      <c r="P54" s="103" t="s">
        <v>197</v>
      </c>
      <c r="W54" s="44" t="s">
        <v>140</v>
      </c>
      <c r="X54" s="97"/>
      <c r="AB54" s="44" t="s">
        <v>36</v>
      </c>
      <c r="AC54" s="97" t="s">
        <v>197</v>
      </c>
    </row>
    <row r="55" spans="1:29" ht="30">
      <c r="A55" s="157">
        <v>40</v>
      </c>
      <c r="B55" s="98" t="str">
        <f>IF(L55=$H$2,"x","")</f>
        <v/>
      </c>
      <c r="C55" s="161" t="s">
        <v>1711</v>
      </c>
      <c r="D55" s="161" t="s">
        <v>1712</v>
      </c>
      <c r="E55" s="162" t="s">
        <v>197</v>
      </c>
      <c r="F55" s="162" t="s">
        <v>197</v>
      </c>
      <c r="G55" s="162" t="s">
        <v>196</v>
      </c>
      <c r="H55" s="76" t="s">
        <v>196</v>
      </c>
      <c r="I55" s="76" t="s">
        <v>196</v>
      </c>
      <c r="J55" s="76" t="s">
        <v>196</v>
      </c>
      <c r="K55" s="361" t="str">
        <f>IF(D3="Cadastro",$H$3,IF($C$2=$E$2,$H$2,$H$3))</f>
        <v>Não</v>
      </c>
      <c r="L55" s="376" t="str">
        <f t="shared" si="9"/>
        <v/>
      </c>
      <c r="O55" s="52" t="s">
        <v>1804</v>
      </c>
      <c r="P55" s="103" t="s">
        <v>197</v>
      </c>
      <c r="W55" s="52" t="s">
        <v>141</v>
      </c>
      <c r="X55" s="97"/>
      <c r="AB55" s="52" t="s">
        <v>1807</v>
      </c>
      <c r="AC55" s="97" t="s">
        <v>197</v>
      </c>
    </row>
    <row r="56" spans="1:29" ht="60">
      <c r="A56" s="157"/>
      <c r="B56" s="98" t="str">
        <f>IF(L56=$H$2,"x","")</f>
        <v/>
      </c>
      <c r="C56" s="399" t="s">
        <v>2391</v>
      </c>
      <c r="D56" s="394" t="s">
        <v>1701</v>
      </c>
      <c r="E56" s="216" t="s">
        <v>197</v>
      </c>
      <c r="F56" s="216" t="s">
        <v>197</v>
      </c>
      <c r="G56" s="216" t="s">
        <v>197</v>
      </c>
      <c r="H56" s="395" t="str">
        <f>IF(AND('Tela 4 - LAS Cadastro'!N79="x",$Q$8="Sim"),$H$2,$H$3)</f>
        <v>Não</v>
      </c>
      <c r="I56" s="395" t="str">
        <f>IF($Q$8="Sim",$H$2,$H$3)</f>
        <v>Não</v>
      </c>
      <c r="J56" s="395" t="str">
        <f>IF($Q$8="Sim",$H$2,$H$3)</f>
        <v>Não</v>
      </c>
      <c r="K56" s="395" t="str">
        <f>IF($Q$8="Sim",$H$2,$H$3)</f>
        <v>Não</v>
      </c>
      <c r="L56" s="376" t="str">
        <f>IF($D$3="Preenchimento incompleto.","",IF($D$2=$D$8,"",IF($C$2=$K$10,K56,IF($D$3=$H$10,H56,IF($D$3=$I$10,I56,J56)))))</f>
        <v/>
      </c>
      <c r="O56" s="52"/>
      <c r="P56" s="103"/>
      <c r="W56" s="44" t="s">
        <v>142</v>
      </c>
      <c r="X56" s="97"/>
      <c r="AB56" s="44" t="s">
        <v>37</v>
      </c>
      <c r="AC56" s="97" t="s">
        <v>197</v>
      </c>
    </row>
    <row r="57" spans="1:29" ht="30">
      <c r="A57" s="157">
        <v>41</v>
      </c>
      <c r="B57" s="98" t="str">
        <f>IF(L57=$H$2,"x","")</f>
        <v/>
      </c>
      <c r="C57" s="550" t="s">
        <v>2367</v>
      </c>
      <c r="D57" s="550" t="s">
        <v>2361</v>
      </c>
      <c r="E57" s="550"/>
      <c r="F57" s="550"/>
      <c r="G57" s="550"/>
      <c r="H57" s="550" t="s">
        <v>196</v>
      </c>
      <c r="I57" s="563" t="str">
        <f>IF($AY$8="Sim",$H$2,$H$3)</f>
        <v>Não</v>
      </c>
      <c r="J57" s="550" t="s">
        <v>196</v>
      </c>
      <c r="K57" s="550" t="s">
        <v>196</v>
      </c>
      <c r="L57" s="376" t="str">
        <f>IF($D$3="Preenchimento incompleto.","",IF($D$2=$D$8,"",IF($C$2=$K$10,K57,IF($D$3=$H$10,H57,IF($D$3=$I$10,I57,J57)))))</f>
        <v/>
      </c>
      <c r="O57" s="44" t="s">
        <v>30</v>
      </c>
      <c r="P57" s="103" t="s">
        <v>197</v>
      </c>
      <c r="W57" s="52" t="s">
        <v>144</v>
      </c>
      <c r="X57" s="97"/>
      <c r="AB57" s="52" t="s">
        <v>38</v>
      </c>
      <c r="AC57" s="97" t="s">
        <v>197</v>
      </c>
    </row>
    <row r="58" spans="1:29" ht="75">
      <c r="A58" s="157">
        <v>42</v>
      </c>
      <c r="B58" s="98" t="str">
        <f>IF(L58=$H$2,"x","")</f>
        <v/>
      </c>
      <c r="C58" s="551" t="s">
        <v>2366</v>
      </c>
      <c r="D58" s="551" t="s">
        <v>2361</v>
      </c>
      <c r="E58" s="551"/>
      <c r="F58" s="551"/>
      <c r="G58" s="551"/>
      <c r="H58" s="551" t="s">
        <v>196</v>
      </c>
      <c r="I58" s="564" t="str">
        <f>IF('TELA 3'!$G$76="x",$H$2,$H$3)</f>
        <v>Não</v>
      </c>
      <c r="J58" s="551" t="s">
        <v>196</v>
      </c>
      <c r="K58" s="551" t="s">
        <v>196</v>
      </c>
      <c r="L58" s="376" t="str">
        <f t="shared" ref="L58" si="17">IF($D$3="Preenchimento incompleto.","",IF($D$2=$D$8,"",IF($C$2=$K$10,K58,IF($D$3=$H$10,H58,IF($D$3=$I$10,I58,J58)))))</f>
        <v/>
      </c>
      <c r="O58" s="52" t="s">
        <v>1805</v>
      </c>
      <c r="P58" s="103" t="s">
        <v>197</v>
      </c>
      <c r="W58" s="44" t="s">
        <v>146</v>
      </c>
      <c r="X58" s="97"/>
      <c r="AB58" s="44" t="s">
        <v>39</v>
      </c>
      <c r="AC58" s="97" t="s">
        <v>197</v>
      </c>
    </row>
    <row r="59" spans="1:29">
      <c r="A59" s="157">
        <v>43</v>
      </c>
      <c r="B59" s="98" t="str">
        <f>IF(L56=$H$2,"x","")</f>
        <v/>
      </c>
      <c r="O59" s="44" t="s">
        <v>31</v>
      </c>
      <c r="P59" s="103" t="s">
        <v>197</v>
      </c>
      <c r="W59" s="44" t="s">
        <v>1889</v>
      </c>
      <c r="X59" s="97" t="s">
        <v>197</v>
      </c>
      <c r="AB59" s="52" t="s">
        <v>40</v>
      </c>
      <c r="AC59" s="97" t="s">
        <v>197</v>
      </c>
    </row>
    <row r="60" spans="1:29" ht="66.75" customHeight="1">
      <c r="A60" s="157"/>
      <c r="B60" s="98" t="str">
        <f t="shared" ref="B60" si="18">IF(L60=$H$2,"x","")</f>
        <v/>
      </c>
      <c r="C60" s="99"/>
      <c r="D60" s="100"/>
      <c r="E60" s="101"/>
      <c r="F60" s="101"/>
      <c r="G60" s="101"/>
      <c r="H60" s="76"/>
      <c r="I60" s="76"/>
      <c r="J60" s="76"/>
      <c r="K60" s="76"/>
      <c r="L60" s="375"/>
      <c r="O60" s="52" t="s">
        <v>1806</v>
      </c>
      <c r="P60" s="103" t="s">
        <v>197</v>
      </c>
      <c r="AB60" s="44" t="s">
        <v>41</v>
      </c>
      <c r="AC60" s="97" t="s">
        <v>197</v>
      </c>
    </row>
    <row r="61" spans="1:29" ht="30">
      <c r="A61" s="157">
        <v>45</v>
      </c>
      <c r="B61" s="164"/>
      <c r="L61" s="165"/>
      <c r="O61" s="44" t="s">
        <v>32</v>
      </c>
      <c r="P61" s="103" t="s">
        <v>197</v>
      </c>
      <c r="V61" s="135" t="s">
        <v>2360</v>
      </c>
      <c r="W61" s="135" t="e">
        <f>VLOOKUP(W59,W62:X66,2,FALSE)</f>
        <v>#N/A</v>
      </c>
      <c r="X61" s="135"/>
      <c r="Y61" s="135">
        <f>COUNTIFS(Y62:Y66,"Sim")</f>
        <v>0</v>
      </c>
      <c r="AB61" s="52" t="s">
        <v>42</v>
      </c>
      <c r="AC61" s="97" t="s">
        <v>197</v>
      </c>
    </row>
    <row r="62" spans="1:29">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1808</v>
      </c>
      <c r="AC62" s="97" t="s">
        <v>197</v>
      </c>
    </row>
    <row r="63" spans="1:29">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1809</v>
      </c>
      <c r="AC63" s="97" t="s">
        <v>197</v>
      </c>
    </row>
    <row r="64" spans="1:29">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c r="B66" s="164"/>
      <c r="C66" s="163"/>
      <c r="D66" s="163"/>
      <c r="E66" s="163"/>
      <c r="F66" s="163"/>
      <c r="G66" s="163"/>
      <c r="L66" s="165"/>
      <c r="O66" s="52" t="s">
        <v>1807</v>
      </c>
      <c r="P66" s="103" t="s">
        <v>197</v>
      </c>
      <c r="V66" s="135"/>
      <c r="W66" s="135">
        <f>N6</f>
        <v>0</v>
      </c>
      <c r="X66" s="135" t="str">
        <f>IF('TELA 3'!C16=W59,H2,H3)</f>
        <v>Não</v>
      </c>
      <c r="Y66" s="135" t="str">
        <f>IF(AND(X66=H2,'TELA 3'!Y16&gt;1000),H2,H3)</f>
        <v>Não</v>
      </c>
      <c r="AB66" s="52" t="s">
        <v>45</v>
      </c>
      <c r="AC66" s="97" t="s">
        <v>197</v>
      </c>
    </row>
    <row r="67" spans="2:29" ht="30">
      <c r="B67" s="164"/>
      <c r="C67" s="485" t="s">
        <v>1709</v>
      </c>
      <c r="D67" s="393" t="s">
        <v>1708</v>
      </c>
      <c r="E67" s="101" t="s">
        <v>197</v>
      </c>
      <c r="F67" s="101" t="s">
        <v>197</v>
      </c>
      <c r="G67" s="101" t="s">
        <v>197</v>
      </c>
      <c r="H67" s="395" t="str">
        <f>IF($S$8="Sim",$H$2,$H$3)</f>
        <v>Não</v>
      </c>
      <c r="I67" s="395" t="str">
        <f>IF($S$8="Sim",$H$2,$H$3)</f>
        <v>Não</v>
      </c>
      <c r="J67" s="395" t="str">
        <f>IF($S$8="Sim",$H$2,$H$3)</f>
        <v>Não</v>
      </c>
      <c r="K67" s="395" t="str">
        <f>IF($S$8="Sim",$H$2,$H$3)</f>
        <v>Não</v>
      </c>
      <c r="L67" s="376" t="str">
        <f>IF($D$3="Preenchimento incompleto.","",IF($C$2=$K$10,K67,IF($D$3=$H$10,H67,IF($D$3=$I$10,I67,J67))))</f>
        <v/>
      </c>
      <c r="O67" s="44" t="s">
        <v>37</v>
      </c>
      <c r="P67" s="103" t="s">
        <v>197</v>
      </c>
      <c r="AB67" s="44" t="s">
        <v>46</v>
      </c>
      <c r="AC67" s="97" t="s">
        <v>197</v>
      </c>
    </row>
    <row r="68" spans="2:29">
      <c r="B68" s="164"/>
      <c r="C68" s="163"/>
      <c r="D68" s="163"/>
      <c r="E68" s="163"/>
      <c r="F68" s="163"/>
      <c r="G68" s="163"/>
      <c r="L68" s="165"/>
      <c r="O68" s="52" t="s">
        <v>38</v>
      </c>
      <c r="P68" s="103" t="s">
        <v>197</v>
      </c>
      <c r="AB68" s="44" t="s">
        <v>47</v>
      </c>
      <c r="AC68" s="97" t="s">
        <v>197</v>
      </c>
    </row>
    <row r="69" spans="2:29">
      <c r="B69" s="164"/>
      <c r="C69" s="163"/>
      <c r="D69" s="163"/>
      <c r="E69" s="163"/>
      <c r="F69" s="163"/>
      <c r="G69" s="163"/>
      <c r="L69" s="165"/>
      <c r="O69" s="44" t="s">
        <v>39</v>
      </c>
      <c r="P69" s="103" t="s">
        <v>197</v>
      </c>
      <c r="AB69" s="52" t="s">
        <v>48</v>
      </c>
      <c r="AC69" s="97" t="s">
        <v>197</v>
      </c>
    </row>
    <row r="70" spans="2:29">
      <c r="B70" s="164"/>
      <c r="C70" s="163"/>
      <c r="D70" s="163"/>
      <c r="E70" s="163"/>
      <c r="F70" s="163"/>
      <c r="G70" s="163"/>
      <c r="L70" s="165"/>
      <c r="O70" s="52" t="s">
        <v>40</v>
      </c>
      <c r="P70" s="103" t="s">
        <v>197</v>
      </c>
      <c r="AB70" s="44" t="s">
        <v>49</v>
      </c>
      <c r="AC70" s="97" t="s">
        <v>197</v>
      </c>
    </row>
    <row r="71" spans="2:29">
      <c r="O71" s="44" t="s">
        <v>41</v>
      </c>
      <c r="P71" s="103" t="s">
        <v>197</v>
      </c>
      <c r="AB71" s="52" t="s">
        <v>50</v>
      </c>
      <c r="AC71" s="97" t="s">
        <v>197</v>
      </c>
    </row>
    <row r="72" spans="2:29">
      <c r="O72" s="52" t="s">
        <v>42</v>
      </c>
      <c r="P72" s="103" t="s">
        <v>197</v>
      </c>
      <c r="AB72" s="44" t="s">
        <v>51</v>
      </c>
      <c r="AC72" s="97" t="s">
        <v>197</v>
      </c>
    </row>
    <row r="73" spans="2:29">
      <c r="O73" s="44" t="s">
        <v>1808</v>
      </c>
      <c r="P73" s="103" t="s">
        <v>197</v>
      </c>
      <c r="AB73" s="52" t="s">
        <v>52</v>
      </c>
      <c r="AC73" s="97" t="s">
        <v>197</v>
      </c>
    </row>
    <row r="74" spans="2:29">
      <c r="O74" s="52" t="s">
        <v>1809</v>
      </c>
      <c r="P74" s="103" t="s">
        <v>197</v>
      </c>
      <c r="AB74" s="44" t="s">
        <v>53</v>
      </c>
      <c r="AC74" s="97" t="s">
        <v>197</v>
      </c>
    </row>
    <row r="75" spans="2:29">
      <c r="C75" s="163"/>
      <c r="D75" s="163"/>
      <c r="E75" s="163"/>
      <c r="F75" s="163"/>
      <c r="G75" s="163"/>
      <c r="O75" s="44" t="s">
        <v>43</v>
      </c>
      <c r="P75" s="103" t="s">
        <v>197</v>
      </c>
      <c r="AB75" s="52" t="s">
        <v>1812</v>
      </c>
      <c r="AC75" s="97" t="s">
        <v>197</v>
      </c>
    </row>
    <row r="76" spans="2:29">
      <c r="O76" s="52" t="s">
        <v>1810</v>
      </c>
      <c r="P76" s="103" t="s">
        <v>197</v>
      </c>
      <c r="AB76" s="44" t="s">
        <v>1813</v>
      </c>
      <c r="AC76" s="97" t="s">
        <v>197</v>
      </c>
    </row>
    <row r="77" spans="2:29">
      <c r="D77" s="166"/>
      <c r="E77" s="166"/>
      <c r="F77" s="166"/>
      <c r="G77" s="166"/>
      <c r="O77" s="44" t="s">
        <v>44</v>
      </c>
      <c r="P77" s="103" t="s">
        <v>197</v>
      </c>
      <c r="AB77" s="52" t="s">
        <v>54</v>
      </c>
      <c r="AC77" s="97" t="s">
        <v>197</v>
      </c>
    </row>
    <row r="78" spans="2:29">
      <c r="D78" s="166"/>
      <c r="E78" s="166"/>
      <c r="F78" s="166"/>
      <c r="G78" s="166"/>
      <c r="O78" s="52" t="s">
        <v>45</v>
      </c>
      <c r="P78" s="103" t="s">
        <v>197</v>
      </c>
      <c r="AB78" s="44" t="s">
        <v>55</v>
      </c>
      <c r="AC78" s="97" t="s">
        <v>197</v>
      </c>
    </row>
    <row r="79" spans="2:29">
      <c r="C79" s="167"/>
      <c r="D79" s="166"/>
      <c r="E79" s="166"/>
      <c r="F79" s="166"/>
      <c r="G79" s="166"/>
      <c r="O79" s="44" t="s">
        <v>46</v>
      </c>
      <c r="P79" s="103" t="s">
        <v>197</v>
      </c>
      <c r="AB79" s="52" t="s">
        <v>1814</v>
      </c>
      <c r="AC79" s="97" t="s">
        <v>197</v>
      </c>
    </row>
    <row r="80" spans="2:29">
      <c r="D80" s="166"/>
      <c r="E80" s="166"/>
      <c r="F80" s="166"/>
      <c r="G80" s="166"/>
      <c r="O80" s="52" t="s">
        <v>1811</v>
      </c>
      <c r="P80" s="103" t="s">
        <v>197</v>
      </c>
      <c r="AB80" s="44" t="s">
        <v>1815</v>
      </c>
      <c r="AC80" s="97" t="s">
        <v>197</v>
      </c>
    </row>
    <row r="81" spans="3:29">
      <c r="C81" s="163"/>
      <c r="D81" s="163"/>
      <c r="E81" s="163"/>
      <c r="F81" s="163"/>
      <c r="G81" s="163"/>
      <c r="O81" s="44" t="s">
        <v>47</v>
      </c>
      <c r="P81" s="103" t="s">
        <v>197</v>
      </c>
      <c r="AB81" s="52" t="s">
        <v>1816</v>
      </c>
      <c r="AC81" s="97" t="s">
        <v>197</v>
      </c>
    </row>
    <row r="82" spans="3:29">
      <c r="O82" s="52" t="s">
        <v>48</v>
      </c>
      <c r="P82" s="103" t="s">
        <v>197</v>
      </c>
      <c r="AB82" s="44" t="s">
        <v>1817</v>
      </c>
      <c r="AC82" s="97" t="s">
        <v>197</v>
      </c>
    </row>
    <row r="83" spans="3:29">
      <c r="O83" s="44" t="s">
        <v>49</v>
      </c>
      <c r="P83" s="103" t="s">
        <v>197</v>
      </c>
      <c r="AB83" s="44" t="s">
        <v>57</v>
      </c>
      <c r="AC83" s="97" t="s">
        <v>197</v>
      </c>
    </row>
    <row r="84" spans="3:29">
      <c r="O84" s="52" t="s">
        <v>50</v>
      </c>
      <c r="P84" s="103" t="s">
        <v>197</v>
      </c>
      <c r="AB84" s="52" t="s">
        <v>1818</v>
      </c>
      <c r="AC84" s="97" t="s">
        <v>197</v>
      </c>
    </row>
    <row r="85" spans="3:29">
      <c r="O85" s="44" t="s">
        <v>51</v>
      </c>
      <c r="P85" s="103" t="s">
        <v>197</v>
      </c>
      <c r="AB85" s="44" t="s">
        <v>59</v>
      </c>
      <c r="AC85" s="97" t="s">
        <v>197</v>
      </c>
    </row>
    <row r="86" spans="3:29">
      <c r="O86" s="52" t="s">
        <v>52</v>
      </c>
      <c r="P86" s="103" t="s">
        <v>197</v>
      </c>
      <c r="AB86" s="52" t="s">
        <v>60</v>
      </c>
      <c r="AC86" s="97" t="s">
        <v>197</v>
      </c>
    </row>
    <row r="87" spans="3:29">
      <c r="O87" s="44" t="s">
        <v>53</v>
      </c>
      <c r="P87" s="103" t="s">
        <v>197</v>
      </c>
      <c r="AB87" s="44" t="s">
        <v>61</v>
      </c>
      <c r="AC87" s="97" t="s">
        <v>197</v>
      </c>
    </row>
    <row r="88" spans="3:29">
      <c r="O88" s="52" t="s">
        <v>1812</v>
      </c>
      <c r="P88" s="103" t="s">
        <v>197</v>
      </c>
      <c r="AB88" s="52" t="s">
        <v>1819</v>
      </c>
      <c r="AC88" s="97" t="s">
        <v>197</v>
      </c>
    </row>
    <row r="89" spans="3:29">
      <c r="O89" s="44" t="s">
        <v>1813</v>
      </c>
      <c r="P89" s="103" t="s">
        <v>197</v>
      </c>
      <c r="AB89" s="44" t="s">
        <v>1820</v>
      </c>
      <c r="AC89" s="97" t="s">
        <v>197</v>
      </c>
    </row>
    <row r="90" spans="3:29">
      <c r="O90" s="52" t="s">
        <v>54</v>
      </c>
      <c r="P90" s="103" t="s">
        <v>197</v>
      </c>
      <c r="AB90" s="52" t="s">
        <v>1821</v>
      </c>
      <c r="AC90" s="97" t="s">
        <v>197</v>
      </c>
    </row>
    <row r="91" spans="3:29">
      <c r="O91" s="44" t="s">
        <v>55</v>
      </c>
      <c r="P91" s="103" t="s">
        <v>197</v>
      </c>
      <c r="AB91" s="44" t="s">
        <v>1822</v>
      </c>
      <c r="AC91" s="97" t="s">
        <v>197</v>
      </c>
    </row>
    <row r="92" spans="3:29">
      <c r="O92" s="52" t="s">
        <v>1814</v>
      </c>
      <c r="P92" s="103" t="s">
        <v>197</v>
      </c>
      <c r="AB92" s="52" t="s">
        <v>1823</v>
      </c>
      <c r="AC92" s="97" t="s">
        <v>197</v>
      </c>
    </row>
    <row r="93" spans="3:29">
      <c r="O93" s="44" t="s">
        <v>1815</v>
      </c>
      <c r="P93" s="103" t="s">
        <v>197</v>
      </c>
      <c r="AB93" s="44" t="s">
        <v>62</v>
      </c>
      <c r="AC93" s="97" t="s">
        <v>197</v>
      </c>
    </row>
    <row r="94" spans="3:29">
      <c r="O94" s="52" t="s">
        <v>1816</v>
      </c>
      <c r="P94" s="103" t="s">
        <v>197</v>
      </c>
      <c r="AB94" s="52" t="s">
        <v>1824</v>
      </c>
      <c r="AC94" s="97" t="s">
        <v>197</v>
      </c>
    </row>
    <row r="95" spans="3:29">
      <c r="O95" s="44" t="s">
        <v>1817</v>
      </c>
      <c r="P95" s="103" t="s">
        <v>197</v>
      </c>
      <c r="AB95" s="44" t="s">
        <v>1825</v>
      </c>
      <c r="AC95" s="97" t="s">
        <v>197</v>
      </c>
    </row>
    <row r="96" spans="3:29">
      <c r="O96" s="52" t="s">
        <v>1401</v>
      </c>
      <c r="P96" s="103" t="s">
        <v>197</v>
      </c>
      <c r="AB96" s="52" t="s">
        <v>1826</v>
      </c>
      <c r="AC96" s="97" t="s">
        <v>197</v>
      </c>
    </row>
    <row r="97" spans="15:29">
      <c r="O97" s="44" t="s">
        <v>57</v>
      </c>
      <c r="P97" s="103" t="s">
        <v>197</v>
      </c>
      <c r="AB97" s="44" t="s">
        <v>1827</v>
      </c>
      <c r="AC97" s="97" t="s">
        <v>197</v>
      </c>
    </row>
    <row r="98" spans="15:29">
      <c r="O98" s="52" t="s">
        <v>1818</v>
      </c>
      <c r="P98" s="103" t="s">
        <v>197</v>
      </c>
      <c r="AB98" s="52" t="s">
        <v>63</v>
      </c>
      <c r="AC98" s="97" t="s">
        <v>197</v>
      </c>
    </row>
    <row r="99" spans="15:29">
      <c r="O99" s="44" t="s">
        <v>59</v>
      </c>
      <c r="P99" s="103" t="s">
        <v>197</v>
      </c>
      <c r="AB99" s="44" t="s">
        <v>64</v>
      </c>
      <c r="AC99" s="97" t="s">
        <v>197</v>
      </c>
    </row>
    <row r="100" spans="15:29">
      <c r="O100" s="52" t="s">
        <v>60</v>
      </c>
      <c r="P100" s="103" t="s">
        <v>197</v>
      </c>
      <c r="AB100" s="52" t="s">
        <v>65</v>
      </c>
      <c r="AC100" s="97" t="s">
        <v>197</v>
      </c>
    </row>
    <row r="101" spans="15:29">
      <c r="O101" s="44" t="s">
        <v>61</v>
      </c>
      <c r="P101" s="103" t="s">
        <v>197</v>
      </c>
      <c r="AB101" s="44" t="s">
        <v>66</v>
      </c>
      <c r="AC101" s="97" t="s">
        <v>197</v>
      </c>
    </row>
    <row r="102" spans="15:29">
      <c r="O102" s="52" t="s">
        <v>1819</v>
      </c>
      <c r="P102" s="103" t="s">
        <v>197</v>
      </c>
      <c r="AB102" s="52" t="s">
        <v>67</v>
      </c>
      <c r="AC102" s="97" t="s">
        <v>197</v>
      </c>
    </row>
    <row r="103" spans="15:29">
      <c r="O103" s="44" t="s">
        <v>1820</v>
      </c>
      <c r="P103" s="103" t="s">
        <v>197</v>
      </c>
      <c r="AB103" s="44" t="s">
        <v>68</v>
      </c>
      <c r="AC103" s="97" t="s">
        <v>197</v>
      </c>
    </row>
    <row r="104" spans="15:29">
      <c r="O104" s="52" t="s">
        <v>1821</v>
      </c>
      <c r="P104" s="103" t="s">
        <v>197</v>
      </c>
      <c r="AB104" s="44" t="s">
        <v>69</v>
      </c>
      <c r="AC104" s="97" t="s">
        <v>197</v>
      </c>
    </row>
    <row r="105" spans="15:29">
      <c r="O105" s="44" t="s">
        <v>1822</v>
      </c>
      <c r="P105" s="103" t="s">
        <v>197</v>
      </c>
      <c r="AB105" s="52" t="s">
        <v>70</v>
      </c>
      <c r="AC105" s="97" t="s">
        <v>197</v>
      </c>
    </row>
    <row r="106" spans="15:29">
      <c r="O106" s="52" t="s">
        <v>1823</v>
      </c>
      <c r="P106" s="103" t="s">
        <v>197</v>
      </c>
      <c r="AB106" s="44" t="s">
        <v>71</v>
      </c>
      <c r="AC106" s="97" t="s">
        <v>197</v>
      </c>
    </row>
    <row r="107" spans="15:29">
      <c r="O107" s="44" t="s">
        <v>62</v>
      </c>
      <c r="P107" s="103" t="s">
        <v>197</v>
      </c>
      <c r="AB107" s="52" t="s">
        <v>72</v>
      </c>
      <c r="AC107" s="97" t="s">
        <v>197</v>
      </c>
    </row>
    <row r="108" spans="15:29">
      <c r="O108" s="52" t="s">
        <v>1824</v>
      </c>
      <c r="P108" s="103" t="s">
        <v>197</v>
      </c>
      <c r="AB108" s="44" t="s">
        <v>73</v>
      </c>
      <c r="AC108" s="97" t="s">
        <v>197</v>
      </c>
    </row>
    <row r="109" spans="15:29">
      <c r="O109" s="44" t="s">
        <v>1825</v>
      </c>
      <c r="P109" s="103" t="s">
        <v>197</v>
      </c>
      <c r="AB109" s="44" t="s">
        <v>1830</v>
      </c>
      <c r="AC109" s="97" t="s">
        <v>197</v>
      </c>
    </row>
    <row r="110" spans="15:29">
      <c r="O110" s="52" t="s">
        <v>1826</v>
      </c>
      <c r="P110" s="103" t="s">
        <v>197</v>
      </c>
      <c r="AB110" s="44" t="s">
        <v>74</v>
      </c>
      <c r="AC110" s="97" t="s">
        <v>197</v>
      </c>
    </row>
    <row r="111" spans="15:29">
      <c r="O111" s="44" t="s">
        <v>1827</v>
      </c>
      <c r="P111" s="103" t="s">
        <v>197</v>
      </c>
      <c r="AB111" s="52" t="s">
        <v>75</v>
      </c>
      <c r="AC111" s="97" t="s">
        <v>197</v>
      </c>
    </row>
    <row r="112" spans="15:29">
      <c r="O112" s="52" t="s">
        <v>63</v>
      </c>
      <c r="P112" s="103" t="s">
        <v>197</v>
      </c>
      <c r="AB112" s="52" t="s">
        <v>76</v>
      </c>
      <c r="AC112" s="97" t="s">
        <v>197</v>
      </c>
    </row>
    <row r="113" spans="15:29">
      <c r="O113" s="44" t="s">
        <v>64</v>
      </c>
      <c r="P113" s="103" t="s">
        <v>197</v>
      </c>
      <c r="AB113" s="52" t="s">
        <v>1835</v>
      </c>
      <c r="AC113" s="97" t="s">
        <v>197</v>
      </c>
    </row>
    <row r="114" spans="15:29">
      <c r="O114" s="52" t="s">
        <v>65</v>
      </c>
      <c r="P114" s="103" t="s">
        <v>197</v>
      </c>
      <c r="AB114" s="52" t="s">
        <v>77</v>
      </c>
      <c r="AC114" s="97" t="s">
        <v>197</v>
      </c>
    </row>
    <row r="115" spans="15:29">
      <c r="O115" s="44" t="s">
        <v>66</v>
      </c>
      <c r="P115" s="103" t="s">
        <v>197</v>
      </c>
      <c r="AB115" s="44" t="s">
        <v>78</v>
      </c>
      <c r="AC115" s="97" t="s">
        <v>197</v>
      </c>
    </row>
    <row r="116" spans="15:29">
      <c r="O116" s="52" t="s">
        <v>67</v>
      </c>
      <c r="P116" s="103" t="s">
        <v>197</v>
      </c>
      <c r="AB116" s="52" t="s">
        <v>79</v>
      </c>
      <c r="AC116" s="97" t="s">
        <v>197</v>
      </c>
    </row>
    <row r="117" spans="15:29">
      <c r="O117" s="44" t="s">
        <v>68</v>
      </c>
      <c r="P117" s="103" t="s">
        <v>197</v>
      </c>
      <c r="AB117" s="44" t="s">
        <v>80</v>
      </c>
      <c r="AC117" s="97" t="s">
        <v>197</v>
      </c>
    </row>
    <row r="118" spans="15:29">
      <c r="O118" s="52" t="s">
        <v>1828</v>
      </c>
      <c r="P118" s="103" t="s">
        <v>197</v>
      </c>
      <c r="AB118" s="52" t="s">
        <v>81</v>
      </c>
      <c r="AC118" s="97" t="s">
        <v>197</v>
      </c>
    </row>
    <row r="119" spans="15:29">
      <c r="O119" s="44" t="s">
        <v>69</v>
      </c>
      <c r="P119" s="103" t="s">
        <v>197</v>
      </c>
      <c r="AB119" s="52" t="s">
        <v>83</v>
      </c>
      <c r="AC119" s="97" t="s">
        <v>197</v>
      </c>
    </row>
    <row r="120" spans="15:29">
      <c r="O120" s="52" t="s">
        <v>70</v>
      </c>
      <c r="P120" s="103" t="s">
        <v>197</v>
      </c>
      <c r="AB120" s="44" t="s">
        <v>84</v>
      </c>
      <c r="AC120" s="97" t="s">
        <v>197</v>
      </c>
    </row>
    <row r="121" spans="15:29">
      <c r="O121" s="44" t="s">
        <v>71</v>
      </c>
      <c r="P121" s="103" t="s">
        <v>197</v>
      </c>
      <c r="AB121" s="52" t="s">
        <v>85</v>
      </c>
      <c r="AC121" s="97" t="s">
        <v>197</v>
      </c>
    </row>
    <row r="122" spans="15:29">
      <c r="O122" s="52" t="s">
        <v>72</v>
      </c>
      <c r="P122" s="103" t="s">
        <v>197</v>
      </c>
      <c r="AB122" s="44" t="s">
        <v>86</v>
      </c>
      <c r="AC122" s="97" t="s">
        <v>197</v>
      </c>
    </row>
    <row r="123" spans="15:29">
      <c r="O123" s="44" t="s">
        <v>73</v>
      </c>
      <c r="P123" s="103" t="s">
        <v>197</v>
      </c>
      <c r="AB123" s="52" t="s">
        <v>87</v>
      </c>
      <c r="AC123" s="97" t="s">
        <v>197</v>
      </c>
    </row>
    <row r="124" spans="15:29">
      <c r="O124" s="52" t="s">
        <v>1829</v>
      </c>
      <c r="P124" s="103" t="s">
        <v>197</v>
      </c>
      <c r="AB124" s="44" t="s">
        <v>88</v>
      </c>
      <c r="AC124" s="97" t="s">
        <v>197</v>
      </c>
    </row>
    <row r="125" spans="15:29">
      <c r="O125" s="44" t="s">
        <v>1830</v>
      </c>
      <c r="P125" s="103" t="s">
        <v>197</v>
      </c>
      <c r="AB125" s="52" t="s">
        <v>1837</v>
      </c>
      <c r="AC125" s="97" t="s">
        <v>197</v>
      </c>
    </row>
    <row r="126" spans="15:29">
      <c r="O126" s="52" t="s">
        <v>1831</v>
      </c>
      <c r="P126" s="103" t="s">
        <v>197</v>
      </c>
      <c r="AB126" s="52" t="s">
        <v>1839</v>
      </c>
      <c r="AC126" s="97" t="s">
        <v>197</v>
      </c>
    </row>
    <row r="127" spans="15:29">
      <c r="O127" s="44" t="s">
        <v>1832</v>
      </c>
      <c r="P127" s="103" t="s">
        <v>197</v>
      </c>
      <c r="AB127" s="44" t="s">
        <v>1840</v>
      </c>
      <c r="AC127" s="97" t="s">
        <v>197</v>
      </c>
    </row>
    <row r="128" spans="15:29">
      <c r="O128" s="52" t="s">
        <v>1833</v>
      </c>
      <c r="P128" s="103" t="s">
        <v>197</v>
      </c>
      <c r="AB128" s="44" t="s">
        <v>1842</v>
      </c>
      <c r="AC128" s="97" t="s">
        <v>197</v>
      </c>
    </row>
    <row r="129" spans="15:29">
      <c r="O129" s="44" t="s">
        <v>74</v>
      </c>
      <c r="P129" s="103" t="s">
        <v>197</v>
      </c>
      <c r="AB129" s="52" t="s">
        <v>1843</v>
      </c>
      <c r="AC129" s="97" t="s">
        <v>197</v>
      </c>
    </row>
    <row r="130" spans="15:29">
      <c r="O130" s="52" t="s">
        <v>75</v>
      </c>
      <c r="P130" s="103" t="s">
        <v>197</v>
      </c>
      <c r="AB130" s="44" t="s">
        <v>1844</v>
      </c>
      <c r="AC130" s="97" t="s">
        <v>197</v>
      </c>
    </row>
    <row r="131" spans="15:29">
      <c r="O131" s="44" t="s">
        <v>1834</v>
      </c>
      <c r="P131" s="103" t="s">
        <v>197</v>
      </c>
      <c r="AB131" s="52" t="s">
        <v>1793</v>
      </c>
      <c r="AC131" s="97" t="s">
        <v>197</v>
      </c>
    </row>
    <row r="132" spans="15:29">
      <c r="O132" s="52" t="s">
        <v>76</v>
      </c>
      <c r="P132" s="103" t="s">
        <v>197</v>
      </c>
      <c r="AB132" s="44" t="s">
        <v>1845</v>
      </c>
      <c r="AC132" s="97" t="s">
        <v>197</v>
      </c>
    </row>
    <row r="133" spans="15:29">
      <c r="O133" s="44" t="s">
        <v>1472</v>
      </c>
      <c r="P133" s="103" t="s">
        <v>197</v>
      </c>
      <c r="AB133" s="52" t="s">
        <v>1846</v>
      </c>
      <c r="AC133" s="97" t="s">
        <v>197</v>
      </c>
    </row>
    <row r="134" spans="15:29">
      <c r="O134" s="52" t="s">
        <v>1835</v>
      </c>
      <c r="P134" s="103" t="s">
        <v>197</v>
      </c>
      <c r="AB134" s="44" t="s">
        <v>1847</v>
      </c>
      <c r="AC134" s="97" t="s">
        <v>197</v>
      </c>
    </row>
    <row r="135" spans="15:29">
      <c r="O135" s="44" t="s">
        <v>1836</v>
      </c>
      <c r="P135" s="103" t="s">
        <v>197</v>
      </c>
      <c r="AB135" s="52" t="s">
        <v>1848</v>
      </c>
      <c r="AC135" s="97" t="s">
        <v>197</v>
      </c>
    </row>
    <row r="136" spans="15:29">
      <c r="O136" s="52" t="s">
        <v>77</v>
      </c>
      <c r="P136" s="103" t="s">
        <v>197</v>
      </c>
      <c r="AB136" s="44" t="s">
        <v>1849</v>
      </c>
      <c r="AC136" s="97" t="s">
        <v>197</v>
      </c>
    </row>
    <row r="137" spans="15:29">
      <c r="O137" s="44" t="s">
        <v>78</v>
      </c>
      <c r="P137" s="103" t="s">
        <v>197</v>
      </c>
      <c r="AB137" s="52" t="s">
        <v>1850</v>
      </c>
      <c r="AC137" s="97" t="s">
        <v>197</v>
      </c>
    </row>
    <row r="138" spans="15:29">
      <c r="O138" s="52" t="s">
        <v>79</v>
      </c>
      <c r="P138" s="103" t="s">
        <v>197</v>
      </c>
      <c r="AB138" s="52" t="s">
        <v>1854</v>
      </c>
      <c r="AC138" s="97" t="s">
        <v>197</v>
      </c>
    </row>
    <row r="139" spans="15:29">
      <c r="O139" s="44" t="s">
        <v>80</v>
      </c>
      <c r="P139" s="103" t="s">
        <v>197</v>
      </c>
      <c r="AB139" s="52" t="s">
        <v>1856</v>
      </c>
      <c r="AC139" s="97" t="s">
        <v>197</v>
      </c>
    </row>
    <row r="140" spans="15:29">
      <c r="O140" s="52" t="s">
        <v>81</v>
      </c>
      <c r="P140" s="103" t="s">
        <v>197</v>
      </c>
      <c r="AB140" s="44" t="s">
        <v>1857</v>
      </c>
      <c r="AC140" s="97" t="s">
        <v>197</v>
      </c>
    </row>
    <row r="141" spans="15:29">
      <c r="O141" s="44" t="s">
        <v>82</v>
      </c>
      <c r="P141" s="103" t="s">
        <v>197</v>
      </c>
      <c r="AB141" s="44" t="s">
        <v>1861</v>
      </c>
      <c r="AC141" s="97" t="s">
        <v>197</v>
      </c>
    </row>
    <row r="142" spans="15:29">
      <c r="O142" s="52" t="s">
        <v>83</v>
      </c>
      <c r="P142" s="103" t="s">
        <v>197</v>
      </c>
      <c r="AB142" s="52" t="s">
        <v>102</v>
      </c>
      <c r="AC142" s="97" t="s">
        <v>197</v>
      </c>
    </row>
    <row r="143" spans="15:29">
      <c r="O143" s="44" t="s">
        <v>84</v>
      </c>
      <c r="P143" s="103" t="s">
        <v>197</v>
      </c>
      <c r="AB143" s="44" t="s">
        <v>103</v>
      </c>
      <c r="AC143" s="97" t="s">
        <v>197</v>
      </c>
    </row>
    <row r="144" spans="15:29">
      <c r="O144" s="52" t="s">
        <v>85</v>
      </c>
      <c r="P144" s="103" t="s">
        <v>197</v>
      </c>
      <c r="AB144" s="44" t="s">
        <v>105</v>
      </c>
      <c r="AC144" s="97" t="s">
        <v>197</v>
      </c>
    </row>
    <row r="145" spans="15:29">
      <c r="O145" s="44" t="s">
        <v>86</v>
      </c>
      <c r="P145" s="103" t="s">
        <v>197</v>
      </c>
      <c r="AB145" s="52" t="s">
        <v>110</v>
      </c>
      <c r="AC145" s="97" t="s">
        <v>197</v>
      </c>
    </row>
    <row r="146" spans="15:29">
      <c r="O146" s="52" t="s">
        <v>87</v>
      </c>
      <c r="P146" s="103" t="s">
        <v>197</v>
      </c>
      <c r="AB146" s="52" t="s">
        <v>1864</v>
      </c>
      <c r="AC146" s="97" t="s">
        <v>197</v>
      </c>
    </row>
    <row r="147" spans="15:29">
      <c r="O147" s="44" t="s">
        <v>88</v>
      </c>
      <c r="P147" s="103" t="s">
        <v>197</v>
      </c>
      <c r="AB147" s="44" t="s">
        <v>111</v>
      </c>
      <c r="AC147" s="97" t="s">
        <v>197</v>
      </c>
    </row>
    <row r="148" spans="15:29">
      <c r="O148" s="52" t="s">
        <v>1839</v>
      </c>
      <c r="P148" s="103" t="s">
        <v>197</v>
      </c>
      <c r="AB148" s="52" t="s">
        <v>1865</v>
      </c>
      <c r="AC148" s="97" t="s">
        <v>197</v>
      </c>
    </row>
    <row r="149" spans="15:29">
      <c r="O149" s="52" t="s">
        <v>1793</v>
      </c>
      <c r="P149" s="103" t="s">
        <v>197</v>
      </c>
      <c r="AB149" s="52" t="s">
        <v>1726</v>
      </c>
      <c r="AC149" s="97" t="s">
        <v>197</v>
      </c>
    </row>
    <row r="150" spans="15:29">
      <c r="O150" s="44" t="s">
        <v>1845</v>
      </c>
      <c r="P150" s="103" t="s">
        <v>197</v>
      </c>
      <c r="AB150" s="44" t="s">
        <v>124</v>
      </c>
      <c r="AC150" s="97" t="s">
        <v>197</v>
      </c>
    </row>
    <row r="151" spans="15:29">
      <c r="O151" s="52" t="s">
        <v>1846</v>
      </c>
      <c r="P151" s="103" t="s">
        <v>197</v>
      </c>
      <c r="AB151" s="139" t="s">
        <v>1875</v>
      </c>
      <c r="AC151" s="97" t="s">
        <v>197</v>
      </c>
    </row>
    <row r="152" spans="15:29">
      <c r="O152" s="44" t="s">
        <v>1847</v>
      </c>
      <c r="P152" s="103" t="s">
        <v>197</v>
      </c>
      <c r="AB152" s="52" t="s">
        <v>129</v>
      </c>
      <c r="AC152" s="97" t="s">
        <v>197</v>
      </c>
    </row>
    <row r="153" spans="15:29">
      <c r="O153" s="52" t="s">
        <v>1850</v>
      </c>
      <c r="P153" s="103" t="s">
        <v>197</v>
      </c>
      <c r="AB153" s="44" t="s">
        <v>130</v>
      </c>
      <c r="AC153" s="97" t="s">
        <v>197</v>
      </c>
    </row>
    <row r="154" spans="15:29">
      <c r="O154" s="44" t="s">
        <v>1855</v>
      </c>
      <c r="P154" s="103" t="s">
        <v>197</v>
      </c>
      <c r="AB154" s="52" t="s">
        <v>1878</v>
      </c>
      <c r="AC154" s="97" t="s">
        <v>197</v>
      </c>
    </row>
    <row r="155" spans="15:29">
      <c r="O155" s="44" t="s">
        <v>114</v>
      </c>
      <c r="P155" s="103" t="s">
        <v>197</v>
      </c>
      <c r="AB155" s="52" t="s">
        <v>1880</v>
      </c>
      <c r="AC155" s="97" t="s">
        <v>197</v>
      </c>
    </row>
    <row r="156" spans="15:29">
      <c r="O156" s="52" t="s">
        <v>115</v>
      </c>
      <c r="P156" s="103" t="s">
        <v>197</v>
      </c>
      <c r="AB156" s="44" t="s">
        <v>134</v>
      </c>
      <c r="AC156" s="97" t="s">
        <v>197</v>
      </c>
    </row>
    <row r="157" spans="15:29">
      <c r="O157" s="44" t="s">
        <v>116</v>
      </c>
      <c r="P157" s="103" t="s">
        <v>197</v>
      </c>
      <c r="AB157" s="52" t="s">
        <v>136</v>
      </c>
      <c r="AC157" s="97" t="s">
        <v>197</v>
      </c>
    </row>
    <row r="158" spans="15:29">
      <c r="O158" s="52" t="s">
        <v>1868</v>
      </c>
      <c r="P158" s="103" t="s">
        <v>197</v>
      </c>
      <c r="AB158" s="52" t="s">
        <v>138</v>
      </c>
      <c r="AC158" s="97" t="s">
        <v>197</v>
      </c>
    </row>
    <row r="159" spans="15:29">
      <c r="O159" s="44" t="s">
        <v>1869</v>
      </c>
      <c r="P159" s="103" t="s">
        <v>197</v>
      </c>
      <c r="AB159" s="44" t="s">
        <v>1887</v>
      </c>
      <c r="AC159" s="97" t="s">
        <v>197</v>
      </c>
    </row>
    <row r="160" spans="15:29">
      <c r="O160" s="52" t="s">
        <v>1870</v>
      </c>
      <c r="P160" s="103" t="s">
        <v>197</v>
      </c>
      <c r="AB160" s="52" t="s">
        <v>139</v>
      </c>
      <c r="AC160" s="97" t="s">
        <v>197</v>
      </c>
    </row>
    <row r="161" spans="15:29">
      <c r="O161" s="44" t="s">
        <v>1871</v>
      </c>
      <c r="P161" s="103" t="s">
        <v>197</v>
      </c>
      <c r="AB161" s="44" t="s">
        <v>140</v>
      </c>
      <c r="AC161" s="97" t="s">
        <v>197</v>
      </c>
    </row>
    <row r="162" spans="15:29">
      <c r="O162" s="52" t="s">
        <v>1872</v>
      </c>
      <c r="P162" s="103" t="s">
        <v>197</v>
      </c>
      <c r="AB162" s="52" t="s">
        <v>141</v>
      </c>
      <c r="AC162" s="97" t="s">
        <v>197</v>
      </c>
    </row>
    <row r="163" spans="15:29">
      <c r="O163" s="44" t="s">
        <v>1593</v>
      </c>
      <c r="P163" s="103" t="s">
        <v>197</v>
      </c>
      <c r="AB163" s="44" t="s">
        <v>142</v>
      </c>
      <c r="AC163" s="97" t="s">
        <v>197</v>
      </c>
    </row>
    <row r="164" spans="15:29">
      <c r="O164" s="52" t="s">
        <v>1595</v>
      </c>
      <c r="P164" s="103" t="s">
        <v>197</v>
      </c>
      <c r="AB164" s="52" t="s">
        <v>143</v>
      </c>
      <c r="AC164" s="97" t="s">
        <v>197</v>
      </c>
    </row>
    <row r="165" spans="15:29">
      <c r="O165" s="44" t="s">
        <v>1873</v>
      </c>
      <c r="P165" s="103" t="s">
        <v>197</v>
      </c>
      <c r="AB165" s="44" t="s">
        <v>1888</v>
      </c>
      <c r="AC165" s="97" t="s">
        <v>197</v>
      </c>
    </row>
    <row r="166" spans="15:29">
      <c r="O166" s="52" t="s">
        <v>1726</v>
      </c>
      <c r="P166" s="103" t="s">
        <v>197</v>
      </c>
      <c r="AB166" s="52" t="s">
        <v>144</v>
      </c>
      <c r="AC166" s="97" t="s">
        <v>197</v>
      </c>
    </row>
    <row r="167" spans="15:29">
      <c r="O167" s="44" t="s">
        <v>121</v>
      </c>
      <c r="P167" s="103" t="s">
        <v>197</v>
      </c>
      <c r="AB167" s="44" t="s">
        <v>146</v>
      </c>
      <c r="AC167" s="97" t="s">
        <v>197</v>
      </c>
    </row>
    <row r="168" spans="15:29">
      <c r="O168" s="52" t="s">
        <v>1874</v>
      </c>
      <c r="P168" s="103" t="s">
        <v>197</v>
      </c>
      <c r="AB168" s="52" t="s">
        <v>149</v>
      </c>
      <c r="AC168" s="97" t="s">
        <v>197</v>
      </c>
    </row>
    <row r="169" spans="15:29">
      <c r="O169" s="44" t="s">
        <v>122</v>
      </c>
      <c r="P169" s="103" t="s">
        <v>197</v>
      </c>
    </row>
    <row r="170" spans="15:29">
      <c r="O170" s="52" t="s">
        <v>123</v>
      </c>
      <c r="P170" s="103" t="s">
        <v>197</v>
      </c>
    </row>
    <row r="171" spans="15:29">
      <c r="O171" s="44" t="s">
        <v>124</v>
      </c>
      <c r="P171" s="103" t="s">
        <v>197</v>
      </c>
    </row>
    <row r="172" spans="15:29">
      <c r="O172" s="52" t="s">
        <v>125</v>
      </c>
      <c r="P172" s="103" t="s">
        <v>197</v>
      </c>
    </row>
    <row r="173" spans="15:29">
      <c r="O173" s="44" t="s">
        <v>126</v>
      </c>
      <c r="P173" s="103" t="s">
        <v>197</v>
      </c>
    </row>
    <row r="174" spans="15:29">
      <c r="O174" s="52" t="s">
        <v>127</v>
      </c>
      <c r="P174" s="103" t="s">
        <v>197</v>
      </c>
    </row>
    <row r="175" spans="15:29">
      <c r="O175" s="44" t="s">
        <v>1875</v>
      </c>
      <c r="P175" s="103" t="s">
        <v>197</v>
      </c>
    </row>
    <row r="176" spans="15:29">
      <c r="O176" s="52" t="s">
        <v>1876</v>
      </c>
      <c r="P176" s="103" t="s">
        <v>197</v>
      </c>
    </row>
    <row r="177" spans="15:16">
      <c r="O177" s="44" t="s">
        <v>1877</v>
      </c>
      <c r="P177" s="103" t="s">
        <v>197</v>
      </c>
    </row>
    <row r="178" spans="15:16">
      <c r="O178" s="52" t="s">
        <v>129</v>
      </c>
      <c r="P178" s="103" t="s">
        <v>197</v>
      </c>
    </row>
    <row r="179" spans="15:16">
      <c r="O179" s="44" t="s">
        <v>130</v>
      </c>
      <c r="P179" s="103" t="s">
        <v>197</v>
      </c>
    </row>
    <row r="180" spans="15:16">
      <c r="O180" s="52" t="s">
        <v>1878</v>
      </c>
      <c r="P180" s="103" t="s">
        <v>197</v>
      </c>
    </row>
    <row r="181" spans="15:16">
      <c r="O181" s="44" t="s">
        <v>1783</v>
      </c>
      <c r="P181" s="103" t="s">
        <v>197</v>
      </c>
    </row>
    <row r="182" spans="15:16">
      <c r="O182" s="52" t="s">
        <v>1784</v>
      </c>
      <c r="P182" s="103" t="s">
        <v>197</v>
      </c>
    </row>
    <row r="183" spans="15:16">
      <c r="O183" s="44" t="s">
        <v>1879</v>
      </c>
      <c r="P183" s="103" t="s">
        <v>197</v>
      </c>
    </row>
    <row r="184" spans="15:16">
      <c r="O184" s="52" t="s">
        <v>1880</v>
      </c>
      <c r="P184" s="103" t="s">
        <v>197</v>
      </c>
    </row>
    <row r="185" spans="15:16">
      <c r="O185" s="44" t="s">
        <v>1881</v>
      </c>
      <c r="P185" s="103" t="s">
        <v>197</v>
      </c>
    </row>
    <row r="186" spans="15:16">
      <c r="O186" s="52" t="s">
        <v>131</v>
      </c>
      <c r="P186" s="103" t="s">
        <v>197</v>
      </c>
    </row>
    <row r="187" spans="15:16">
      <c r="O187" s="44" t="s">
        <v>132</v>
      </c>
      <c r="P187" s="103" t="s">
        <v>197</v>
      </c>
    </row>
    <row r="188" spans="15:16">
      <c r="O188" s="52" t="s">
        <v>1785</v>
      </c>
      <c r="P188" s="103" t="s">
        <v>197</v>
      </c>
    </row>
    <row r="189" spans="15:16">
      <c r="O189" s="44" t="s">
        <v>1786</v>
      </c>
      <c r="P189" s="103" t="s">
        <v>197</v>
      </c>
    </row>
    <row r="190" spans="15:16">
      <c r="O190" s="52" t="s">
        <v>1882</v>
      </c>
      <c r="P190" s="103" t="s">
        <v>197</v>
      </c>
    </row>
    <row r="191" spans="15:16">
      <c r="O191" s="44" t="s">
        <v>134</v>
      </c>
      <c r="P191" s="103" t="s">
        <v>197</v>
      </c>
    </row>
    <row r="192" spans="15:16">
      <c r="O192" s="52" t="s">
        <v>136</v>
      </c>
      <c r="P192" s="103" t="s">
        <v>197</v>
      </c>
    </row>
    <row r="193" spans="15:16">
      <c r="O193" s="44" t="s">
        <v>137</v>
      </c>
      <c r="P193" s="103" t="s">
        <v>197</v>
      </c>
    </row>
    <row r="194" spans="15:16">
      <c r="O194" s="52" t="s">
        <v>1883</v>
      </c>
      <c r="P194" s="103" t="s">
        <v>197</v>
      </c>
    </row>
    <row r="195" spans="15:16">
      <c r="O195" s="44" t="s">
        <v>1884</v>
      </c>
      <c r="P195" s="103" t="s">
        <v>197</v>
      </c>
    </row>
    <row r="196" spans="15:16">
      <c r="O196" s="52" t="s">
        <v>1885</v>
      </c>
      <c r="P196" s="103" t="s">
        <v>197</v>
      </c>
    </row>
    <row r="197" spans="15:16">
      <c r="O197" s="44" t="s">
        <v>1886</v>
      </c>
      <c r="P197" s="103" t="s">
        <v>197</v>
      </c>
    </row>
  </sheetData>
  <autoFilter ref="A10:AZ197"/>
  <sortState ref="C11:J54">
    <sortCondition ref="C11:C54"/>
  </sortState>
  <mergeCells count="19">
    <mergeCell ref="BA1:BB1"/>
    <mergeCell ref="T9:U9"/>
    <mergeCell ref="M11:M12"/>
    <mergeCell ref="H9:J9"/>
    <mergeCell ref="AB9:AC9"/>
    <mergeCell ref="W12:X12"/>
    <mergeCell ref="Y11:Y15"/>
    <mergeCell ref="E6:G6"/>
    <mergeCell ref="O1:P1"/>
    <mergeCell ref="T1:U1"/>
    <mergeCell ref="AB1:AC1"/>
    <mergeCell ref="AF1:AI1"/>
    <mergeCell ref="AD1:AE1"/>
    <mergeCell ref="Y1:AA1"/>
    <mergeCell ref="Y17:Y21"/>
    <mergeCell ref="Y23:Y27"/>
    <mergeCell ref="Y29:Y33"/>
    <mergeCell ref="AQ1:AR1"/>
    <mergeCell ref="AS1:AU1"/>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sheetPr codeName="Planilha6">
    <tabColor rgb="FF64C6A8"/>
  </sheetPr>
  <dimension ref="A1:T124"/>
  <sheetViews>
    <sheetView workbookViewId="0">
      <selection activeCell="A55" sqref="A55"/>
    </sheetView>
  </sheetViews>
  <sheetFormatPr defaultColWidth="9.140625" defaultRowHeight="15"/>
  <cols>
    <col min="1" max="1" width="9.85546875" bestFit="1" customWidth="1"/>
    <col min="3" max="3" width="11.42578125" customWidth="1"/>
    <col min="4" max="4" width="13.42578125" customWidth="1"/>
    <col min="11" max="11" width="12.85546875" customWidth="1"/>
    <col min="13" max="13" width="12" customWidth="1"/>
  </cols>
  <sheetData>
    <row r="1" spans="1:15" ht="15.75">
      <c r="A1" s="171" t="s">
        <v>1681</v>
      </c>
      <c r="B1" s="172"/>
      <c r="C1" s="172"/>
      <c r="D1" s="172"/>
      <c r="E1" s="172"/>
      <c r="F1" s="173"/>
    </row>
    <row r="2" spans="1:15" ht="15.75">
      <c r="A2" s="174"/>
      <c r="D2" s="178" t="s">
        <v>210</v>
      </c>
      <c r="F2" s="175"/>
    </row>
    <row r="3" spans="1:15">
      <c r="A3" s="176" t="s">
        <v>213</v>
      </c>
      <c r="B3" s="177" t="str">
        <f>'TELA 1'!O24</f>
        <v>Resposta obrigatória.</v>
      </c>
      <c r="D3" s="212" t="s">
        <v>2331</v>
      </c>
      <c r="E3" s="179" t="str">
        <f>IF('TELA 1'!D6="x",'TELA 1'!O18,"")</f>
        <v/>
      </c>
      <c r="F3" s="180" t="s">
        <v>1939</v>
      </c>
      <c r="H3" s="181">
        <f>'TELA 3'!C8</f>
        <v>0</v>
      </c>
      <c r="I3" s="181" t="str">
        <f>'TELA 3'!AF8</f>
        <v>-</v>
      </c>
      <c r="K3" s="110" t="s">
        <v>150</v>
      </c>
      <c r="L3" s="182" t="s">
        <v>248</v>
      </c>
      <c r="M3" s="182" t="s">
        <v>249</v>
      </c>
      <c r="O3" s="338" t="s">
        <v>2451</v>
      </c>
    </row>
    <row r="4" spans="1:15">
      <c r="A4" s="176" t="s">
        <v>215</v>
      </c>
      <c r="B4" s="177" t="str">
        <f>'TELA 1'!O28</f>
        <v>Resposta obrigatória.</v>
      </c>
      <c r="D4" s="212" t="s">
        <v>2332</v>
      </c>
      <c r="E4" s="537" t="str">
        <f>IF('TELA 1'!I6="x",'TELA 1'!O18,"")</f>
        <v/>
      </c>
      <c r="F4" s="180"/>
      <c r="H4" s="181">
        <f>'TELA 3'!C10</f>
        <v>0</v>
      </c>
      <c r="I4" s="181" t="str">
        <f>'TELA 3'!AF10</f>
        <v>-</v>
      </c>
      <c r="K4" s="110" t="s">
        <v>164</v>
      </c>
      <c r="L4" s="110">
        <f>COUNTIF($I$3:$I$7,"Não passível")</f>
        <v>0</v>
      </c>
      <c r="M4" s="746" t="str">
        <f>IF(L10&gt;0,K10,IF(L9&gt;0,K9,IF(L8&gt;0,K8,IF(L7&gt;0,K7,IF(L6&gt;0,K6:K6,IF(L5&gt;0,K5,IF(L4&gt;0,K4,"")))))))</f>
        <v/>
      </c>
      <c r="O4" t="s">
        <v>2433</v>
      </c>
    </row>
    <row r="5" spans="1:15">
      <c r="A5" s="176" t="s">
        <v>217</v>
      </c>
      <c r="B5" s="177" t="str">
        <f>'TELA 1'!O33</f>
        <v>Resposta obrigatória.</v>
      </c>
      <c r="D5" s="110" t="s">
        <v>1177</v>
      </c>
      <c r="E5" s="110" t="str">
        <f>IF('TELA 1'!D13="x",'TELA 1'!O18,"")</f>
        <v/>
      </c>
      <c r="F5" s="175"/>
      <c r="H5" s="181">
        <f>'TELA 3'!C12</f>
        <v>0</v>
      </c>
      <c r="I5" s="181" t="str">
        <f>'TELA 3'!AF12</f>
        <v>-</v>
      </c>
      <c r="K5" s="183">
        <v>1</v>
      </c>
      <c r="L5" s="110">
        <f>COUNTIF($I$3:$I$7,"1")</f>
        <v>0</v>
      </c>
      <c r="M5" s="746"/>
      <c r="O5" t="s">
        <v>2432</v>
      </c>
    </row>
    <row r="6" spans="1:15">
      <c r="A6" s="176" t="s">
        <v>219</v>
      </c>
      <c r="B6" s="177" t="str">
        <f>'TELA 1'!O38</f>
        <v>Resposta obrigatória.</v>
      </c>
      <c r="D6" s="110" t="s">
        <v>1170</v>
      </c>
      <c r="E6" s="110" t="str">
        <f>IF('TELA 1'!D14="x",'TELA 1'!O18,"")</f>
        <v/>
      </c>
      <c r="F6" s="175"/>
      <c r="H6" s="181">
        <f>'TELA 3'!C14</f>
        <v>0</v>
      </c>
      <c r="I6" s="181" t="str">
        <f>'TELA 3'!AF14</f>
        <v>-</v>
      </c>
      <c r="K6" s="183">
        <v>2</v>
      </c>
      <c r="L6" s="110">
        <f>COUNTIF($I$3:$I$7,"2")</f>
        <v>0</v>
      </c>
      <c r="M6" s="746"/>
      <c r="O6" t="s">
        <v>2431</v>
      </c>
    </row>
    <row r="7" spans="1:15">
      <c r="A7" s="176" t="s">
        <v>221</v>
      </c>
      <c r="B7" s="177" t="str">
        <f>'TELA 1'!O41</f>
        <v>Resposta obrigatória.</v>
      </c>
      <c r="D7" t="s">
        <v>2171</v>
      </c>
      <c r="E7">
        <f>COUNTIF(E3:E6,"0")</f>
        <v>0</v>
      </c>
      <c r="F7" s="175"/>
      <c r="H7" s="181">
        <f>'TELA 3'!C16</f>
        <v>0</v>
      </c>
      <c r="I7" s="181" t="str">
        <f>'TELA 3'!AF16</f>
        <v>-</v>
      </c>
      <c r="K7" s="183">
        <v>3</v>
      </c>
      <c r="L7" s="110">
        <f>COUNTIF($I$3:$I$7,"3")</f>
        <v>0</v>
      </c>
      <c r="M7" s="746"/>
      <c r="O7" t="s">
        <v>2416</v>
      </c>
    </row>
    <row r="8" spans="1:15">
      <c r="A8" s="176" t="s">
        <v>223</v>
      </c>
      <c r="B8" s="177" t="str">
        <f>'TELA 1'!O44</f>
        <v>Resposta obrigatória.</v>
      </c>
      <c r="F8" s="175"/>
      <c r="K8" s="183">
        <v>4</v>
      </c>
      <c r="L8" s="110">
        <f>COUNTIF($I$3:$I$7,"4")</f>
        <v>0</v>
      </c>
      <c r="M8" s="746"/>
      <c r="O8" t="s">
        <v>2429</v>
      </c>
    </row>
    <row r="9" spans="1:15">
      <c r="A9" s="176" t="s">
        <v>224</v>
      </c>
      <c r="B9" s="177" t="str">
        <f>'TELA 1'!O47</f>
        <v>Resposta obrigatória.</v>
      </c>
      <c r="F9" s="175"/>
      <c r="K9" s="183">
        <v>5</v>
      </c>
      <c r="L9" s="110">
        <f>COUNTIF($I$3:$I$7,"5")</f>
        <v>0</v>
      </c>
      <c r="M9" s="746"/>
      <c r="O9" t="s">
        <v>2434</v>
      </c>
    </row>
    <row r="10" spans="1:15">
      <c r="A10" s="176" t="s">
        <v>226</v>
      </c>
      <c r="B10" s="177" t="str">
        <f>'TELA 1'!O50</f>
        <v>Resposta obrigatória.</v>
      </c>
      <c r="F10" s="175"/>
      <c r="K10" s="183">
        <v>6</v>
      </c>
      <c r="L10" s="110">
        <f>COUNTIF($I$3:$I$7,"6")</f>
        <v>0</v>
      </c>
      <c r="M10" s="746"/>
      <c r="O10" t="s">
        <v>2452</v>
      </c>
    </row>
    <row r="11" spans="1:15">
      <c r="A11" s="184" t="s">
        <v>228</v>
      </c>
      <c r="B11" s="177" t="str">
        <f>'TELA 1'!O53</f>
        <v>Resposta obrigatória.</v>
      </c>
      <c r="F11" s="175"/>
      <c r="O11" t="s">
        <v>2453</v>
      </c>
    </row>
    <row r="12" spans="1:15">
      <c r="A12" s="176" t="s">
        <v>1899</v>
      </c>
      <c r="B12" s="177" t="str">
        <f>'TELA 1'!O67</f>
        <v>Resposta obrigatória.</v>
      </c>
      <c r="F12" s="175"/>
      <c r="G12" t="s">
        <v>1997</v>
      </c>
      <c r="H12" t="s">
        <v>1994</v>
      </c>
    </row>
    <row r="13" spans="1:15">
      <c r="A13" s="176" t="s">
        <v>1899</v>
      </c>
      <c r="B13" s="177" t="str">
        <f>'TELA 1'!O70</f>
        <v>Resposta obrigatória.</v>
      </c>
      <c r="F13" s="175"/>
      <c r="G13">
        <v>1</v>
      </c>
      <c r="I13" t="s">
        <v>1995</v>
      </c>
      <c r="J13" t="s">
        <v>1996</v>
      </c>
    </row>
    <row r="14" spans="1:15">
      <c r="A14" s="176" t="s">
        <v>1937</v>
      </c>
      <c r="B14" s="177" t="str">
        <f>'TELA 1'!O93</f>
        <v>Resposta obrigatória.</v>
      </c>
      <c r="F14" s="175"/>
    </row>
    <row r="15" spans="1:15">
      <c r="A15" s="176" t="s">
        <v>1938</v>
      </c>
      <c r="B15" s="177" t="str">
        <f>'TELA 1'!O96</f>
        <v>Resposta obrigatória.</v>
      </c>
      <c r="F15" s="175"/>
    </row>
    <row r="16" spans="1:15">
      <c r="A16" s="185" t="s">
        <v>247</v>
      </c>
      <c r="B16" s="138" t="str">
        <f>C19</f>
        <v>Preenchimento incompleto.</v>
      </c>
      <c r="F16" s="175"/>
    </row>
    <row r="17" spans="1:20">
      <c r="A17" s="186"/>
      <c r="F17" s="175"/>
    </row>
    <row r="18" spans="1:20" ht="24">
      <c r="A18" s="187" t="s">
        <v>246</v>
      </c>
      <c r="B18" s="182" t="s">
        <v>248</v>
      </c>
      <c r="C18" s="182" t="s">
        <v>249</v>
      </c>
      <c r="F18" s="175"/>
    </row>
    <row r="19" spans="1:20" ht="15" customHeight="1">
      <c r="A19" s="188">
        <v>0</v>
      </c>
      <c r="B19" s="189">
        <f>COUNTIF(B3:B15,"0")</f>
        <v>0</v>
      </c>
      <c r="C19" s="801" t="str">
        <f>IF(E7&gt;0,A19,IF(B22&gt;A19,A63,IF(B21&gt;A19,A21,IF(B20&lt;&gt;A19,A20,IF(B19&lt;&gt;B22,A19,A63)))))</f>
        <v>Preenchimento incompleto.</v>
      </c>
      <c r="F19" s="175"/>
    </row>
    <row r="20" spans="1:20" ht="15" customHeight="1">
      <c r="A20" s="188">
        <v>1</v>
      </c>
      <c r="B20" s="189">
        <f>COUNTIF(B3:B15,"1")</f>
        <v>0</v>
      </c>
      <c r="C20" s="802"/>
      <c r="F20" s="175"/>
    </row>
    <row r="21" spans="1:20" ht="15" customHeight="1">
      <c r="A21" s="188">
        <v>2</v>
      </c>
      <c r="B21" s="189">
        <f>COUNTIF(B3:B15,"2")</f>
        <v>0</v>
      </c>
      <c r="C21" s="802"/>
      <c r="F21" s="175"/>
    </row>
    <row r="22" spans="1:20" ht="45">
      <c r="A22" s="188" t="s">
        <v>1720</v>
      </c>
      <c r="B22" s="189">
        <f>COUNTIF(B3:B15,"Resposta obrigatória.")</f>
        <v>13</v>
      </c>
      <c r="C22" s="803"/>
      <c r="F22" s="175"/>
    </row>
    <row r="23" spans="1:20" ht="15.75" thickBot="1">
      <c r="A23" s="190"/>
      <c r="B23" s="191"/>
      <c r="C23" s="191"/>
      <c r="D23" s="191"/>
      <c r="E23" s="191"/>
      <c r="F23" s="192"/>
    </row>
    <row r="28" spans="1:20" ht="31.5" customHeight="1">
      <c r="B28" s="193"/>
      <c r="C28" s="194"/>
      <c r="D28" s="804" t="s">
        <v>232</v>
      </c>
      <c r="E28" s="804"/>
      <c r="F28" s="804"/>
      <c r="G28" s="804"/>
      <c r="H28" s="804"/>
      <c r="I28" s="804"/>
      <c r="K28" s="193"/>
      <c r="L28" s="194"/>
      <c r="M28" s="194"/>
      <c r="N28" s="805"/>
      <c r="O28" s="805"/>
      <c r="P28" s="805"/>
      <c r="Q28" s="805"/>
      <c r="R28" s="805"/>
      <c r="S28" s="805"/>
    </row>
    <row r="29" spans="1:20" ht="15.7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c r="B30" s="194"/>
      <c r="C30" s="194"/>
      <c r="D30" s="195">
        <v>1</v>
      </c>
      <c r="E30" s="195">
        <v>2</v>
      </c>
      <c r="F30" s="195">
        <v>3</v>
      </c>
      <c r="G30" s="195">
        <v>4</v>
      </c>
      <c r="H30" s="195">
        <v>5</v>
      </c>
      <c r="I30" s="195">
        <v>6</v>
      </c>
      <c r="K30" s="194"/>
      <c r="L30" s="194"/>
      <c r="M30" s="194"/>
      <c r="N30" s="194"/>
      <c r="O30" s="194"/>
      <c r="P30" s="194"/>
      <c r="Q30" s="194"/>
      <c r="R30" s="194"/>
      <c r="S30" s="194"/>
    </row>
    <row r="31" spans="1:20" ht="47.25">
      <c r="A31" s="806" t="s">
        <v>208</v>
      </c>
      <c r="B31" s="44">
        <v>0</v>
      </c>
      <c r="C31" s="196" t="s">
        <v>239</v>
      </c>
      <c r="D31" s="197" t="s">
        <v>240</v>
      </c>
      <c r="E31" s="197" t="s">
        <v>240</v>
      </c>
      <c r="F31" s="197" t="s">
        <v>241</v>
      </c>
      <c r="G31" s="197" t="s">
        <v>244</v>
      </c>
      <c r="H31" s="197" t="s">
        <v>242</v>
      </c>
      <c r="I31" s="197" t="s">
        <v>242</v>
      </c>
      <c r="K31" s="807"/>
      <c r="L31" s="198"/>
      <c r="M31" s="198"/>
      <c r="N31" s="198"/>
      <c r="O31" s="198"/>
      <c r="P31" s="198"/>
      <c r="Q31" s="198"/>
      <c r="R31" s="198"/>
      <c r="S31" s="198"/>
      <c r="T31" s="198"/>
    </row>
    <row r="32" spans="1:20" ht="31.5">
      <c r="A32" s="806"/>
      <c r="B32" s="44">
        <v>1</v>
      </c>
      <c r="C32" s="196" t="s">
        <v>243</v>
      </c>
      <c r="D32" s="197" t="s">
        <v>240</v>
      </c>
      <c r="E32" s="197" t="s">
        <v>241</v>
      </c>
      <c r="F32" s="197" t="s">
        <v>244</v>
      </c>
      <c r="G32" s="197" t="s">
        <v>242</v>
      </c>
      <c r="H32" s="197" t="s">
        <v>242</v>
      </c>
      <c r="I32" s="197" t="s">
        <v>1772</v>
      </c>
      <c r="K32" s="807"/>
      <c r="L32" s="198"/>
      <c r="M32" s="198"/>
      <c r="N32" s="198"/>
      <c r="O32" s="198"/>
      <c r="P32" s="198"/>
      <c r="Q32" s="198"/>
      <c r="R32" s="198"/>
      <c r="S32" s="198"/>
      <c r="T32" s="198"/>
    </row>
    <row r="33" spans="1:20" ht="15.75">
      <c r="A33" s="806"/>
      <c r="B33" s="44">
        <v>2</v>
      </c>
      <c r="C33" s="196" t="s">
        <v>245</v>
      </c>
      <c r="D33" s="197" t="s">
        <v>241</v>
      </c>
      <c r="E33" s="197" t="s">
        <v>244</v>
      </c>
      <c r="F33" s="197" t="s">
        <v>242</v>
      </c>
      <c r="G33" s="197" t="s">
        <v>242</v>
      </c>
      <c r="H33" s="197" t="s">
        <v>1772</v>
      </c>
      <c r="I33" s="197" t="s">
        <v>1772</v>
      </c>
      <c r="K33" s="807"/>
      <c r="L33" s="198"/>
      <c r="M33" s="198"/>
      <c r="N33" s="198"/>
      <c r="O33" s="198"/>
      <c r="P33" s="198"/>
      <c r="Q33" s="198"/>
      <c r="R33" s="198"/>
      <c r="S33" s="198"/>
      <c r="T33" s="198"/>
    </row>
    <row r="34" spans="1:20" ht="15.75">
      <c r="L34" s="198"/>
      <c r="M34" s="198"/>
      <c r="N34" s="198"/>
      <c r="O34" s="198"/>
      <c r="P34" s="198"/>
      <c r="Q34" s="198"/>
      <c r="R34" s="198"/>
      <c r="S34" s="198"/>
      <c r="T34" s="198"/>
    </row>
    <row r="35" spans="1:20">
      <c r="A35" s="199"/>
      <c r="B35" s="199"/>
      <c r="C35" s="199"/>
      <c r="D35" s="199"/>
      <c r="E35" s="199"/>
      <c r="F35" s="199"/>
      <c r="G35" s="199"/>
      <c r="H35" s="199"/>
      <c r="I35" s="200" t="s">
        <v>1964</v>
      </c>
      <c r="J35" s="199"/>
      <c r="K35" s="199"/>
      <c r="L35" s="199"/>
    </row>
    <row r="36" spans="1:20">
      <c r="A36" s="199"/>
      <c r="B36" s="199"/>
      <c r="C36" s="199"/>
      <c r="D36" s="199"/>
      <c r="E36" s="199"/>
      <c r="F36" s="199"/>
      <c r="G36" s="199"/>
      <c r="H36" s="199"/>
      <c r="I36" s="200" t="s">
        <v>240</v>
      </c>
      <c r="J36" s="199"/>
      <c r="K36" s="199"/>
      <c r="L36" s="199" t="s">
        <v>197</v>
      </c>
    </row>
    <row r="37" spans="1:20" ht="24">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c r="A38" s="199"/>
      <c r="B38" s="199" t="s">
        <v>150</v>
      </c>
      <c r="C38" s="199"/>
      <c r="D38" s="201" t="str">
        <f>M4</f>
        <v/>
      </c>
      <c r="E38" s="199"/>
      <c r="F38" s="199" t="str">
        <f>IF(D38=1,D29,IF(D38=2,E29,IF(D38=3,F29,IF(D38=4,G29,IF(D38=5,H29,IF(D38=6,I29,"Pendente"))))))</f>
        <v>Pendente</v>
      </c>
      <c r="G38" s="199"/>
      <c r="H38" s="199"/>
      <c r="I38" s="200" t="s">
        <v>1939</v>
      </c>
      <c r="J38" s="199"/>
      <c r="K38" s="199"/>
      <c r="L38" s="199" t="s">
        <v>2035</v>
      </c>
    </row>
    <row r="39" spans="1:20">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c r="A40" s="199"/>
      <c r="B40" s="199"/>
      <c r="C40" s="199" t="s">
        <v>2172</v>
      </c>
      <c r="D40" s="202" t="str">
        <f>IF(E40=I37,E40,'Documentos gerais'!AS8)</f>
        <v>Preenchimento incompleto.</v>
      </c>
      <c r="E40" s="549" t="str">
        <f>IF('Documentos gerais'!AY8="Sim",I37,"Não")</f>
        <v>Não</v>
      </c>
      <c r="F40" s="549" t="s">
        <v>2351</v>
      </c>
      <c r="G40" s="199"/>
      <c r="H40" s="199"/>
      <c r="I40" s="199"/>
      <c r="J40" s="199"/>
      <c r="K40" s="199"/>
      <c r="L40" s="199"/>
    </row>
    <row r="41" spans="1:20">
      <c r="A41" s="199"/>
      <c r="B41" s="199"/>
      <c r="C41" s="199" t="s">
        <v>1939</v>
      </c>
      <c r="D41" s="200" t="str">
        <f>IF(OR(E3=0,E4=0),F3,"")</f>
        <v/>
      </c>
      <c r="E41" s="199"/>
      <c r="F41" s="199"/>
      <c r="G41" s="199"/>
      <c r="H41" s="199" t="s">
        <v>1892</v>
      </c>
      <c r="I41" s="199"/>
      <c r="J41" s="199"/>
      <c r="K41" s="199"/>
      <c r="L41" s="199"/>
    </row>
    <row r="42" spans="1:20">
      <c r="A42" s="798" t="s">
        <v>1966</v>
      </c>
      <c r="B42" s="798"/>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c r="A43" s="445"/>
      <c r="B43" s="445"/>
      <c r="C43" s="445"/>
      <c r="D43" s="445"/>
      <c r="E43" s="446" t="s">
        <v>1946</v>
      </c>
      <c r="F43" s="445" t="s">
        <v>2001</v>
      </c>
      <c r="G43" s="445" t="s">
        <v>2066</v>
      </c>
      <c r="H43" s="170"/>
      <c r="I43" s="199"/>
      <c r="J43" s="199"/>
      <c r="K43" s="199"/>
      <c r="L43" s="199"/>
    </row>
    <row r="44" spans="1:20">
      <c r="A44" s="800" t="s">
        <v>1771</v>
      </c>
      <c r="B44" s="800"/>
      <c r="C44" s="447" t="s">
        <v>1941</v>
      </c>
      <c r="D44" s="448" t="str">
        <f>IF(D38="","",IF(OR(D38&gt;2,L37,'Documentos gerais'!AE8=L37),L37,L36))</f>
        <v/>
      </c>
      <c r="E44" s="449"/>
      <c r="F44" s="450" t="str">
        <f>IF(AND(OR(D39=I36,D39=I37),'Documentos gerais'!W11=$L$36),I39,D40)</f>
        <v>Preenchimento incompleto.</v>
      </c>
      <c r="G44" s="448" t="str">
        <f>IF('TELA 3'!G69="x",CONCATENATE(A70,"."," ",A75),"")</f>
        <v/>
      </c>
      <c r="H44" s="199"/>
      <c r="I44" s="199"/>
      <c r="J44" s="199"/>
      <c r="K44" s="199"/>
      <c r="L44" s="199"/>
    </row>
    <row r="45" spans="1:20">
      <c r="A45" s="800"/>
      <c r="B45" s="800"/>
      <c r="C45" s="447" t="s">
        <v>1172</v>
      </c>
      <c r="D45" s="448" t="str">
        <f>IF(AND(D39=I36,$D$44="Sim"),$I$37,D39)</f>
        <v>Preenchimento incompleto.</v>
      </c>
      <c r="E45" s="448" t="str">
        <f>IF(OR('TELA 3'!J36&lt;&gt;"",'TELA 3'!T39&lt;&gt;""),auxiliar!I37,"Não")</f>
        <v>Não</v>
      </c>
      <c r="F45" s="445"/>
      <c r="G45" s="448" t="str">
        <f>IF(G44="","",A75)</f>
        <v/>
      </c>
      <c r="H45" s="199"/>
      <c r="I45" s="199"/>
      <c r="J45" s="199"/>
      <c r="K45" s="199"/>
      <c r="L45" s="199"/>
    </row>
    <row r="46" spans="1:20">
      <c r="A46" s="800"/>
      <c r="B46" s="800"/>
      <c r="C46" s="447" t="s">
        <v>1939</v>
      </c>
      <c r="D46" s="451">
        <f>IF(E3=0,F3,C47)</f>
        <v>0</v>
      </c>
      <c r="E46" s="451"/>
      <c r="F46" s="449"/>
      <c r="G46" s="449"/>
    </row>
    <row r="47" spans="1:20">
      <c r="A47" s="799"/>
      <c r="B47" s="799"/>
      <c r="C47" s="449"/>
      <c r="D47" s="449"/>
      <c r="E47" s="448" t="str">
        <f>IF(F44=I39,I39,IF(E45=I37,I37,D40))</f>
        <v>Preenchimento incompleto.</v>
      </c>
      <c r="F47" s="449"/>
      <c r="G47" s="449"/>
    </row>
    <row r="48" spans="1:20">
      <c r="A48" s="203" t="s">
        <v>1163</v>
      </c>
    </row>
    <row r="50" spans="1:8">
      <c r="A50" s="204" t="s">
        <v>1164</v>
      </c>
    </row>
    <row r="51" spans="1:8">
      <c r="A51" s="205" t="s">
        <v>1953</v>
      </c>
    </row>
    <row r="52" spans="1:8">
      <c r="A52" s="204" t="s">
        <v>1165</v>
      </c>
    </row>
    <row r="53" spans="1:8">
      <c r="A53" s="205" t="s">
        <v>1954</v>
      </c>
    </row>
    <row r="54" spans="1:8">
      <c r="A54" s="205" t="s">
        <v>1955</v>
      </c>
    </row>
    <row r="55" spans="1:8">
      <c r="A55" s="206" t="s">
        <v>2438</v>
      </c>
    </row>
    <row r="56" spans="1:8">
      <c r="A56" s="206" t="s">
        <v>2439</v>
      </c>
    </row>
    <row r="57" spans="1:8">
      <c r="A57" s="206" t="s">
        <v>2440</v>
      </c>
    </row>
    <row r="60" spans="1:8">
      <c r="A60" s="207" t="s">
        <v>251</v>
      </c>
      <c r="F60" t="s">
        <v>1900</v>
      </c>
      <c r="H60" s="208" t="s">
        <v>1910</v>
      </c>
    </row>
    <row r="61" spans="1:8">
      <c r="A61" t="s">
        <v>1167</v>
      </c>
      <c r="F61" t="s">
        <v>1901</v>
      </c>
      <c r="H61" s="208" t="s">
        <v>1717</v>
      </c>
    </row>
    <row r="62" spans="1:8">
      <c r="A62" t="s">
        <v>252</v>
      </c>
      <c r="F62" s="209" t="str">
        <f>IF(D40="LAT",F60,IF(OR(D40="LAC1",D40="LAC2"),F61,""))</f>
        <v/>
      </c>
      <c r="H62" s="208" t="s">
        <v>1755</v>
      </c>
    </row>
    <row r="63" spans="1:8">
      <c r="A63" t="s">
        <v>1721</v>
      </c>
    </row>
    <row r="64" spans="1:8">
      <c r="A64" t="s">
        <v>1215</v>
      </c>
      <c r="C64" t="s">
        <v>2209</v>
      </c>
    </row>
    <row r="65" spans="1:11">
      <c r="A65" t="s">
        <v>1216</v>
      </c>
      <c r="E65" t="s">
        <v>2159</v>
      </c>
    </row>
    <row r="66" spans="1:11">
      <c r="A66" t="s">
        <v>1947</v>
      </c>
      <c r="E66" t="s">
        <v>250</v>
      </c>
    </row>
    <row r="67" spans="1:11">
      <c r="A67" t="s">
        <v>1963</v>
      </c>
      <c r="C67" t="s">
        <v>2269</v>
      </c>
      <c r="E67" t="s">
        <v>241</v>
      </c>
    </row>
    <row r="68" spans="1:11">
      <c r="A68" t="s">
        <v>1998</v>
      </c>
      <c r="C68" t="s">
        <v>2294</v>
      </c>
      <c r="E68" t="s">
        <v>294</v>
      </c>
    </row>
    <row r="69" spans="1:11">
      <c r="A69" t="s">
        <v>2158</v>
      </c>
      <c r="E69" t="s">
        <v>1182</v>
      </c>
    </row>
    <row r="70" spans="1:11">
      <c r="A70" t="s">
        <v>164</v>
      </c>
      <c r="E70" t="s">
        <v>1183</v>
      </c>
    </row>
    <row r="71" spans="1:11">
      <c r="A71" s="210" t="s">
        <v>2197</v>
      </c>
      <c r="G71" s="210" t="s">
        <v>2199</v>
      </c>
    </row>
    <row r="72" spans="1:11">
      <c r="A72" s="210" t="s">
        <v>2198</v>
      </c>
      <c r="G72" s="210" t="s">
        <v>2301</v>
      </c>
    </row>
    <row r="73" spans="1:11">
      <c r="A73" s="355" t="s">
        <v>2111</v>
      </c>
      <c r="C73" t="s">
        <v>2104</v>
      </c>
      <c r="K73" s="352"/>
    </row>
    <row r="74" spans="1:11">
      <c r="A74" s="354"/>
      <c r="C74" t="s">
        <v>2200</v>
      </c>
      <c r="K74" s="351" t="str">
        <f>IF('Documentos gerais'!AE11="Não","",auxiliar!C74)</f>
        <v/>
      </c>
    </row>
    <row r="75" spans="1:11">
      <c r="A75" t="s">
        <v>2268</v>
      </c>
      <c r="K75" s="353" t="str">
        <f>CONCATENATE(A74," ",K74)</f>
        <v xml:space="preserve"> </v>
      </c>
    </row>
    <row r="76" spans="1:11">
      <c r="A76" t="s">
        <v>1215</v>
      </c>
      <c r="D76" t="s">
        <v>1947</v>
      </c>
      <c r="K76" t="str">
        <f>IF(D44=$L$36,K75,"")</f>
        <v/>
      </c>
    </row>
    <row r="77" spans="1:11">
      <c r="A77" t="s">
        <v>1216</v>
      </c>
    </row>
    <row r="78" spans="1:11">
      <c r="A78" t="s">
        <v>295</v>
      </c>
    </row>
    <row r="79" spans="1:11">
      <c r="A79" t="s">
        <v>1166</v>
      </c>
      <c r="F79" t="s">
        <v>2352</v>
      </c>
      <c r="H79" s="548" t="s">
        <v>2353</v>
      </c>
    </row>
    <row r="80" spans="1:11">
      <c r="A80" t="s">
        <v>2157</v>
      </c>
    </row>
    <row r="81" spans="1:9">
      <c r="A81" t="s">
        <v>1940</v>
      </c>
    </row>
    <row r="82" spans="1:9">
      <c r="A82" t="s">
        <v>2348</v>
      </c>
    </row>
    <row r="83" spans="1:9">
      <c r="A83" t="s">
        <v>2349</v>
      </c>
      <c r="I83" t="s">
        <v>2293</v>
      </c>
    </row>
    <row r="84" spans="1:9">
      <c r="A84" t="s">
        <v>1788</v>
      </c>
      <c r="G84" t="s">
        <v>1794</v>
      </c>
      <c r="I84" s="110" t="str">
        <f>IF(B86=E87,A87,"")</f>
        <v/>
      </c>
    </row>
    <row r="85" spans="1:9">
      <c r="B85" s="110" t="s">
        <v>1794</v>
      </c>
      <c r="C85" s="110" t="s">
        <v>1893</v>
      </c>
      <c r="G85" t="s">
        <v>1893</v>
      </c>
      <c r="I85" t="str">
        <f>IF(C86=E88,A88,"")</f>
        <v/>
      </c>
    </row>
    <row r="86" spans="1:9">
      <c r="A86" t="s">
        <v>194</v>
      </c>
      <c r="B86" s="110" t="str">
        <f>IF('Documentos gerais'!AK8="Sim",'Documentos gerais'!AK10,"")</f>
        <v/>
      </c>
      <c r="C86" s="110" t="str">
        <f>IF('Documentos gerais'!V8="Sim",'Documentos gerais'!V10,"")</f>
        <v/>
      </c>
    </row>
    <row r="87" spans="1:9">
      <c r="A87" t="s">
        <v>2000</v>
      </c>
      <c r="E87" s="75" t="s">
        <v>1793</v>
      </c>
    </row>
    <row r="88" spans="1:9">
      <c r="A88" t="s">
        <v>1999</v>
      </c>
      <c r="E88" s="75" t="s">
        <v>1730</v>
      </c>
    </row>
    <row r="89" spans="1:9">
      <c r="A89" t="s">
        <v>1791</v>
      </c>
    </row>
    <row r="90" spans="1:9">
      <c r="A90" t="s">
        <v>1792</v>
      </c>
    </row>
    <row r="92" spans="1:9">
      <c r="A92" s="75" t="s">
        <v>1730</v>
      </c>
    </row>
    <row r="93" spans="1:9" ht="15.75">
      <c r="A93" s="109" t="s">
        <v>1780</v>
      </c>
    </row>
    <row r="94" spans="1:9" ht="15.75">
      <c r="A94" s="211" t="s">
        <v>1950</v>
      </c>
    </row>
    <row r="95" spans="1:9">
      <c r="A95" s="210" t="s">
        <v>1951</v>
      </c>
    </row>
    <row r="96" spans="1:9">
      <c r="A96" s="210" t="s">
        <v>2166</v>
      </c>
    </row>
    <row r="98" spans="1:3">
      <c r="A98" s="75" t="s">
        <v>1793</v>
      </c>
    </row>
    <row r="99" spans="1:3">
      <c r="A99" t="s">
        <v>1779</v>
      </c>
    </row>
    <row r="100" spans="1:3">
      <c r="A100" t="s">
        <v>1894</v>
      </c>
      <c r="C100" t="s">
        <v>1943</v>
      </c>
    </row>
    <row r="101" spans="1:3">
      <c r="C101" t="s">
        <v>1895</v>
      </c>
    </row>
    <row r="103" spans="1:3">
      <c r="A103" s="212" t="e">
        <f ca="1">IF(E3=0,F3,B39)</f>
        <v>#REF!</v>
      </c>
    </row>
    <row r="105" spans="1:3">
      <c r="A105" s="75" t="s">
        <v>8</v>
      </c>
      <c r="B105" t="s">
        <v>2203</v>
      </c>
      <c r="C105" t="s">
        <v>2204</v>
      </c>
    </row>
    <row r="106" spans="1:3">
      <c r="B106" s="352" t="s">
        <v>1941</v>
      </c>
      <c r="C106" s="352" t="str">
        <f>IF('Documentos gerais'!$AW$8=$L$36,$C$105,"")</f>
        <v/>
      </c>
    </row>
    <row r="107" spans="1:3">
      <c r="B107" t="s">
        <v>2099</v>
      </c>
    </row>
    <row r="108" spans="1:3">
      <c r="B108" s="347" t="s">
        <v>2100</v>
      </c>
    </row>
    <row r="110" spans="1:3">
      <c r="A110" t="s">
        <v>2102</v>
      </c>
      <c r="B110" t="str">
        <f>CONCATENATE(B112," ",A113," ",C113,";"," ",A114," ",B114,";"," ",A115,":"," ",B115,";"," ",A116," ",B116,,";"," ",A117," ",B117,";"," ",A118," ",B118)</f>
        <v>Licenciamento Ambiental Simplificado - (Cadastro ou processo da atividade E-05-07-0) ;  código(s):     ; empreendimento: ; CNPJ/CPF:: ; município: ; classe: ; critério locacional: Preenchimento incompleto.</v>
      </c>
    </row>
    <row r="112" spans="1:3">
      <c r="B112" t="s">
        <v>2362</v>
      </c>
    </row>
    <row r="113" spans="1:15">
      <c r="A113" t="s">
        <v>2113</v>
      </c>
      <c r="B113" t="str">
        <f>CONCATENATE('Tela 4 - LAS Cadastro'!C43," ",'Tela 4 - LAS Cadastro'!C45," ",'Tela 4 - LAS Cadastro'!C47," ",'Tela 4 - LAS Cadastro'!C49," ",'Tela 4 - LAS Cadastro'!C51)</f>
        <v xml:space="preserve">    </v>
      </c>
      <c r="C113" s="338" t="str">
        <f>IF(B113=";;;;","",B113)</f>
        <v xml:space="preserve">    </v>
      </c>
    </row>
    <row r="114" spans="1:15">
      <c r="A114" t="s">
        <v>2114</v>
      </c>
      <c r="B114" s="338" t="str">
        <f>'Tela 4 - LAS Cadastro'!M19</f>
        <v/>
      </c>
    </row>
    <row r="115" spans="1:15">
      <c r="A115" t="s">
        <v>2115</v>
      </c>
      <c r="B115" s="338" t="str">
        <f>'Tela 4 - LAS Cadastro'!G20</f>
        <v/>
      </c>
    </row>
    <row r="116" spans="1:15">
      <c r="A116" t="s">
        <v>2116</v>
      </c>
      <c r="B116" t="str">
        <f>'Tela 4 - LAS Cadastro'!V24</f>
        <v/>
      </c>
    </row>
    <row r="117" spans="1:15">
      <c r="A117" t="s">
        <v>2117</v>
      </c>
      <c r="B117" s="338" t="str">
        <f>'Tela 4 - LAS Cadastro'!V56</f>
        <v/>
      </c>
    </row>
    <row r="118" spans="1:15" ht="45">
      <c r="A118" s="348" t="s">
        <v>2118</v>
      </c>
      <c r="B118" t="str">
        <f>'TELA 3'!N20</f>
        <v>Preenchimento incompleto.</v>
      </c>
    </row>
    <row r="120" spans="1:15" ht="15.75" customHeight="1">
      <c r="A120" s="573" t="s">
        <v>2387</v>
      </c>
      <c r="B120" s="211"/>
      <c r="C120" s="211"/>
      <c r="D120" s="211"/>
      <c r="E120" s="211"/>
      <c r="F120" s="211"/>
      <c r="G120" s="211"/>
      <c r="H120" s="211"/>
      <c r="I120" s="211"/>
      <c r="J120" s="211"/>
      <c r="K120" s="211"/>
      <c r="L120" s="211"/>
      <c r="M120" s="211"/>
      <c r="N120" s="573"/>
      <c r="O120" s="573"/>
    </row>
    <row r="121" spans="1:15" ht="15.75" customHeight="1">
      <c r="A121" s="576" t="s">
        <v>2376</v>
      </c>
      <c r="B121" s="211"/>
      <c r="C121" s="211"/>
      <c r="D121" s="211"/>
      <c r="E121" s="211"/>
      <c r="F121" s="211"/>
      <c r="G121" s="211"/>
      <c r="H121" s="211"/>
      <c r="I121" s="211"/>
      <c r="J121" s="211"/>
      <c r="K121" s="211"/>
      <c r="L121" s="211"/>
      <c r="M121" s="211"/>
      <c r="N121" s="573"/>
      <c r="O121" s="573"/>
    </row>
    <row r="122" spans="1:15">
      <c r="A122" s="210" t="s">
        <v>2386</v>
      </c>
    </row>
    <row r="124" spans="1:15">
      <c r="A124" t="s">
        <v>2437</v>
      </c>
    </row>
  </sheetData>
  <sheetProtection sheet="1" objects="1" scenarios="1"/>
  <mergeCells count="9">
    <mergeCell ref="N28:S28"/>
    <mergeCell ref="A31:A33"/>
    <mergeCell ref="K31:K33"/>
    <mergeCell ref="A42:B42"/>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sheetPr codeName="Planilha7"/>
  <dimension ref="A2:K147"/>
  <sheetViews>
    <sheetView workbookViewId="0">
      <selection activeCell="C9" sqref="C9"/>
    </sheetView>
  </sheetViews>
  <sheetFormatPr defaultColWidth="9.140625" defaultRowHeight="15"/>
  <cols>
    <col min="1" max="1" width="16.7109375" style="1" customWidth="1"/>
    <col min="2" max="2" width="10.85546875" style="1" customWidth="1"/>
    <col min="3" max="16384" width="9.140625" style="1"/>
  </cols>
  <sheetData>
    <row r="2" spans="1:11">
      <c r="B2" s="1">
        <v>1</v>
      </c>
      <c r="C2" s="1">
        <v>2</v>
      </c>
      <c r="D2" s="1">
        <v>3</v>
      </c>
      <c r="E2" s="1">
        <v>4</v>
      </c>
      <c r="F2" s="1">
        <v>5</v>
      </c>
    </row>
    <row r="3" spans="1:11">
      <c r="A3" s="1" t="s">
        <v>194</v>
      </c>
      <c r="B3" s="113">
        <f>'TELA 3'!C8</f>
        <v>0</v>
      </c>
      <c r="C3" s="114">
        <f>'TELA 3'!C10</f>
        <v>0</v>
      </c>
      <c r="D3" s="114">
        <f>'TELA 3'!C12</f>
        <v>0</v>
      </c>
      <c r="E3" s="114">
        <f>'TELA 3'!C14</f>
        <v>0</v>
      </c>
      <c r="F3" s="114">
        <f>'TELA 3'!C16</f>
        <v>0</v>
      </c>
    </row>
    <row r="4" spans="1:11">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c r="A5" s="1" t="s">
        <v>150</v>
      </c>
      <c r="B5" s="117" t="str">
        <f>'TELA 3'!AF8</f>
        <v>-</v>
      </c>
      <c r="C5" s="117" t="str">
        <f>'TELA 3'!AF10</f>
        <v>-</v>
      </c>
      <c r="D5" s="117" t="str">
        <f>'TELA 3'!AF12</f>
        <v>-</v>
      </c>
      <c r="E5" s="117" t="str">
        <f>'TELA 3'!AF14</f>
        <v>-</v>
      </c>
      <c r="F5" s="117" t="str">
        <f>'TELA 3'!AF16</f>
        <v>-</v>
      </c>
    </row>
    <row r="6" spans="1:11">
      <c r="A6" s="1" t="s">
        <v>198</v>
      </c>
      <c r="B6" s="7">
        <f>COUNTIFS(B4:F4,"Estado")</f>
        <v>0</v>
      </c>
      <c r="C6" s="808" t="str">
        <f>IF(B6=0,$C$8,"")</f>
        <v>ATENÇÃO: Atividade pode ser licenciada pelo município. (DN COPAM nº 213/17)</v>
      </c>
      <c r="D6" s="808"/>
      <c r="E6" s="808"/>
      <c r="F6" s="808"/>
      <c r="G6" s="9"/>
    </row>
    <row r="7" spans="1:11">
      <c r="A7" s="1" t="s">
        <v>1892</v>
      </c>
      <c r="B7" s="311" t="str">
        <f>IF('TELA 3'!N81="Preenchimento incompleto.","",C6)</f>
        <v/>
      </c>
      <c r="C7" s="9"/>
      <c r="D7" s="9"/>
      <c r="E7" s="9"/>
      <c r="F7" s="9"/>
      <c r="G7" s="9"/>
    </row>
    <row r="8" spans="1:11">
      <c r="C8" s="1" t="s">
        <v>1962</v>
      </c>
    </row>
    <row r="9" spans="1:11">
      <c r="C9" s="661" t="s">
        <v>1949</v>
      </c>
      <c r="D9"/>
      <c r="E9"/>
      <c r="F9"/>
      <c r="G9"/>
    </row>
    <row r="10" spans="1:11">
      <c r="C10"/>
      <c r="D10"/>
      <c r="E10"/>
      <c r="F10"/>
      <c r="G10"/>
    </row>
    <row r="11" spans="1:11">
      <c r="B11" s="1">
        <v>1</v>
      </c>
      <c r="C11" s="18">
        <v>2</v>
      </c>
      <c r="D11" s="18">
        <v>3</v>
      </c>
      <c r="E11" s="18">
        <v>4</v>
      </c>
      <c r="F11" s="18">
        <v>5</v>
      </c>
      <c r="G11" s="18">
        <v>6</v>
      </c>
    </row>
    <row r="12" spans="1:11">
      <c r="H12" s="809" t="s">
        <v>150</v>
      </c>
      <c r="I12" s="810"/>
      <c r="J12" s="810"/>
      <c r="K12" s="811"/>
    </row>
    <row r="13" spans="1:11">
      <c r="A13" s="10"/>
      <c r="B13" s="11" t="s">
        <v>195</v>
      </c>
      <c r="C13" s="11" t="s">
        <v>150</v>
      </c>
      <c r="D13" s="11" t="s">
        <v>150</v>
      </c>
      <c r="E13" s="11" t="s">
        <v>150</v>
      </c>
      <c r="F13" s="11" t="s">
        <v>150</v>
      </c>
      <c r="G13" s="11" t="s">
        <v>150</v>
      </c>
      <c r="H13" s="12">
        <v>1</v>
      </c>
      <c r="I13" s="12">
        <v>2</v>
      </c>
      <c r="J13" s="12">
        <v>3</v>
      </c>
      <c r="K13" s="13">
        <v>4</v>
      </c>
    </row>
    <row r="14" spans="1:11">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1948</v>
      </c>
      <c r="I14" s="115" t="s">
        <v>197</v>
      </c>
      <c r="J14" s="115" t="s">
        <v>197</v>
      </c>
      <c r="K14" s="115" t="s">
        <v>1948</v>
      </c>
    </row>
    <row r="15" spans="1:11">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1948</v>
      </c>
      <c r="I15" s="115" t="s">
        <v>197</v>
      </c>
      <c r="J15" s="115" t="s">
        <v>197</v>
      </c>
      <c r="K15" s="115" t="s">
        <v>1948</v>
      </c>
    </row>
    <row r="16" spans="1:11">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1948</v>
      </c>
      <c r="J16" s="115" t="s">
        <v>1948</v>
      </c>
      <c r="K16" s="115" t="s">
        <v>1948</v>
      </c>
    </row>
    <row r="17" spans="1:11">
      <c r="A17" s="16">
        <v>4</v>
      </c>
      <c r="B17" s="44" t="s">
        <v>16</v>
      </c>
      <c r="C17" s="15" t="str">
        <f t="shared" si="1"/>
        <v>Estado</v>
      </c>
      <c r="D17" s="15" t="str">
        <f t="shared" si="0"/>
        <v>Estado</v>
      </c>
      <c r="E17" s="15" t="str">
        <f t="shared" si="2"/>
        <v>Estado</v>
      </c>
      <c r="F17" s="15" t="str">
        <f t="shared" si="3"/>
        <v>Estado</v>
      </c>
      <c r="G17" s="15" t="str">
        <f t="shared" si="4"/>
        <v>Estado</v>
      </c>
      <c r="H17" s="115" t="s">
        <v>1948</v>
      </c>
      <c r="I17" s="115" t="s">
        <v>197</v>
      </c>
      <c r="J17" s="115" t="s">
        <v>1948</v>
      </c>
      <c r="K17" s="115" t="s">
        <v>1948</v>
      </c>
    </row>
    <row r="18" spans="1:11">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1948</v>
      </c>
      <c r="J18" s="115" t="s">
        <v>1948</v>
      </c>
      <c r="K18" s="115" t="s">
        <v>1948</v>
      </c>
    </row>
    <row r="19" spans="1:11">
      <c r="A19" s="16">
        <v>6</v>
      </c>
      <c r="B19" s="52" t="s">
        <v>19</v>
      </c>
      <c r="C19" s="15" t="str">
        <f t="shared" si="1"/>
        <v>Estado</v>
      </c>
      <c r="D19" s="15" t="str">
        <f t="shared" si="0"/>
        <v>Estado</v>
      </c>
      <c r="E19" s="15" t="str">
        <f t="shared" si="2"/>
        <v>Estado</v>
      </c>
      <c r="F19" s="15" t="str">
        <f t="shared" si="3"/>
        <v>Estado</v>
      </c>
      <c r="G19" s="15" t="str">
        <f t="shared" si="4"/>
        <v>Estado</v>
      </c>
      <c r="H19" s="115" t="s">
        <v>1948</v>
      </c>
      <c r="I19" s="115" t="s">
        <v>197</v>
      </c>
      <c r="J19" s="115" t="s">
        <v>1948</v>
      </c>
      <c r="K19" s="115" t="s">
        <v>1948</v>
      </c>
    </row>
    <row r="20" spans="1:11">
      <c r="A20" s="16">
        <v>7</v>
      </c>
      <c r="B20" s="52" t="s">
        <v>23</v>
      </c>
      <c r="C20" s="15" t="str">
        <f t="shared" si="1"/>
        <v>Estado</v>
      </c>
      <c r="D20" s="15" t="str">
        <f t="shared" si="0"/>
        <v>Estado</v>
      </c>
      <c r="E20" s="15" t="str">
        <f t="shared" si="2"/>
        <v>Estado</v>
      </c>
      <c r="F20" s="15" t="str">
        <f t="shared" si="3"/>
        <v>Estado</v>
      </c>
      <c r="G20" s="15" t="str">
        <f t="shared" si="4"/>
        <v>Estado</v>
      </c>
      <c r="H20" s="115" t="s">
        <v>1948</v>
      </c>
      <c r="I20" s="115" t="s">
        <v>1948</v>
      </c>
      <c r="J20" s="115" t="s">
        <v>1948</v>
      </c>
      <c r="K20" s="115" t="s">
        <v>197</v>
      </c>
    </row>
    <row r="21" spans="1:11">
      <c r="A21" s="16">
        <v>8</v>
      </c>
      <c r="B21" s="44" t="s">
        <v>24</v>
      </c>
      <c r="C21" s="15" t="str">
        <f t="shared" si="1"/>
        <v>Estado</v>
      </c>
      <c r="D21" s="15" t="str">
        <f t="shared" si="0"/>
        <v>Estado</v>
      </c>
      <c r="E21" s="15" t="str">
        <f t="shared" si="2"/>
        <v>Estado</v>
      </c>
      <c r="F21" s="15" t="str">
        <f t="shared" si="3"/>
        <v>Estado</v>
      </c>
      <c r="G21" s="15" t="str">
        <f t="shared" si="4"/>
        <v>Estado</v>
      </c>
      <c r="H21" s="115" t="s">
        <v>1948</v>
      </c>
      <c r="I21" s="115" t="s">
        <v>197</v>
      </c>
      <c r="J21" s="115" t="s">
        <v>1948</v>
      </c>
      <c r="K21" s="115" t="s">
        <v>1948</v>
      </c>
    </row>
    <row r="22" spans="1:11">
      <c r="A22" s="16">
        <v>9</v>
      </c>
      <c r="B22" s="52" t="s">
        <v>25</v>
      </c>
      <c r="C22" s="15" t="str">
        <f t="shared" si="1"/>
        <v>Estado</v>
      </c>
      <c r="D22" s="15" t="str">
        <f t="shared" si="0"/>
        <v>Estado</v>
      </c>
      <c r="E22" s="15" t="str">
        <f t="shared" si="2"/>
        <v>Estado</v>
      </c>
      <c r="F22" s="15" t="str">
        <f t="shared" si="3"/>
        <v>Estado</v>
      </c>
      <c r="G22" s="15" t="str">
        <f t="shared" si="4"/>
        <v>Estado</v>
      </c>
      <c r="H22" s="115" t="s">
        <v>1948</v>
      </c>
      <c r="I22" s="115" t="s">
        <v>197</v>
      </c>
      <c r="J22" s="115" t="s">
        <v>1948</v>
      </c>
      <c r="K22" s="115" t="s">
        <v>1948</v>
      </c>
    </row>
    <row r="23" spans="1:11">
      <c r="A23" s="16">
        <v>10</v>
      </c>
      <c r="B23" s="44" t="s">
        <v>26</v>
      </c>
      <c r="C23" s="15" t="str">
        <f t="shared" si="1"/>
        <v>Estado</v>
      </c>
      <c r="D23" s="15" t="str">
        <f t="shared" si="0"/>
        <v>Estado</v>
      </c>
      <c r="E23" s="15" t="str">
        <f t="shared" si="2"/>
        <v>Estado</v>
      </c>
      <c r="F23" s="15" t="str">
        <f t="shared" si="3"/>
        <v>Estado</v>
      </c>
      <c r="G23" s="15" t="str">
        <f t="shared" si="4"/>
        <v>Estado</v>
      </c>
      <c r="H23" s="115" t="s">
        <v>1948</v>
      </c>
      <c r="I23" s="115" t="s">
        <v>197</v>
      </c>
      <c r="J23" s="115" t="s">
        <v>1948</v>
      </c>
      <c r="K23" s="115" t="s">
        <v>1948</v>
      </c>
    </row>
    <row r="24" spans="1:11">
      <c r="A24" s="16">
        <v>11</v>
      </c>
      <c r="B24" s="52" t="s">
        <v>27</v>
      </c>
      <c r="C24" s="15" t="str">
        <f t="shared" si="1"/>
        <v>Estado</v>
      </c>
      <c r="D24" s="15" t="str">
        <f t="shared" si="0"/>
        <v>Estado</v>
      </c>
      <c r="E24" s="15" t="str">
        <f t="shared" si="2"/>
        <v>Estado</v>
      </c>
      <c r="F24" s="15" t="str">
        <f t="shared" si="3"/>
        <v>Estado</v>
      </c>
      <c r="G24" s="15" t="str">
        <f t="shared" si="4"/>
        <v>Estado</v>
      </c>
      <c r="H24" s="115" t="s">
        <v>1948</v>
      </c>
      <c r="I24" s="115" t="s">
        <v>1948</v>
      </c>
      <c r="J24" s="115" t="s">
        <v>1948</v>
      </c>
      <c r="K24" s="115" t="s">
        <v>197</v>
      </c>
    </row>
    <row r="25" spans="1:11">
      <c r="A25" s="16">
        <v>12</v>
      </c>
      <c r="B25" s="44" t="s">
        <v>28</v>
      </c>
      <c r="C25" s="15" t="str">
        <f t="shared" si="1"/>
        <v>Estado</v>
      </c>
      <c r="D25" s="15" t="str">
        <f t="shared" si="0"/>
        <v>Estado</v>
      </c>
      <c r="E25" s="15" t="str">
        <f t="shared" si="2"/>
        <v>Estado</v>
      </c>
      <c r="F25" s="15" t="str">
        <f t="shared" si="3"/>
        <v>Estado</v>
      </c>
      <c r="G25" s="15" t="str">
        <f t="shared" si="4"/>
        <v>Estado</v>
      </c>
      <c r="H25" s="115" t="s">
        <v>1948</v>
      </c>
      <c r="I25" s="115" t="s">
        <v>197</v>
      </c>
      <c r="J25" s="115" t="s">
        <v>1948</v>
      </c>
      <c r="K25" s="115" t="s">
        <v>1948</v>
      </c>
    </row>
    <row r="26" spans="1:11">
      <c r="A26" s="16">
        <v>13</v>
      </c>
      <c r="B26" s="44" t="s">
        <v>1803</v>
      </c>
      <c r="C26" s="15" t="str">
        <f t="shared" si="1"/>
        <v>Estado</v>
      </c>
      <c r="D26" s="15" t="str">
        <f t="shared" si="0"/>
        <v>Estado</v>
      </c>
      <c r="E26" s="15" t="str">
        <f t="shared" si="2"/>
        <v>Estado</v>
      </c>
      <c r="F26" s="15" t="str">
        <f t="shared" si="3"/>
        <v>Estado</v>
      </c>
      <c r="G26" s="15" t="str">
        <f t="shared" si="4"/>
        <v>Estado</v>
      </c>
      <c r="H26" s="115" t="s">
        <v>1948</v>
      </c>
      <c r="I26" s="115" t="s">
        <v>197</v>
      </c>
      <c r="J26" s="115" t="s">
        <v>1948</v>
      </c>
      <c r="K26" s="115" t="s">
        <v>1948</v>
      </c>
    </row>
    <row r="27" spans="1:11">
      <c r="A27" s="16">
        <v>14</v>
      </c>
      <c r="B27" s="44" t="s">
        <v>30</v>
      </c>
      <c r="C27" s="15" t="str">
        <f t="shared" si="1"/>
        <v>Estado</v>
      </c>
      <c r="D27" s="15" t="str">
        <f t="shared" si="0"/>
        <v>Estado</v>
      </c>
      <c r="E27" s="15" t="str">
        <f t="shared" si="2"/>
        <v>Estado</v>
      </c>
      <c r="F27" s="15" t="str">
        <f t="shared" si="3"/>
        <v>Estado</v>
      </c>
      <c r="G27" s="15" t="str">
        <f t="shared" si="4"/>
        <v>Estado</v>
      </c>
      <c r="H27" s="115" t="s">
        <v>1948</v>
      </c>
      <c r="I27" s="115" t="s">
        <v>197</v>
      </c>
      <c r="J27" s="115" t="s">
        <v>197</v>
      </c>
      <c r="K27" s="115" t="s">
        <v>1948</v>
      </c>
    </row>
    <row r="28" spans="1:11">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1948</v>
      </c>
      <c r="J28" s="115" t="s">
        <v>1948</v>
      </c>
      <c r="K28" s="115" t="s">
        <v>1948</v>
      </c>
    </row>
    <row r="29" spans="1:11">
      <c r="A29" s="16">
        <v>16</v>
      </c>
      <c r="B29" s="52" t="s">
        <v>1806</v>
      </c>
      <c r="C29" s="15" t="str">
        <f t="shared" si="1"/>
        <v>Estado</v>
      </c>
      <c r="D29" s="15" t="str">
        <f t="shared" si="0"/>
        <v>Estado</v>
      </c>
      <c r="E29" s="15" t="str">
        <f t="shared" si="2"/>
        <v>Estado</v>
      </c>
      <c r="F29" s="15" t="str">
        <f t="shared" si="3"/>
        <v>Estado</v>
      </c>
      <c r="G29" s="15" t="str">
        <f t="shared" si="4"/>
        <v>Estado</v>
      </c>
      <c r="H29" s="115" t="s">
        <v>1948</v>
      </c>
      <c r="I29" s="115" t="s">
        <v>197</v>
      </c>
      <c r="J29" s="115" t="s">
        <v>197</v>
      </c>
      <c r="K29" s="115" t="s">
        <v>1948</v>
      </c>
    </row>
    <row r="30" spans="1:11">
      <c r="A30" s="16">
        <v>17</v>
      </c>
      <c r="B30" s="44" t="s">
        <v>32</v>
      </c>
      <c r="C30" s="15" t="str">
        <f t="shared" si="1"/>
        <v>Estado</v>
      </c>
      <c r="D30" s="15" t="str">
        <f t="shared" si="0"/>
        <v>Estado</v>
      </c>
      <c r="E30" s="15" t="str">
        <f t="shared" si="2"/>
        <v>Estado</v>
      </c>
      <c r="F30" s="15" t="str">
        <f t="shared" si="3"/>
        <v>Estado</v>
      </c>
      <c r="G30" s="15" t="str">
        <f t="shared" si="4"/>
        <v>Estado</v>
      </c>
      <c r="H30" s="115" t="s">
        <v>1948</v>
      </c>
      <c r="I30" s="115" t="s">
        <v>197</v>
      </c>
      <c r="J30" s="115" t="s">
        <v>197</v>
      </c>
      <c r="K30" s="115" t="s">
        <v>1948</v>
      </c>
    </row>
    <row r="31" spans="1:11">
      <c r="A31" s="16">
        <v>18</v>
      </c>
      <c r="B31" s="52" t="s">
        <v>33</v>
      </c>
      <c r="C31" s="15" t="str">
        <f t="shared" si="1"/>
        <v>Estado</v>
      </c>
      <c r="D31" s="15" t="str">
        <f t="shared" si="0"/>
        <v>Estado</v>
      </c>
      <c r="E31" s="15" t="str">
        <f t="shared" si="2"/>
        <v>Estado</v>
      </c>
      <c r="F31" s="15" t="str">
        <f t="shared" si="3"/>
        <v>Estado</v>
      </c>
      <c r="G31" s="15" t="str">
        <f t="shared" si="4"/>
        <v>Estado</v>
      </c>
      <c r="H31" s="115" t="s">
        <v>1948</v>
      </c>
      <c r="I31" s="115" t="s">
        <v>1948</v>
      </c>
      <c r="J31" s="115" t="s">
        <v>1948</v>
      </c>
      <c r="K31" s="115" t="s">
        <v>197</v>
      </c>
    </row>
    <row r="32" spans="1:11">
      <c r="A32" s="16">
        <v>19</v>
      </c>
      <c r="B32" s="44" t="s">
        <v>34</v>
      </c>
      <c r="C32" s="15" t="str">
        <f t="shared" si="1"/>
        <v>Estado</v>
      </c>
      <c r="D32" s="15" t="str">
        <f t="shared" si="0"/>
        <v>Estado</v>
      </c>
      <c r="E32" s="15" t="str">
        <f t="shared" si="2"/>
        <v>Estado</v>
      </c>
      <c r="F32" s="15" t="str">
        <f t="shared" si="3"/>
        <v>Estado</v>
      </c>
      <c r="G32" s="15" t="str">
        <f t="shared" si="4"/>
        <v>Estado</v>
      </c>
      <c r="H32" s="115" t="s">
        <v>1948</v>
      </c>
      <c r="I32" s="115" t="s">
        <v>197</v>
      </c>
      <c r="J32" s="115" t="s">
        <v>1948</v>
      </c>
      <c r="K32" s="115" t="s">
        <v>1948</v>
      </c>
    </row>
    <row r="33" spans="1:11">
      <c r="A33" s="16">
        <v>20</v>
      </c>
      <c r="B33" s="52" t="s">
        <v>35</v>
      </c>
      <c r="C33" s="15" t="str">
        <f t="shared" si="1"/>
        <v>Estado</v>
      </c>
      <c r="D33" s="15" t="str">
        <f t="shared" si="0"/>
        <v>Estado</v>
      </c>
      <c r="E33" s="15" t="str">
        <f t="shared" si="2"/>
        <v>Estado</v>
      </c>
      <c r="F33" s="15" t="str">
        <f t="shared" si="3"/>
        <v>Estado</v>
      </c>
      <c r="G33" s="15" t="str">
        <f t="shared" si="4"/>
        <v>Estado</v>
      </c>
      <c r="H33" s="115" t="s">
        <v>1948</v>
      </c>
      <c r="I33" s="115" t="s">
        <v>197</v>
      </c>
      <c r="J33" s="115" t="s">
        <v>1948</v>
      </c>
      <c r="K33" s="115" t="s">
        <v>1948</v>
      </c>
    </row>
    <row r="34" spans="1:11">
      <c r="A34" s="16">
        <v>21</v>
      </c>
      <c r="B34" s="44" t="s">
        <v>36</v>
      </c>
      <c r="C34" s="15" t="str">
        <f t="shared" si="1"/>
        <v>Estado</v>
      </c>
      <c r="D34" s="15" t="str">
        <f t="shared" si="0"/>
        <v>Estado</v>
      </c>
      <c r="E34" s="15" t="str">
        <f t="shared" si="2"/>
        <v>Estado</v>
      </c>
      <c r="F34" s="15" t="str">
        <f t="shared" si="3"/>
        <v>Estado</v>
      </c>
      <c r="G34" s="15" t="str">
        <f t="shared" si="4"/>
        <v>Estado</v>
      </c>
      <c r="H34" s="115" t="s">
        <v>1948</v>
      </c>
      <c r="I34" s="115" t="s">
        <v>197</v>
      </c>
      <c r="J34" s="115" t="s">
        <v>1948</v>
      </c>
      <c r="K34" s="115" t="s">
        <v>1948</v>
      </c>
    </row>
    <row r="35" spans="1:11">
      <c r="A35" s="16">
        <v>22</v>
      </c>
      <c r="B35" s="44" t="s">
        <v>37</v>
      </c>
      <c r="C35" s="15" t="str">
        <f t="shared" si="1"/>
        <v>Estado</v>
      </c>
      <c r="D35" s="15" t="str">
        <f t="shared" si="0"/>
        <v>Estado</v>
      </c>
      <c r="E35" s="15" t="str">
        <f t="shared" si="2"/>
        <v>Estado</v>
      </c>
      <c r="F35" s="15" t="str">
        <f t="shared" si="3"/>
        <v>Estado</v>
      </c>
      <c r="G35" s="15" t="str">
        <f t="shared" si="4"/>
        <v>Estado</v>
      </c>
      <c r="H35" s="115" t="s">
        <v>1948</v>
      </c>
      <c r="I35" s="115" t="s">
        <v>197</v>
      </c>
      <c r="J35" s="115" t="s">
        <v>1948</v>
      </c>
      <c r="K35" s="115" t="s">
        <v>1948</v>
      </c>
    </row>
    <row r="36" spans="1:11">
      <c r="A36" s="16">
        <v>23</v>
      </c>
      <c r="B36" s="52" t="s">
        <v>38</v>
      </c>
      <c r="C36" s="15" t="str">
        <f t="shared" si="1"/>
        <v>Estado</v>
      </c>
      <c r="D36" s="15" t="str">
        <f t="shared" si="0"/>
        <v>Estado</v>
      </c>
      <c r="E36" s="15" t="str">
        <f t="shared" si="2"/>
        <v>Estado</v>
      </c>
      <c r="F36" s="15" t="str">
        <f t="shared" si="3"/>
        <v>Estado</v>
      </c>
      <c r="G36" s="15" t="str">
        <f t="shared" si="4"/>
        <v>Estado</v>
      </c>
      <c r="H36" s="115" t="s">
        <v>1948</v>
      </c>
      <c r="I36" s="115" t="s">
        <v>197</v>
      </c>
      <c r="J36" s="115" t="s">
        <v>197</v>
      </c>
      <c r="K36" s="115" t="s">
        <v>1948</v>
      </c>
    </row>
    <row r="37" spans="1:11">
      <c r="A37" s="16">
        <v>24</v>
      </c>
      <c r="B37" s="44" t="s">
        <v>39</v>
      </c>
      <c r="C37" s="15" t="str">
        <f t="shared" si="1"/>
        <v>Estado</v>
      </c>
      <c r="D37" s="15" t="str">
        <f t="shared" si="0"/>
        <v>Estado</v>
      </c>
      <c r="E37" s="15" t="str">
        <f t="shared" si="2"/>
        <v>Estado</v>
      </c>
      <c r="F37" s="15" t="str">
        <f t="shared" si="3"/>
        <v>Estado</v>
      </c>
      <c r="G37" s="15" t="str">
        <f t="shared" si="4"/>
        <v>Estado</v>
      </c>
      <c r="H37" s="115" t="s">
        <v>1948</v>
      </c>
      <c r="I37" s="115" t="s">
        <v>197</v>
      </c>
      <c r="J37" s="115" t="s">
        <v>1948</v>
      </c>
      <c r="K37" s="115" t="s">
        <v>1948</v>
      </c>
    </row>
    <row r="38" spans="1:11">
      <c r="A38" s="16">
        <v>25</v>
      </c>
      <c r="B38" s="52" t="s">
        <v>40</v>
      </c>
      <c r="C38" s="15" t="str">
        <f t="shared" si="1"/>
        <v>Estado</v>
      </c>
      <c r="D38" s="15" t="str">
        <f t="shared" si="0"/>
        <v>Estado</v>
      </c>
      <c r="E38" s="15" t="str">
        <f t="shared" si="2"/>
        <v>Estado</v>
      </c>
      <c r="F38" s="15" t="str">
        <f t="shared" si="3"/>
        <v>Estado</v>
      </c>
      <c r="G38" s="15" t="str">
        <f t="shared" si="4"/>
        <v>Estado</v>
      </c>
      <c r="H38" s="115" t="s">
        <v>1948</v>
      </c>
      <c r="I38" s="115" t="s">
        <v>1948</v>
      </c>
      <c r="J38" s="115" t="s">
        <v>1948</v>
      </c>
      <c r="K38" s="115" t="s">
        <v>197</v>
      </c>
    </row>
    <row r="39" spans="1:11">
      <c r="A39" s="16">
        <v>26</v>
      </c>
      <c r="B39" s="44" t="s">
        <v>41</v>
      </c>
      <c r="C39" s="15" t="str">
        <f t="shared" si="1"/>
        <v>Estado</v>
      </c>
      <c r="D39" s="15" t="str">
        <f t="shared" si="0"/>
        <v>Estado</v>
      </c>
      <c r="E39" s="15" t="str">
        <f t="shared" si="2"/>
        <v>Estado</v>
      </c>
      <c r="F39" s="15" t="str">
        <f t="shared" si="3"/>
        <v>Estado</v>
      </c>
      <c r="G39" s="15" t="str">
        <f t="shared" si="4"/>
        <v>Estado</v>
      </c>
      <c r="H39" s="115" t="s">
        <v>1948</v>
      </c>
      <c r="I39" s="115" t="s">
        <v>197</v>
      </c>
      <c r="J39" s="115" t="s">
        <v>197</v>
      </c>
      <c r="K39" s="115" t="s">
        <v>1948</v>
      </c>
    </row>
    <row r="40" spans="1:11">
      <c r="A40" s="16">
        <v>27</v>
      </c>
      <c r="B40" s="52" t="s">
        <v>42</v>
      </c>
      <c r="C40" s="15" t="str">
        <f t="shared" si="1"/>
        <v>Estado</v>
      </c>
      <c r="D40" s="15" t="str">
        <f t="shared" si="0"/>
        <v>Estado</v>
      </c>
      <c r="E40" s="15" t="str">
        <f t="shared" si="2"/>
        <v>Estado</v>
      </c>
      <c r="F40" s="15" t="str">
        <f t="shared" si="3"/>
        <v>Estado</v>
      </c>
      <c r="G40" s="15" t="str">
        <f t="shared" si="4"/>
        <v>Estado</v>
      </c>
      <c r="H40" s="115" t="s">
        <v>1948</v>
      </c>
      <c r="I40" s="115" t="s">
        <v>1948</v>
      </c>
      <c r="J40" s="115" t="s">
        <v>1948</v>
      </c>
      <c r="K40" s="115" t="s">
        <v>197</v>
      </c>
    </row>
    <row r="41" spans="1:11">
      <c r="A41" s="16">
        <v>28</v>
      </c>
      <c r="B41" s="44" t="s">
        <v>43</v>
      </c>
      <c r="C41" s="15" t="str">
        <f t="shared" si="1"/>
        <v>Estado</v>
      </c>
      <c r="D41" s="15" t="str">
        <f t="shared" si="0"/>
        <v>Estado</v>
      </c>
      <c r="E41" s="15" t="str">
        <f t="shared" si="2"/>
        <v>Estado</v>
      </c>
      <c r="F41" s="15" t="str">
        <f t="shared" si="3"/>
        <v>Estado</v>
      </c>
      <c r="G41" s="15" t="str">
        <f t="shared" si="4"/>
        <v>Estado</v>
      </c>
      <c r="H41" s="115" t="s">
        <v>1948</v>
      </c>
      <c r="I41" s="115" t="s">
        <v>1948</v>
      </c>
      <c r="J41" s="115" t="s">
        <v>1948</v>
      </c>
      <c r="K41" s="115" t="s">
        <v>197</v>
      </c>
    </row>
    <row r="42" spans="1:11">
      <c r="A42" s="16">
        <v>29</v>
      </c>
      <c r="B42" s="52" t="s">
        <v>1810</v>
      </c>
      <c r="C42" s="15" t="str">
        <f t="shared" si="1"/>
        <v>Estado</v>
      </c>
      <c r="D42" s="15" t="str">
        <f t="shared" si="0"/>
        <v>Estado</v>
      </c>
      <c r="E42" s="15" t="str">
        <f t="shared" si="2"/>
        <v>Estado</v>
      </c>
      <c r="F42" s="15" t="str">
        <f t="shared" si="3"/>
        <v>Estado</v>
      </c>
      <c r="G42" s="15" t="str">
        <f t="shared" si="4"/>
        <v>Estado</v>
      </c>
      <c r="H42" s="115" t="s">
        <v>197</v>
      </c>
      <c r="I42" s="115" t="s">
        <v>1948</v>
      </c>
      <c r="J42" s="115" t="s">
        <v>1948</v>
      </c>
      <c r="K42" s="115" t="s">
        <v>1948</v>
      </c>
    </row>
    <row r="43" spans="1:11">
      <c r="A43" s="16">
        <v>30</v>
      </c>
      <c r="B43" s="44" t="s">
        <v>44</v>
      </c>
      <c r="C43" s="15" t="str">
        <f t="shared" si="1"/>
        <v>Estado</v>
      </c>
      <c r="D43" s="15" t="str">
        <f t="shared" si="0"/>
        <v>Estado</v>
      </c>
      <c r="E43" s="15" t="str">
        <f t="shared" si="2"/>
        <v>Estado</v>
      </c>
      <c r="F43" s="15" t="str">
        <f t="shared" si="3"/>
        <v>Estado</v>
      </c>
      <c r="G43" s="15" t="str">
        <f t="shared" si="4"/>
        <v>Estado</v>
      </c>
      <c r="H43" s="115" t="s">
        <v>1948</v>
      </c>
      <c r="I43" s="115" t="s">
        <v>197</v>
      </c>
      <c r="J43" s="115" t="s">
        <v>197</v>
      </c>
      <c r="K43" s="115" t="s">
        <v>1948</v>
      </c>
    </row>
    <row r="44" spans="1:11">
      <c r="A44" s="16">
        <v>31</v>
      </c>
      <c r="B44" s="52" t="s">
        <v>45</v>
      </c>
      <c r="C44" s="15" t="str">
        <f t="shared" si="1"/>
        <v>Estado</v>
      </c>
      <c r="D44" s="15" t="str">
        <f t="shared" si="0"/>
        <v>Estado</v>
      </c>
      <c r="E44" s="15" t="str">
        <f t="shared" si="2"/>
        <v>Estado</v>
      </c>
      <c r="F44" s="15" t="str">
        <f t="shared" si="3"/>
        <v>Estado</v>
      </c>
      <c r="G44" s="15" t="str">
        <f t="shared" si="4"/>
        <v>Estado</v>
      </c>
      <c r="H44" s="115" t="s">
        <v>1948</v>
      </c>
      <c r="I44" s="115" t="s">
        <v>1948</v>
      </c>
      <c r="J44" s="115" t="s">
        <v>1948</v>
      </c>
      <c r="K44" s="115" t="s">
        <v>197</v>
      </c>
    </row>
    <row r="45" spans="1:11">
      <c r="A45" s="16">
        <v>32</v>
      </c>
      <c r="B45" s="44" t="s">
        <v>46</v>
      </c>
      <c r="C45" s="15" t="str">
        <f t="shared" si="1"/>
        <v>Estado</v>
      </c>
      <c r="D45" s="15" t="str">
        <f t="shared" si="0"/>
        <v>Estado</v>
      </c>
      <c r="E45" s="15" t="str">
        <f t="shared" si="2"/>
        <v>Estado</v>
      </c>
      <c r="F45" s="15" t="str">
        <f t="shared" si="3"/>
        <v>Estado</v>
      </c>
      <c r="G45" s="15" t="str">
        <f t="shared" si="4"/>
        <v>Estado</v>
      </c>
      <c r="H45" s="115" t="s">
        <v>1948</v>
      </c>
      <c r="I45" s="115" t="s">
        <v>197</v>
      </c>
      <c r="J45" s="115" t="s">
        <v>1948</v>
      </c>
      <c r="K45" s="115" t="s">
        <v>1948</v>
      </c>
    </row>
    <row r="46" spans="1:11">
      <c r="A46" s="16">
        <v>33</v>
      </c>
      <c r="B46" s="52" t="s">
        <v>1811</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1948</v>
      </c>
      <c r="I46" s="115" t="s">
        <v>1948</v>
      </c>
      <c r="J46" s="115" t="s">
        <v>1948</v>
      </c>
      <c r="K46" s="115" t="s">
        <v>197</v>
      </c>
    </row>
    <row r="47" spans="1:11">
      <c r="A47" s="16">
        <v>34</v>
      </c>
      <c r="B47" s="44" t="s">
        <v>47</v>
      </c>
      <c r="C47" s="15" t="str">
        <f t="shared" si="5"/>
        <v>Estado</v>
      </c>
      <c r="D47" s="15" t="str">
        <f t="shared" si="6"/>
        <v>Estado</v>
      </c>
      <c r="E47" s="15" t="str">
        <f t="shared" si="2"/>
        <v>Estado</v>
      </c>
      <c r="F47" s="15" t="str">
        <f t="shared" si="3"/>
        <v>Estado</v>
      </c>
      <c r="G47" s="15" t="str">
        <f t="shared" si="4"/>
        <v>Estado</v>
      </c>
      <c r="H47" s="115" t="s">
        <v>1948</v>
      </c>
      <c r="I47" s="115" t="s">
        <v>1948</v>
      </c>
      <c r="J47" s="115" t="s">
        <v>1948</v>
      </c>
      <c r="K47" s="115" t="s">
        <v>197</v>
      </c>
    </row>
    <row r="48" spans="1:11">
      <c r="A48" s="16">
        <v>35</v>
      </c>
      <c r="B48" s="52" t="s">
        <v>48</v>
      </c>
      <c r="C48" s="15" t="str">
        <f t="shared" si="5"/>
        <v>Estado</v>
      </c>
      <c r="D48" s="15" t="str">
        <f t="shared" si="6"/>
        <v>Estado</v>
      </c>
      <c r="E48" s="15" t="str">
        <f t="shared" si="2"/>
        <v>Estado</v>
      </c>
      <c r="F48" s="15" t="str">
        <f t="shared" si="3"/>
        <v>Estado</v>
      </c>
      <c r="G48" s="15" t="str">
        <f t="shared" si="4"/>
        <v>Estado</v>
      </c>
      <c r="H48" s="115" t="s">
        <v>1948</v>
      </c>
      <c r="I48" s="115" t="s">
        <v>197</v>
      </c>
      <c r="J48" s="115" t="s">
        <v>197</v>
      </c>
      <c r="K48" s="115" t="s">
        <v>1948</v>
      </c>
    </row>
    <row r="49" spans="1:11">
      <c r="A49" s="16">
        <v>36</v>
      </c>
      <c r="B49" s="44" t="s">
        <v>49</v>
      </c>
      <c r="C49" s="15" t="str">
        <f t="shared" si="5"/>
        <v>Estado</v>
      </c>
      <c r="D49" s="15" t="str">
        <f t="shared" si="6"/>
        <v>Estado</v>
      </c>
      <c r="E49" s="15" t="str">
        <f t="shared" si="2"/>
        <v>Estado</v>
      </c>
      <c r="F49" s="15" t="str">
        <f t="shared" si="3"/>
        <v>Estado</v>
      </c>
      <c r="G49" s="15" t="str">
        <f t="shared" si="4"/>
        <v>Estado</v>
      </c>
      <c r="H49" s="115" t="s">
        <v>1948</v>
      </c>
      <c r="I49" s="115" t="s">
        <v>197</v>
      </c>
      <c r="J49" s="115" t="s">
        <v>197</v>
      </c>
      <c r="K49" s="115" t="s">
        <v>1948</v>
      </c>
    </row>
    <row r="50" spans="1:11">
      <c r="A50" s="16">
        <v>37</v>
      </c>
      <c r="B50" s="52" t="s">
        <v>50</v>
      </c>
      <c r="C50" s="15" t="str">
        <f t="shared" si="5"/>
        <v>Estado</v>
      </c>
      <c r="D50" s="15" t="str">
        <f t="shared" si="6"/>
        <v>Estado</v>
      </c>
      <c r="E50" s="15" t="str">
        <f t="shared" si="2"/>
        <v>Estado</v>
      </c>
      <c r="F50" s="15" t="str">
        <f t="shared" si="3"/>
        <v>Estado</v>
      </c>
      <c r="G50" s="15" t="str">
        <f t="shared" si="4"/>
        <v>Estado</v>
      </c>
      <c r="H50" s="115" t="s">
        <v>1948</v>
      </c>
      <c r="I50" s="115" t="s">
        <v>1948</v>
      </c>
      <c r="J50" s="115" t="s">
        <v>1948</v>
      </c>
      <c r="K50" s="115" t="s">
        <v>197</v>
      </c>
    </row>
    <row r="51" spans="1:11">
      <c r="A51" s="16">
        <v>38</v>
      </c>
      <c r="B51" s="44" t="s">
        <v>51</v>
      </c>
      <c r="C51" s="15" t="str">
        <f t="shared" si="5"/>
        <v>Estado</v>
      </c>
      <c r="D51" s="15" t="str">
        <f t="shared" si="6"/>
        <v>Estado</v>
      </c>
      <c r="E51" s="15" t="str">
        <f t="shared" si="2"/>
        <v>Estado</v>
      </c>
      <c r="F51" s="15" t="str">
        <f t="shared" si="3"/>
        <v>Estado</v>
      </c>
      <c r="G51" s="15" t="str">
        <f t="shared" si="4"/>
        <v>Estado</v>
      </c>
      <c r="H51" s="115" t="s">
        <v>1948</v>
      </c>
      <c r="I51" s="115" t="s">
        <v>1948</v>
      </c>
      <c r="J51" s="115" t="s">
        <v>1948</v>
      </c>
      <c r="K51" s="115" t="s">
        <v>197</v>
      </c>
    </row>
    <row r="52" spans="1:11">
      <c r="A52" s="17">
        <v>39</v>
      </c>
      <c r="B52" s="52" t="s">
        <v>52</v>
      </c>
      <c r="C52" s="15" t="str">
        <f t="shared" si="5"/>
        <v>Estado</v>
      </c>
      <c r="D52" s="15" t="str">
        <f t="shared" si="6"/>
        <v>Estado</v>
      </c>
      <c r="E52" s="15" t="str">
        <f t="shared" si="2"/>
        <v>Estado</v>
      </c>
      <c r="F52" s="15" t="str">
        <f t="shared" si="3"/>
        <v>Estado</v>
      </c>
      <c r="G52" s="15" t="str">
        <f t="shared" si="4"/>
        <v>Estado</v>
      </c>
      <c r="H52" s="115" t="s">
        <v>1948</v>
      </c>
      <c r="I52" s="115" t="s">
        <v>197</v>
      </c>
      <c r="J52" s="115" t="s">
        <v>197</v>
      </c>
      <c r="K52" s="115" t="s">
        <v>1948</v>
      </c>
    </row>
    <row r="53" spans="1:11">
      <c r="A53" s="16">
        <v>40</v>
      </c>
      <c r="B53" s="44" t="s">
        <v>53</v>
      </c>
      <c r="C53" s="15" t="str">
        <f t="shared" si="5"/>
        <v>Estado</v>
      </c>
      <c r="D53" s="15" t="str">
        <f t="shared" si="6"/>
        <v>Estado</v>
      </c>
      <c r="E53" s="15" t="str">
        <f t="shared" si="2"/>
        <v>Estado</v>
      </c>
      <c r="F53" s="15" t="str">
        <f t="shared" si="3"/>
        <v>Estado</v>
      </c>
      <c r="G53" s="15" t="str">
        <f t="shared" si="4"/>
        <v>Estado</v>
      </c>
      <c r="H53" s="115" t="s">
        <v>1948</v>
      </c>
      <c r="I53" s="115" t="s">
        <v>197</v>
      </c>
      <c r="J53" s="115" t="s">
        <v>197</v>
      </c>
      <c r="K53" s="115" t="s">
        <v>1948</v>
      </c>
    </row>
    <row r="54" spans="1:11">
      <c r="A54" s="16">
        <v>41</v>
      </c>
      <c r="B54" s="52" t="s">
        <v>1812</v>
      </c>
      <c r="C54" s="15" t="str">
        <f t="shared" si="5"/>
        <v>Estado</v>
      </c>
      <c r="D54" s="15" t="str">
        <f t="shared" si="6"/>
        <v>Estado</v>
      </c>
      <c r="E54" s="15" t="str">
        <f t="shared" si="2"/>
        <v>Estado</v>
      </c>
      <c r="F54" s="15" t="str">
        <f t="shared" si="3"/>
        <v>Estado</v>
      </c>
      <c r="G54" s="15" t="str">
        <f t="shared" si="4"/>
        <v>Estado</v>
      </c>
      <c r="H54" s="115" t="s">
        <v>1948</v>
      </c>
      <c r="I54" s="115" t="s">
        <v>197</v>
      </c>
      <c r="J54" s="115" t="s">
        <v>197</v>
      </c>
      <c r="K54" s="115" t="s">
        <v>197</v>
      </c>
    </row>
    <row r="55" spans="1:11">
      <c r="A55" s="16">
        <v>42</v>
      </c>
      <c r="B55" s="52" t="s">
        <v>54</v>
      </c>
      <c r="C55" s="15" t="str">
        <f t="shared" si="5"/>
        <v>Estado</v>
      </c>
      <c r="D55" s="15" t="str">
        <f t="shared" si="6"/>
        <v>Estado</v>
      </c>
      <c r="E55" s="15" t="str">
        <f t="shared" si="2"/>
        <v>Estado</v>
      </c>
      <c r="F55" s="15" t="str">
        <f t="shared" si="3"/>
        <v>Estado</v>
      </c>
      <c r="G55" s="15" t="str">
        <f t="shared" si="4"/>
        <v>Estado</v>
      </c>
      <c r="H55" s="115" t="s">
        <v>1948</v>
      </c>
      <c r="I55" s="115" t="s">
        <v>197</v>
      </c>
      <c r="J55" s="115" t="s">
        <v>197</v>
      </c>
      <c r="K55" s="115" t="s">
        <v>1948</v>
      </c>
    </row>
    <row r="56" spans="1:11">
      <c r="A56" s="16">
        <v>43</v>
      </c>
      <c r="B56" s="44" t="s">
        <v>55</v>
      </c>
      <c r="C56" s="15" t="str">
        <f t="shared" si="5"/>
        <v>Estado</v>
      </c>
      <c r="D56" s="15" t="str">
        <f t="shared" si="6"/>
        <v>Estado</v>
      </c>
      <c r="E56" s="15" t="str">
        <f t="shared" si="2"/>
        <v>Estado</v>
      </c>
      <c r="F56" s="15" t="str">
        <f t="shared" si="3"/>
        <v>Estado</v>
      </c>
      <c r="G56" s="15" t="str">
        <f t="shared" si="4"/>
        <v>Estado</v>
      </c>
      <c r="H56" s="115" t="s">
        <v>1948</v>
      </c>
      <c r="I56" s="115" t="s">
        <v>197</v>
      </c>
      <c r="J56" s="115" t="s">
        <v>197</v>
      </c>
      <c r="K56" s="115" t="s">
        <v>1948</v>
      </c>
    </row>
    <row r="57" spans="1:11">
      <c r="A57" s="16">
        <v>44</v>
      </c>
      <c r="B57" s="44" t="s">
        <v>57</v>
      </c>
      <c r="C57" s="15" t="str">
        <f t="shared" si="5"/>
        <v>Estado</v>
      </c>
      <c r="D57" s="15" t="str">
        <f t="shared" si="6"/>
        <v>Estado</v>
      </c>
      <c r="E57" s="15" t="str">
        <f t="shared" si="2"/>
        <v>Estado</v>
      </c>
      <c r="F57" s="15" t="str">
        <f t="shared" si="3"/>
        <v>Estado</v>
      </c>
      <c r="G57" s="15" t="str">
        <f t="shared" si="4"/>
        <v>Estado</v>
      </c>
      <c r="H57" s="115" t="s">
        <v>1948</v>
      </c>
      <c r="I57" s="115" t="s">
        <v>197</v>
      </c>
      <c r="J57" s="115" t="s">
        <v>197</v>
      </c>
      <c r="K57" s="115" t="s">
        <v>1948</v>
      </c>
    </row>
    <row r="58" spans="1:11">
      <c r="A58" s="16">
        <v>45</v>
      </c>
      <c r="B58" s="44" t="s">
        <v>59</v>
      </c>
      <c r="C58" s="15" t="str">
        <f t="shared" si="5"/>
        <v>Estado</v>
      </c>
      <c r="D58" s="15" t="str">
        <f t="shared" si="6"/>
        <v>Estado</v>
      </c>
      <c r="E58" s="15" t="str">
        <f t="shared" si="2"/>
        <v>Estado</v>
      </c>
      <c r="F58" s="15" t="str">
        <f t="shared" si="3"/>
        <v>Estado</v>
      </c>
      <c r="G58" s="15" t="str">
        <f t="shared" si="4"/>
        <v>Estado</v>
      </c>
      <c r="H58" s="115" t="s">
        <v>1948</v>
      </c>
      <c r="I58" s="115" t="s">
        <v>197</v>
      </c>
      <c r="J58" s="115" t="s">
        <v>197</v>
      </c>
      <c r="K58" s="115" t="s">
        <v>1948</v>
      </c>
    </row>
    <row r="59" spans="1:11">
      <c r="A59" s="16">
        <v>46</v>
      </c>
      <c r="B59" s="52" t="s">
        <v>60</v>
      </c>
      <c r="C59" s="15" t="str">
        <f t="shared" si="5"/>
        <v>Estado</v>
      </c>
      <c r="D59" s="15" t="str">
        <f t="shared" si="6"/>
        <v>Estado</v>
      </c>
      <c r="E59" s="15" t="str">
        <f t="shared" si="2"/>
        <v>Estado</v>
      </c>
      <c r="F59" s="15" t="str">
        <f t="shared" si="3"/>
        <v>Estado</v>
      </c>
      <c r="G59" s="15" t="str">
        <f t="shared" si="4"/>
        <v>Estado</v>
      </c>
      <c r="H59" s="115" t="s">
        <v>1948</v>
      </c>
      <c r="I59" s="115" t="s">
        <v>197</v>
      </c>
      <c r="J59" s="115" t="s">
        <v>197</v>
      </c>
      <c r="K59" s="115" t="s">
        <v>1948</v>
      </c>
    </row>
    <row r="60" spans="1:11">
      <c r="A60" s="16">
        <v>47</v>
      </c>
      <c r="B60" s="44" t="s">
        <v>61</v>
      </c>
      <c r="C60" s="15" t="str">
        <f t="shared" si="5"/>
        <v>Estado</v>
      </c>
      <c r="D60" s="15" t="str">
        <f t="shared" si="6"/>
        <v>Estado</v>
      </c>
      <c r="E60" s="15" t="str">
        <f t="shared" si="2"/>
        <v>Estado</v>
      </c>
      <c r="F60" s="15" t="str">
        <f t="shared" si="3"/>
        <v>Estado</v>
      </c>
      <c r="G60" s="15" t="str">
        <f t="shared" si="4"/>
        <v>Estado</v>
      </c>
      <c r="H60" s="115" t="s">
        <v>1948</v>
      </c>
      <c r="I60" s="115" t="s">
        <v>1948</v>
      </c>
      <c r="J60" s="115" t="s">
        <v>1948</v>
      </c>
      <c r="K60" s="115" t="s">
        <v>197</v>
      </c>
    </row>
    <row r="61" spans="1:11">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1948</v>
      </c>
      <c r="J61" s="115" t="s">
        <v>1948</v>
      </c>
      <c r="K61" s="115" t="s">
        <v>1948</v>
      </c>
    </row>
    <row r="62" spans="1:11">
      <c r="A62" s="16">
        <v>49</v>
      </c>
      <c r="B62" s="44" t="s">
        <v>1827</v>
      </c>
      <c r="C62" s="15" t="str">
        <f t="shared" si="5"/>
        <v>Estado</v>
      </c>
      <c r="D62" s="15" t="str">
        <f t="shared" si="6"/>
        <v>Estado</v>
      </c>
      <c r="E62" s="15" t="str">
        <f t="shared" si="2"/>
        <v>Estado</v>
      </c>
      <c r="F62" s="15" t="str">
        <f t="shared" si="3"/>
        <v>Estado</v>
      </c>
      <c r="G62" s="15" t="str">
        <f t="shared" si="4"/>
        <v>Estado</v>
      </c>
      <c r="H62" s="115" t="s">
        <v>1948</v>
      </c>
      <c r="I62" s="115" t="s">
        <v>197</v>
      </c>
      <c r="J62" s="115" t="s">
        <v>197</v>
      </c>
      <c r="K62" s="115" t="s">
        <v>1948</v>
      </c>
    </row>
    <row r="63" spans="1:11">
      <c r="A63" s="16">
        <v>50</v>
      </c>
      <c r="B63" s="52" t="s">
        <v>63</v>
      </c>
      <c r="C63" s="15" t="str">
        <f t="shared" si="5"/>
        <v>Estado</v>
      </c>
      <c r="D63" s="15" t="str">
        <f t="shared" si="6"/>
        <v>Estado</v>
      </c>
      <c r="E63" s="15" t="str">
        <f t="shared" si="2"/>
        <v>Estado</v>
      </c>
      <c r="F63" s="15" t="str">
        <f t="shared" si="3"/>
        <v>Estado</v>
      </c>
      <c r="G63" s="15" t="str">
        <f t="shared" si="4"/>
        <v>Estado</v>
      </c>
      <c r="H63" s="115" t="s">
        <v>1948</v>
      </c>
      <c r="I63" s="115" t="s">
        <v>197</v>
      </c>
      <c r="J63" s="115" t="s">
        <v>197</v>
      </c>
      <c r="K63" s="115" t="s">
        <v>1948</v>
      </c>
    </row>
    <row r="64" spans="1:11">
      <c r="A64" s="16">
        <v>51</v>
      </c>
      <c r="B64" s="44" t="s">
        <v>64</v>
      </c>
      <c r="C64" s="15" t="str">
        <f t="shared" si="5"/>
        <v>Estado</v>
      </c>
      <c r="D64" s="15" t="str">
        <f t="shared" si="6"/>
        <v>Estado</v>
      </c>
      <c r="E64" s="15" t="str">
        <f t="shared" si="2"/>
        <v>Estado</v>
      </c>
      <c r="F64" s="15" t="str">
        <f t="shared" si="3"/>
        <v>Estado</v>
      </c>
      <c r="G64" s="15" t="str">
        <f t="shared" si="4"/>
        <v>Estado</v>
      </c>
      <c r="H64" s="115" t="s">
        <v>1948</v>
      </c>
      <c r="I64" s="115" t="s">
        <v>197</v>
      </c>
      <c r="J64" s="115" t="s">
        <v>197</v>
      </c>
      <c r="K64" s="115" t="s">
        <v>1948</v>
      </c>
    </row>
    <row r="65" spans="1:11">
      <c r="A65" s="16">
        <v>52</v>
      </c>
      <c r="B65" s="52" t="s">
        <v>65</v>
      </c>
      <c r="C65" s="15" t="str">
        <f t="shared" si="5"/>
        <v>Estado</v>
      </c>
      <c r="D65" s="15" t="str">
        <f t="shared" si="6"/>
        <v>Estado</v>
      </c>
      <c r="E65" s="15" t="str">
        <f t="shared" si="2"/>
        <v>Estado</v>
      </c>
      <c r="F65" s="15" t="str">
        <f t="shared" si="3"/>
        <v>Estado</v>
      </c>
      <c r="G65" s="15" t="str">
        <f t="shared" si="4"/>
        <v>Estado</v>
      </c>
      <c r="H65" s="115" t="s">
        <v>1948</v>
      </c>
      <c r="I65" s="115" t="s">
        <v>197</v>
      </c>
      <c r="J65" s="115" t="s">
        <v>197</v>
      </c>
      <c r="K65" s="115" t="s">
        <v>1948</v>
      </c>
    </row>
    <row r="66" spans="1:11">
      <c r="A66" s="16">
        <v>53</v>
      </c>
      <c r="B66" s="44" t="s">
        <v>66</v>
      </c>
      <c r="C66" s="15" t="str">
        <f t="shared" si="5"/>
        <v>Estado</v>
      </c>
      <c r="D66" s="15" t="str">
        <f t="shared" si="6"/>
        <v>Estado</v>
      </c>
      <c r="E66" s="15" t="str">
        <f t="shared" si="2"/>
        <v>Estado</v>
      </c>
      <c r="F66" s="15" t="str">
        <f t="shared" si="3"/>
        <v>Estado</v>
      </c>
      <c r="G66" s="15" t="str">
        <f t="shared" si="4"/>
        <v>Estado</v>
      </c>
      <c r="H66" s="115" t="s">
        <v>1948</v>
      </c>
      <c r="I66" s="115" t="s">
        <v>197</v>
      </c>
      <c r="J66" s="115" t="s">
        <v>197</v>
      </c>
      <c r="K66" s="115" t="s">
        <v>1948</v>
      </c>
    </row>
    <row r="67" spans="1:11">
      <c r="A67" s="16">
        <v>54</v>
      </c>
      <c r="B67" s="52" t="s">
        <v>67</v>
      </c>
      <c r="C67" s="15" t="str">
        <f t="shared" si="5"/>
        <v>Estado</v>
      </c>
      <c r="D67" s="15" t="str">
        <f t="shared" si="6"/>
        <v>Estado</v>
      </c>
      <c r="E67" s="15" t="str">
        <f t="shared" si="2"/>
        <v>Estado</v>
      </c>
      <c r="F67" s="15" t="str">
        <f t="shared" si="3"/>
        <v>Estado</v>
      </c>
      <c r="G67" s="15" t="str">
        <f t="shared" si="4"/>
        <v>Estado</v>
      </c>
      <c r="H67" s="115" t="s">
        <v>1948</v>
      </c>
      <c r="I67" s="115" t="s">
        <v>197</v>
      </c>
      <c r="J67" s="115" t="s">
        <v>197</v>
      </c>
      <c r="K67" s="115" t="s">
        <v>1948</v>
      </c>
    </row>
    <row r="68" spans="1:11">
      <c r="A68" s="16">
        <v>55</v>
      </c>
      <c r="B68" s="44" t="s">
        <v>68</v>
      </c>
      <c r="C68" s="15" t="str">
        <f t="shared" si="5"/>
        <v>Estado</v>
      </c>
      <c r="D68" s="15" t="str">
        <f t="shared" si="6"/>
        <v>Estado</v>
      </c>
      <c r="E68" s="15" t="str">
        <f t="shared" si="2"/>
        <v>Estado</v>
      </c>
      <c r="F68" s="15" t="str">
        <f t="shared" si="3"/>
        <v>Estado</v>
      </c>
      <c r="G68" s="15" t="str">
        <f t="shared" si="4"/>
        <v>Estado</v>
      </c>
      <c r="H68" s="115" t="s">
        <v>1948</v>
      </c>
      <c r="I68" s="115" t="s">
        <v>197</v>
      </c>
      <c r="J68" s="115" t="s">
        <v>197</v>
      </c>
      <c r="K68" s="115" t="s">
        <v>1948</v>
      </c>
    </row>
    <row r="69" spans="1:11">
      <c r="A69" s="16">
        <v>56</v>
      </c>
      <c r="B69" s="52" t="s">
        <v>1828</v>
      </c>
      <c r="C69" s="15" t="str">
        <f t="shared" si="5"/>
        <v>Estado</v>
      </c>
      <c r="D69" s="15" t="str">
        <f t="shared" si="6"/>
        <v>Estado</v>
      </c>
      <c r="E69" s="15" t="str">
        <f t="shared" si="2"/>
        <v>Estado</v>
      </c>
      <c r="F69" s="15" t="str">
        <f t="shared" si="3"/>
        <v>Estado</v>
      </c>
      <c r="G69" s="15" t="str">
        <f t="shared" si="4"/>
        <v>Estado</v>
      </c>
      <c r="H69" s="115" t="s">
        <v>1948</v>
      </c>
      <c r="I69" s="115" t="s">
        <v>1948</v>
      </c>
      <c r="J69" s="115" t="s">
        <v>1948</v>
      </c>
      <c r="K69" s="115" t="s">
        <v>197</v>
      </c>
    </row>
    <row r="70" spans="1:11">
      <c r="A70" s="16">
        <v>57</v>
      </c>
      <c r="B70" s="44" t="s">
        <v>69</v>
      </c>
      <c r="C70" s="15" t="str">
        <f t="shared" si="5"/>
        <v>Estado</v>
      </c>
      <c r="D70" s="15" t="str">
        <f t="shared" si="6"/>
        <v>Estado</v>
      </c>
      <c r="E70" s="15" t="str">
        <f t="shared" si="2"/>
        <v>Estado</v>
      </c>
      <c r="F70" s="15" t="str">
        <f t="shared" si="3"/>
        <v>Estado</v>
      </c>
      <c r="G70" s="15" t="str">
        <f t="shared" si="4"/>
        <v>Estado</v>
      </c>
      <c r="H70" s="115" t="s">
        <v>1948</v>
      </c>
      <c r="I70" s="115" t="s">
        <v>197</v>
      </c>
      <c r="J70" s="115" t="s">
        <v>197</v>
      </c>
      <c r="K70" s="115" t="s">
        <v>1948</v>
      </c>
    </row>
    <row r="71" spans="1:11">
      <c r="A71" s="16">
        <v>58</v>
      </c>
      <c r="B71" s="52" t="s">
        <v>70</v>
      </c>
      <c r="C71" s="15" t="str">
        <f t="shared" si="5"/>
        <v>Estado</v>
      </c>
      <c r="D71" s="15" t="str">
        <f t="shared" si="6"/>
        <v>Estado</v>
      </c>
      <c r="E71" s="15" t="str">
        <f t="shared" si="2"/>
        <v>Estado</v>
      </c>
      <c r="F71" s="15" t="str">
        <f t="shared" si="3"/>
        <v>Estado</v>
      </c>
      <c r="G71" s="15" t="str">
        <f t="shared" si="4"/>
        <v>Estado</v>
      </c>
      <c r="H71" s="115" t="s">
        <v>1948</v>
      </c>
      <c r="I71" s="115" t="s">
        <v>197</v>
      </c>
      <c r="J71" s="115" t="s">
        <v>197</v>
      </c>
      <c r="K71" s="115" t="s">
        <v>1948</v>
      </c>
    </row>
    <row r="72" spans="1:11">
      <c r="A72" s="16">
        <v>59</v>
      </c>
      <c r="B72" s="44" t="s">
        <v>71</v>
      </c>
      <c r="C72" s="15" t="str">
        <f t="shared" si="5"/>
        <v>Estado</v>
      </c>
      <c r="D72" s="15" t="str">
        <f t="shared" si="6"/>
        <v>Estado</v>
      </c>
      <c r="E72" s="15" t="str">
        <f t="shared" si="2"/>
        <v>Estado</v>
      </c>
      <c r="F72" s="15" t="str">
        <f t="shared" si="3"/>
        <v>Estado</v>
      </c>
      <c r="G72" s="15" t="str">
        <f t="shared" si="4"/>
        <v>Estado</v>
      </c>
      <c r="H72" s="115" t="s">
        <v>1948</v>
      </c>
      <c r="I72" s="115" t="s">
        <v>197</v>
      </c>
      <c r="J72" s="115" t="s">
        <v>1948</v>
      </c>
      <c r="K72" s="115" t="s">
        <v>1948</v>
      </c>
    </row>
    <row r="73" spans="1:11">
      <c r="A73" s="16">
        <v>60</v>
      </c>
      <c r="B73" s="52" t="s">
        <v>72</v>
      </c>
      <c r="C73" s="15" t="str">
        <f t="shared" si="5"/>
        <v>Estado</v>
      </c>
      <c r="D73" s="15" t="str">
        <f t="shared" si="6"/>
        <v>Estado</v>
      </c>
      <c r="E73" s="15" t="str">
        <f t="shared" si="2"/>
        <v>Estado</v>
      </c>
      <c r="F73" s="15" t="str">
        <f t="shared" si="3"/>
        <v>Estado</v>
      </c>
      <c r="G73" s="15" t="str">
        <f t="shared" si="4"/>
        <v>Estado</v>
      </c>
      <c r="H73" s="115" t="s">
        <v>1948</v>
      </c>
      <c r="I73" s="115" t="s">
        <v>197</v>
      </c>
      <c r="J73" s="115" t="s">
        <v>197</v>
      </c>
      <c r="K73" s="115" t="s">
        <v>1948</v>
      </c>
    </row>
    <row r="74" spans="1:11">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1948</v>
      </c>
      <c r="J74" s="115" t="s">
        <v>1948</v>
      </c>
      <c r="K74" s="115" t="s">
        <v>1948</v>
      </c>
    </row>
    <row r="75" spans="1:11">
      <c r="A75" s="16">
        <v>62</v>
      </c>
      <c r="B75" s="52" t="s">
        <v>1829</v>
      </c>
      <c r="C75" s="15" t="str">
        <f t="shared" si="5"/>
        <v>Estado</v>
      </c>
      <c r="D75" s="15" t="str">
        <f t="shared" si="6"/>
        <v>Estado</v>
      </c>
      <c r="E75" s="15" t="str">
        <f t="shared" si="2"/>
        <v>Estado</v>
      </c>
      <c r="F75" s="15" t="str">
        <f t="shared" si="3"/>
        <v>Estado</v>
      </c>
      <c r="G75" s="15" t="str">
        <f t="shared" si="4"/>
        <v>Estado</v>
      </c>
      <c r="H75" s="115" t="s">
        <v>1948</v>
      </c>
      <c r="I75" s="115" t="s">
        <v>197</v>
      </c>
      <c r="J75" s="115" t="s">
        <v>197</v>
      </c>
      <c r="K75" s="115" t="s">
        <v>1948</v>
      </c>
    </row>
    <row r="76" spans="1:11">
      <c r="A76" s="16">
        <v>63</v>
      </c>
      <c r="B76" s="52" t="s">
        <v>1833</v>
      </c>
      <c r="C76" s="15" t="str">
        <f t="shared" si="5"/>
        <v>Estado</v>
      </c>
      <c r="D76" s="15" t="str">
        <f t="shared" si="6"/>
        <v>Estado</v>
      </c>
      <c r="E76" s="15" t="str">
        <f t="shared" si="2"/>
        <v>Estado</v>
      </c>
      <c r="F76" s="15" t="str">
        <f t="shared" si="3"/>
        <v>Estado</v>
      </c>
      <c r="G76" s="15" t="str">
        <f t="shared" si="4"/>
        <v>Estado</v>
      </c>
      <c r="H76" s="115" t="s">
        <v>1948</v>
      </c>
      <c r="I76" s="115" t="s">
        <v>197</v>
      </c>
      <c r="J76" s="115" t="s">
        <v>197</v>
      </c>
      <c r="K76" s="115" t="s">
        <v>1948</v>
      </c>
    </row>
    <row r="77" spans="1:11">
      <c r="A77" s="16">
        <v>64</v>
      </c>
      <c r="B77" s="44" t="s">
        <v>74</v>
      </c>
      <c r="C77" s="15" t="str">
        <f t="shared" si="5"/>
        <v>Estado</v>
      </c>
      <c r="D77" s="15" t="str">
        <f t="shared" si="6"/>
        <v>Estado</v>
      </c>
      <c r="E77" s="15" t="str">
        <f t="shared" si="2"/>
        <v>Estado</v>
      </c>
      <c r="F77" s="15" t="str">
        <f t="shared" si="3"/>
        <v>Estado</v>
      </c>
      <c r="G77" s="15" t="str">
        <f t="shared" si="4"/>
        <v>Estado</v>
      </c>
      <c r="H77" s="115" t="s">
        <v>1948</v>
      </c>
      <c r="I77" s="115" t="s">
        <v>197</v>
      </c>
      <c r="J77" s="115" t="s">
        <v>197</v>
      </c>
      <c r="K77" s="115" t="s">
        <v>1948</v>
      </c>
    </row>
    <row r="78" spans="1:11">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1948</v>
      </c>
      <c r="I78" s="115" t="s">
        <v>197</v>
      </c>
      <c r="J78" s="115" t="s">
        <v>1948</v>
      </c>
      <c r="K78" s="115" t="s">
        <v>1948</v>
      </c>
    </row>
    <row r="79" spans="1:11">
      <c r="A79" s="16">
        <v>66</v>
      </c>
      <c r="B79" s="44" t="s">
        <v>1834</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1948</v>
      </c>
      <c r="I79" s="115" t="s">
        <v>197</v>
      </c>
      <c r="J79" s="115" t="s">
        <v>197</v>
      </c>
      <c r="K79" s="115" t="s">
        <v>1948</v>
      </c>
    </row>
    <row r="80" spans="1:11">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1948</v>
      </c>
      <c r="J80" s="115" t="s">
        <v>1948</v>
      </c>
      <c r="K80" s="115" t="s">
        <v>1948</v>
      </c>
    </row>
    <row r="81" spans="1:11">
      <c r="A81" s="16">
        <v>68</v>
      </c>
      <c r="B81" s="44" t="s">
        <v>1472</v>
      </c>
      <c r="C81" s="15" t="str">
        <f t="shared" si="7"/>
        <v>Estado</v>
      </c>
      <c r="D81" s="15" t="str">
        <f t="shared" si="8"/>
        <v>Estado</v>
      </c>
      <c r="E81" s="15" t="str">
        <f t="shared" si="9"/>
        <v>Estado</v>
      </c>
      <c r="F81" s="15" t="str">
        <f t="shared" si="10"/>
        <v>Estado</v>
      </c>
      <c r="G81" s="15" t="str">
        <f t="shared" si="11"/>
        <v>Estado</v>
      </c>
      <c r="H81" s="115" t="s">
        <v>1948</v>
      </c>
      <c r="I81" s="115" t="s">
        <v>197</v>
      </c>
      <c r="J81" s="115" t="s">
        <v>197</v>
      </c>
      <c r="K81" s="115" t="s">
        <v>1948</v>
      </c>
    </row>
    <row r="82" spans="1:11">
      <c r="A82" s="16">
        <v>69</v>
      </c>
      <c r="B82" s="44" t="s">
        <v>1836</v>
      </c>
      <c r="C82" s="15" t="str">
        <f t="shared" si="7"/>
        <v>Estado</v>
      </c>
      <c r="D82" s="15" t="str">
        <f t="shared" si="8"/>
        <v>Estado</v>
      </c>
      <c r="E82" s="15" t="str">
        <f t="shared" si="9"/>
        <v>Estado</v>
      </c>
      <c r="F82" s="15" t="str">
        <f t="shared" si="10"/>
        <v>Estado</v>
      </c>
      <c r="G82" s="15" t="str">
        <f t="shared" si="11"/>
        <v>Estado</v>
      </c>
      <c r="H82" s="115" t="s">
        <v>197</v>
      </c>
      <c r="I82" s="115" t="s">
        <v>1948</v>
      </c>
      <c r="J82" s="115" t="s">
        <v>1948</v>
      </c>
      <c r="K82" s="115" t="s">
        <v>1948</v>
      </c>
    </row>
    <row r="83" spans="1:11">
      <c r="A83" s="16">
        <v>70</v>
      </c>
      <c r="B83" s="52" t="s">
        <v>77</v>
      </c>
      <c r="C83" s="15" t="str">
        <f t="shared" si="7"/>
        <v>Estado</v>
      </c>
      <c r="D83" s="15" t="str">
        <f t="shared" si="8"/>
        <v>Estado</v>
      </c>
      <c r="E83" s="15" t="str">
        <f t="shared" si="9"/>
        <v>Estado</v>
      </c>
      <c r="F83" s="15" t="str">
        <f t="shared" si="10"/>
        <v>Estado</v>
      </c>
      <c r="G83" s="15" t="str">
        <f t="shared" si="11"/>
        <v>Estado</v>
      </c>
      <c r="H83" s="115" t="s">
        <v>1948</v>
      </c>
      <c r="I83" s="115" t="s">
        <v>197</v>
      </c>
      <c r="J83" s="115" t="s">
        <v>197</v>
      </c>
      <c r="K83" s="115" t="s">
        <v>1948</v>
      </c>
    </row>
    <row r="84" spans="1:11">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1948</v>
      </c>
      <c r="J84" s="115" t="s">
        <v>1948</v>
      </c>
      <c r="K84" s="115" t="s">
        <v>1948</v>
      </c>
    </row>
    <row r="85" spans="1:11">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1948</v>
      </c>
      <c r="J85" s="115" t="s">
        <v>1948</v>
      </c>
      <c r="K85" s="115" t="s">
        <v>1948</v>
      </c>
    </row>
    <row r="86" spans="1:11">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1948</v>
      </c>
      <c r="J86" s="115" t="s">
        <v>1948</v>
      </c>
      <c r="K86" s="115" t="s">
        <v>1948</v>
      </c>
    </row>
    <row r="87" spans="1:11">
      <c r="A87" s="16">
        <v>74</v>
      </c>
      <c r="B87" s="52" t="s">
        <v>81</v>
      </c>
      <c r="C87" s="15" t="str">
        <f t="shared" si="7"/>
        <v>Estado</v>
      </c>
      <c r="D87" s="15" t="str">
        <f t="shared" si="8"/>
        <v>Estado</v>
      </c>
      <c r="E87" s="15" t="str">
        <f t="shared" si="9"/>
        <v>Estado</v>
      </c>
      <c r="F87" s="15" t="str">
        <f t="shared" si="10"/>
        <v>Estado</v>
      </c>
      <c r="G87" s="15" t="str">
        <f t="shared" si="11"/>
        <v>Estado</v>
      </c>
      <c r="H87" s="115" t="s">
        <v>1948</v>
      </c>
      <c r="I87" s="115" t="s">
        <v>197</v>
      </c>
      <c r="J87" s="115" t="s">
        <v>197</v>
      </c>
      <c r="K87" s="115" t="s">
        <v>1948</v>
      </c>
    </row>
    <row r="88" spans="1:11">
      <c r="A88" s="16">
        <v>75</v>
      </c>
      <c r="B88" s="44" t="s">
        <v>82</v>
      </c>
      <c r="C88" s="15" t="str">
        <f t="shared" si="7"/>
        <v>Estado</v>
      </c>
      <c r="D88" s="15" t="str">
        <f t="shared" si="8"/>
        <v>Estado</v>
      </c>
      <c r="E88" s="15" t="str">
        <f t="shared" si="9"/>
        <v>Estado</v>
      </c>
      <c r="F88" s="15" t="str">
        <f t="shared" si="10"/>
        <v>Estado</v>
      </c>
      <c r="G88" s="15" t="str">
        <f t="shared" si="11"/>
        <v>Estado</v>
      </c>
      <c r="H88" s="115" t="s">
        <v>1948</v>
      </c>
      <c r="I88" s="115" t="s">
        <v>197</v>
      </c>
      <c r="J88" s="115" t="s">
        <v>197</v>
      </c>
      <c r="K88" s="115" t="s">
        <v>1948</v>
      </c>
    </row>
    <row r="89" spans="1:11">
      <c r="A89" s="16">
        <v>76</v>
      </c>
      <c r="B89" s="52" t="s">
        <v>83</v>
      </c>
      <c r="C89" s="15" t="str">
        <f t="shared" si="7"/>
        <v>Estado</v>
      </c>
      <c r="D89" s="15" t="str">
        <f t="shared" si="8"/>
        <v>Estado</v>
      </c>
      <c r="E89" s="15" t="str">
        <f t="shared" si="9"/>
        <v>Estado</v>
      </c>
      <c r="F89" s="15" t="str">
        <f t="shared" si="10"/>
        <v>Estado</v>
      </c>
      <c r="G89" s="15" t="str">
        <f t="shared" si="11"/>
        <v>Estado</v>
      </c>
      <c r="H89" s="115" t="s">
        <v>1948</v>
      </c>
      <c r="I89" s="115" t="s">
        <v>197</v>
      </c>
      <c r="J89" s="115" t="s">
        <v>197</v>
      </c>
      <c r="K89" s="115" t="s">
        <v>1948</v>
      </c>
    </row>
    <row r="90" spans="1:11">
      <c r="A90" s="16">
        <v>77</v>
      </c>
      <c r="B90" s="44" t="s">
        <v>84</v>
      </c>
      <c r="C90" s="15" t="str">
        <f t="shared" si="7"/>
        <v>Estado</v>
      </c>
      <c r="D90" s="15" t="str">
        <f t="shared" si="8"/>
        <v>Estado</v>
      </c>
      <c r="E90" s="15" t="str">
        <f t="shared" si="9"/>
        <v>Estado</v>
      </c>
      <c r="F90" s="15" t="str">
        <f t="shared" si="10"/>
        <v>Estado</v>
      </c>
      <c r="G90" s="15" t="str">
        <f t="shared" si="11"/>
        <v>Estado</v>
      </c>
      <c r="H90" s="115" t="s">
        <v>1948</v>
      </c>
      <c r="I90" s="115" t="s">
        <v>197</v>
      </c>
      <c r="J90" s="115" t="s">
        <v>1948</v>
      </c>
      <c r="K90" s="115" t="s">
        <v>1948</v>
      </c>
    </row>
    <row r="91" spans="1:11">
      <c r="A91" s="16">
        <v>78</v>
      </c>
      <c r="B91" s="52" t="s">
        <v>85</v>
      </c>
      <c r="C91" s="15" t="str">
        <f t="shared" si="7"/>
        <v>Estado</v>
      </c>
      <c r="D91" s="15" t="str">
        <f t="shared" si="8"/>
        <v>Estado</v>
      </c>
      <c r="E91" s="15" t="str">
        <f t="shared" si="9"/>
        <v>Estado</v>
      </c>
      <c r="F91" s="15" t="str">
        <f t="shared" si="10"/>
        <v>Estado</v>
      </c>
      <c r="G91" s="15" t="str">
        <f t="shared" si="11"/>
        <v>Estado</v>
      </c>
      <c r="H91" s="115" t="s">
        <v>1948</v>
      </c>
      <c r="I91" s="115" t="s">
        <v>197</v>
      </c>
      <c r="J91" s="115" t="s">
        <v>197</v>
      </c>
      <c r="K91" s="115" t="s">
        <v>1948</v>
      </c>
    </row>
    <row r="92" spans="1:11">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1948</v>
      </c>
      <c r="J92" s="115" t="s">
        <v>1948</v>
      </c>
      <c r="K92" s="115" t="s">
        <v>1948</v>
      </c>
    </row>
    <row r="93" spans="1:11">
      <c r="A93" s="16">
        <v>80</v>
      </c>
      <c r="B93" s="52" t="s">
        <v>87</v>
      </c>
      <c r="C93" s="15" t="str">
        <f t="shared" si="7"/>
        <v>Estado</v>
      </c>
      <c r="D93" s="15" t="str">
        <f t="shared" si="8"/>
        <v>Estado</v>
      </c>
      <c r="E93" s="15" t="str">
        <f t="shared" si="9"/>
        <v>Estado</v>
      </c>
      <c r="F93" s="15" t="str">
        <f t="shared" si="10"/>
        <v>Estado</v>
      </c>
      <c r="G93" s="15" t="str">
        <f t="shared" si="11"/>
        <v>Estado</v>
      </c>
      <c r="H93" s="115" t="s">
        <v>1948</v>
      </c>
      <c r="I93" s="115" t="s">
        <v>197</v>
      </c>
      <c r="J93" s="115" t="s">
        <v>197</v>
      </c>
      <c r="K93" s="115" t="s">
        <v>1948</v>
      </c>
    </row>
    <row r="94" spans="1:11">
      <c r="A94" s="17">
        <v>81</v>
      </c>
      <c r="B94" s="44" t="s">
        <v>88</v>
      </c>
      <c r="C94" s="15" t="str">
        <f t="shared" si="7"/>
        <v>Estado</v>
      </c>
      <c r="D94" s="15" t="str">
        <f t="shared" si="8"/>
        <v>Estado</v>
      </c>
      <c r="E94" s="15" t="str">
        <f t="shared" si="9"/>
        <v>Estado</v>
      </c>
      <c r="F94" s="15" t="str">
        <f t="shared" si="10"/>
        <v>Estado</v>
      </c>
      <c r="G94" s="15" t="str">
        <f t="shared" si="11"/>
        <v>Estado</v>
      </c>
      <c r="H94" s="115" t="s">
        <v>1948</v>
      </c>
      <c r="I94" s="115" t="s">
        <v>197</v>
      </c>
      <c r="J94" s="115" t="s">
        <v>197</v>
      </c>
      <c r="K94" s="115" t="s">
        <v>1948</v>
      </c>
    </row>
    <row r="95" spans="1:11">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1948</v>
      </c>
      <c r="J95" s="115" t="s">
        <v>1948</v>
      </c>
      <c r="K95" s="115" t="s">
        <v>1948</v>
      </c>
    </row>
    <row r="96" spans="1:11">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1948</v>
      </c>
      <c r="J96" s="115" t="s">
        <v>1948</v>
      </c>
      <c r="K96" s="115" t="s">
        <v>1948</v>
      </c>
    </row>
    <row r="97" spans="1:11">
      <c r="A97" s="16">
        <v>84</v>
      </c>
      <c r="B97" s="52" t="s">
        <v>104</v>
      </c>
      <c r="C97" s="15" t="str">
        <f t="shared" si="7"/>
        <v>Estado</v>
      </c>
      <c r="D97" s="15" t="str">
        <f t="shared" si="8"/>
        <v>Estado</v>
      </c>
      <c r="E97" s="15" t="str">
        <f t="shared" si="9"/>
        <v>Estado</v>
      </c>
      <c r="F97" s="15" t="str">
        <f t="shared" si="10"/>
        <v>Estado</v>
      </c>
      <c r="G97" s="15" t="str">
        <f t="shared" si="11"/>
        <v>Estado</v>
      </c>
      <c r="H97" s="115" t="s">
        <v>1948</v>
      </c>
      <c r="I97" s="115" t="s">
        <v>197</v>
      </c>
      <c r="J97" s="115" t="s">
        <v>197</v>
      </c>
      <c r="K97" s="115" t="s">
        <v>1948</v>
      </c>
    </row>
    <row r="98" spans="1:11">
      <c r="A98" s="16">
        <v>85</v>
      </c>
      <c r="B98" s="44" t="s">
        <v>105</v>
      </c>
      <c r="C98" s="15" t="str">
        <f t="shared" si="7"/>
        <v>Estado</v>
      </c>
      <c r="D98" s="15" t="str">
        <f t="shared" si="8"/>
        <v>Estado</v>
      </c>
      <c r="E98" s="15" t="str">
        <f t="shared" si="9"/>
        <v>Estado</v>
      </c>
      <c r="F98" s="15" t="str">
        <f t="shared" si="10"/>
        <v>Estado</v>
      </c>
      <c r="G98" s="15" t="str">
        <f t="shared" si="11"/>
        <v>Estado</v>
      </c>
      <c r="H98" s="115" t="s">
        <v>1948</v>
      </c>
      <c r="I98" s="115" t="s">
        <v>197</v>
      </c>
      <c r="J98" s="115" t="s">
        <v>197</v>
      </c>
      <c r="K98" s="115" t="s">
        <v>1948</v>
      </c>
    </row>
    <row r="99" spans="1:11">
      <c r="A99" s="16">
        <v>86</v>
      </c>
      <c r="B99" s="52" t="s">
        <v>106</v>
      </c>
      <c r="C99" s="15" t="str">
        <f t="shared" si="7"/>
        <v>Estado</v>
      </c>
      <c r="D99" s="15" t="str">
        <f t="shared" si="8"/>
        <v>Estado</v>
      </c>
      <c r="E99" s="15" t="str">
        <f t="shared" si="9"/>
        <v>Estado</v>
      </c>
      <c r="F99" s="15" t="str">
        <f t="shared" si="10"/>
        <v>Estado</v>
      </c>
      <c r="G99" s="15" t="str">
        <f t="shared" si="11"/>
        <v>Estado</v>
      </c>
      <c r="H99" s="115" t="s">
        <v>1948</v>
      </c>
      <c r="I99" s="115" t="s">
        <v>197</v>
      </c>
      <c r="J99" s="115" t="s">
        <v>197</v>
      </c>
      <c r="K99" s="115" t="s">
        <v>1948</v>
      </c>
    </row>
    <row r="100" spans="1:11">
      <c r="A100" s="16">
        <v>87</v>
      </c>
      <c r="B100" s="44" t="s">
        <v>1782</v>
      </c>
      <c r="C100" s="15" t="str">
        <f t="shared" si="7"/>
        <v>Estado</v>
      </c>
      <c r="D100" s="15" t="str">
        <f t="shared" si="8"/>
        <v>Estado</v>
      </c>
      <c r="E100" s="15" t="str">
        <f t="shared" si="9"/>
        <v>Estado</v>
      </c>
      <c r="F100" s="15" t="str">
        <f t="shared" si="10"/>
        <v>Estado</v>
      </c>
      <c r="G100" s="15" t="str">
        <f t="shared" si="11"/>
        <v>Estado</v>
      </c>
      <c r="H100" s="115" t="s">
        <v>1948</v>
      </c>
      <c r="I100" s="115" t="s">
        <v>197</v>
      </c>
      <c r="J100" s="115" t="s">
        <v>197</v>
      </c>
      <c r="K100" s="115" t="s">
        <v>1948</v>
      </c>
    </row>
    <row r="101" spans="1:11">
      <c r="A101" s="16">
        <v>88</v>
      </c>
      <c r="B101" s="44" t="s">
        <v>109</v>
      </c>
      <c r="C101" s="15" t="str">
        <f t="shared" si="7"/>
        <v>Estado</v>
      </c>
      <c r="D101" s="15" t="str">
        <f t="shared" si="8"/>
        <v>Estado</v>
      </c>
      <c r="E101" s="15" t="str">
        <f t="shared" si="9"/>
        <v>Estado</v>
      </c>
      <c r="F101" s="15" t="str">
        <f t="shared" si="10"/>
        <v>Estado</v>
      </c>
      <c r="G101" s="15" t="str">
        <f t="shared" si="11"/>
        <v>Estado</v>
      </c>
      <c r="H101" s="115" t="s">
        <v>1948</v>
      </c>
      <c r="I101" s="115" t="s">
        <v>197</v>
      </c>
      <c r="J101" s="115" t="s">
        <v>197</v>
      </c>
      <c r="K101" s="115" t="s">
        <v>1948</v>
      </c>
    </row>
    <row r="102" spans="1:11">
      <c r="A102" s="16">
        <v>89</v>
      </c>
      <c r="B102" s="52" t="s">
        <v>110</v>
      </c>
      <c r="C102" s="15" t="str">
        <f t="shared" si="7"/>
        <v>Estado</v>
      </c>
      <c r="D102" s="15" t="str">
        <f t="shared" si="8"/>
        <v>Estado</v>
      </c>
      <c r="E102" s="15" t="str">
        <f t="shared" si="9"/>
        <v>Estado</v>
      </c>
      <c r="F102" s="15" t="str">
        <f t="shared" si="10"/>
        <v>Estado</v>
      </c>
      <c r="G102" s="15" t="str">
        <f t="shared" si="11"/>
        <v>Estado</v>
      </c>
      <c r="H102" s="115" t="s">
        <v>1948</v>
      </c>
      <c r="I102" s="115" t="s">
        <v>197</v>
      </c>
      <c r="J102" s="115" t="s">
        <v>197</v>
      </c>
      <c r="K102" s="115" t="s">
        <v>1948</v>
      </c>
    </row>
    <row r="103" spans="1:11">
      <c r="A103" s="16">
        <v>90</v>
      </c>
      <c r="B103" s="44" t="s">
        <v>111</v>
      </c>
      <c r="C103" s="15" t="str">
        <f t="shared" si="7"/>
        <v>Estado</v>
      </c>
      <c r="D103" s="15" t="str">
        <f t="shared" si="8"/>
        <v>Estado</v>
      </c>
      <c r="E103" s="15" t="str">
        <f t="shared" si="9"/>
        <v>Estado</v>
      </c>
      <c r="F103" s="15" t="str">
        <f t="shared" si="10"/>
        <v>Estado</v>
      </c>
      <c r="G103" s="15" t="str">
        <f t="shared" si="11"/>
        <v>Estado</v>
      </c>
      <c r="H103" s="115" t="s">
        <v>1948</v>
      </c>
      <c r="I103" s="115" t="s">
        <v>197</v>
      </c>
      <c r="J103" s="115" t="s">
        <v>197</v>
      </c>
      <c r="K103" s="115" t="s">
        <v>1948</v>
      </c>
    </row>
    <row r="104" spans="1:11">
      <c r="A104" s="16">
        <v>91</v>
      </c>
      <c r="B104" s="44" t="s">
        <v>1866</v>
      </c>
      <c r="C104" s="15" t="str">
        <f t="shared" si="7"/>
        <v>Estado</v>
      </c>
      <c r="D104" s="15" t="str">
        <f t="shared" si="8"/>
        <v>Estado</v>
      </c>
      <c r="E104" s="15" t="str">
        <f t="shared" si="9"/>
        <v>Estado</v>
      </c>
      <c r="F104" s="15" t="str">
        <f t="shared" si="10"/>
        <v>Estado</v>
      </c>
      <c r="G104" s="15" t="str">
        <f t="shared" si="11"/>
        <v>Estado</v>
      </c>
      <c r="H104" s="115" t="s">
        <v>1948</v>
      </c>
      <c r="I104" s="115" t="s">
        <v>197</v>
      </c>
      <c r="J104" s="115" t="s">
        <v>1948</v>
      </c>
      <c r="K104" s="115" t="s">
        <v>1948</v>
      </c>
    </row>
    <row r="105" spans="1:11">
      <c r="A105" s="16">
        <v>92</v>
      </c>
      <c r="B105" s="52" t="s">
        <v>1867</v>
      </c>
      <c r="C105" s="15" t="str">
        <f t="shared" si="7"/>
        <v>Estado</v>
      </c>
      <c r="D105" s="15" t="str">
        <f t="shared" si="8"/>
        <v>Estado</v>
      </c>
      <c r="E105" s="15" t="str">
        <f t="shared" si="9"/>
        <v>Estado</v>
      </c>
      <c r="F105" s="15" t="str">
        <f t="shared" si="10"/>
        <v>Estado</v>
      </c>
      <c r="G105" s="15" t="str">
        <f t="shared" si="11"/>
        <v>Estado</v>
      </c>
      <c r="H105" s="115" t="s">
        <v>1948</v>
      </c>
      <c r="I105" s="115" t="s">
        <v>197</v>
      </c>
      <c r="J105" s="115" t="s">
        <v>1948</v>
      </c>
      <c r="K105" s="115" t="s">
        <v>1948</v>
      </c>
    </row>
    <row r="106" spans="1:11">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1948</v>
      </c>
      <c r="J106" s="115" t="s">
        <v>1948</v>
      </c>
      <c r="K106" s="115" t="s">
        <v>1948</v>
      </c>
    </row>
    <row r="107" spans="1:11">
      <c r="A107" s="16">
        <v>94</v>
      </c>
      <c r="B107" s="52" t="s">
        <v>115</v>
      </c>
      <c r="C107" s="15" t="str">
        <f t="shared" si="7"/>
        <v>Estado</v>
      </c>
      <c r="D107" s="15" t="str">
        <f t="shared" si="8"/>
        <v>Estado</v>
      </c>
      <c r="E107" s="15" t="str">
        <f t="shared" si="9"/>
        <v>Estado</v>
      </c>
      <c r="F107" s="15" t="str">
        <f t="shared" si="10"/>
        <v>Estado</v>
      </c>
      <c r="G107" s="15" t="str">
        <f t="shared" si="11"/>
        <v>Estado</v>
      </c>
      <c r="H107" s="115" t="s">
        <v>1948</v>
      </c>
      <c r="I107" s="115" t="s">
        <v>197</v>
      </c>
      <c r="J107" s="115" t="s">
        <v>197</v>
      </c>
      <c r="K107" s="115" t="s">
        <v>1948</v>
      </c>
    </row>
    <row r="108" spans="1:11">
      <c r="A108" s="16">
        <v>95</v>
      </c>
      <c r="B108" s="44" t="s">
        <v>116</v>
      </c>
      <c r="C108" s="15" t="str">
        <f t="shared" si="7"/>
        <v>Estado</v>
      </c>
      <c r="D108" s="15" t="str">
        <f t="shared" si="8"/>
        <v>Estado</v>
      </c>
      <c r="E108" s="15" t="str">
        <f t="shared" si="9"/>
        <v>Estado</v>
      </c>
      <c r="F108" s="15" t="str">
        <f t="shared" si="10"/>
        <v>Estado</v>
      </c>
      <c r="G108" s="15" t="str">
        <f t="shared" si="11"/>
        <v>Estado</v>
      </c>
      <c r="H108" s="115" t="s">
        <v>1948</v>
      </c>
      <c r="I108" s="115" t="s">
        <v>197</v>
      </c>
      <c r="J108" s="115" t="s">
        <v>197</v>
      </c>
      <c r="K108" s="115" t="s">
        <v>197</v>
      </c>
    </row>
    <row r="109" spans="1:11">
      <c r="A109" s="16">
        <v>96</v>
      </c>
      <c r="B109" s="52" t="s">
        <v>1868</v>
      </c>
      <c r="C109" s="15" t="str">
        <f t="shared" si="7"/>
        <v>Estado</v>
      </c>
      <c r="D109" s="15" t="str">
        <f t="shared" si="8"/>
        <v>Estado</v>
      </c>
      <c r="E109" s="15" t="str">
        <f t="shared" si="9"/>
        <v>Estado</v>
      </c>
      <c r="F109" s="15" t="str">
        <f t="shared" si="10"/>
        <v>Estado</v>
      </c>
      <c r="G109" s="15" t="str">
        <f t="shared" si="11"/>
        <v>Estado</v>
      </c>
      <c r="H109" s="115" t="s">
        <v>1948</v>
      </c>
      <c r="I109" s="115" t="s">
        <v>197</v>
      </c>
      <c r="J109" s="115" t="s">
        <v>197</v>
      </c>
      <c r="K109" s="115" t="s">
        <v>1948</v>
      </c>
    </row>
    <row r="110" spans="1:11">
      <c r="A110" s="16">
        <v>97</v>
      </c>
      <c r="B110" s="44" t="s">
        <v>1869</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1948</v>
      </c>
      <c r="J110" s="115" t="s">
        <v>1948</v>
      </c>
      <c r="K110" s="115" t="s">
        <v>1948</v>
      </c>
    </row>
    <row r="111" spans="1:11">
      <c r="A111" s="16">
        <v>98</v>
      </c>
      <c r="B111" s="52" t="s">
        <v>1870</v>
      </c>
      <c r="C111" s="15" t="str">
        <f t="shared" si="12"/>
        <v>Estado</v>
      </c>
      <c r="D111" s="15" t="str">
        <f t="shared" si="13"/>
        <v>Estado</v>
      </c>
      <c r="E111" s="15" t="str">
        <f t="shared" si="9"/>
        <v>Estado</v>
      </c>
      <c r="F111" s="15" t="str">
        <f t="shared" si="10"/>
        <v>Estado</v>
      </c>
      <c r="G111" s="15" t="str">
        <f t="shared" si="11"/>
        <v>Estado</v>
      </c>
      <c r="H111" s="115" t="s">
        <v>197</v>
      </c>
      <c r="I111" s="115" t="s">
        <v>1948</v>
      </c>
      <c r="J111" s="115" t="s">
        <v>1948</v>
      </c>
      <c r="K111" s="115" t="s">
        <v>1948</v>
      </c>
    </row>
    <row r="112" spans="1:11">
      <c r="A112" s="16">
        <v>99</v>
      </c>
      <c r="B112" s="44" t="s">
        <v>1871</v>
      </c>
      <c r="C112" s="15" t="str">
        <f t="shared" si="12"/>
        <v>Estado</v>
      </c>
      <c r="D112" s="15" t="str">
        <f t="shared" si="13"/>
        <v>Estado</v>
      </c>
      <c r="E112" s="15" t="str">
        <f t="shared" si="9"/>
        <v>Estado</v>
      </c>
      <c r="F112" s="15" t="str">
        <f t="shared" si="10"/>
        <v>Estado</v>
      </c>
      <c r="G112" s="15" t="str">
        <f t="shared" si="11"/>
        <v>Estado</v>
      </c>
      <c r="H112" s="115" t="s">
        <v>1948</v>
      </c>
      <c r="I112" s="115" t="s">
        <v>197</v>
      </c>
      <c r="J112" s="115" t="s">
        <v>197</v>
      </c>
      <c r="K112" s="115" t="s">
        <v>1948</v>
      </c>
    </row>
    <row r="113" spans="1:11">
      <c r="A113" s="16">
        <v>100</v>
      </c>
      <c r="B113" s="52" t="s">
        <v>1872</v>
      </c>
      <c r="C113" s="15" t="str">
        <f t="shared" si="12"/>
        <v>Estado</v>
      </c>
      <c r="D113" s="15" t="str">
        <f t="shared" si="13"/>
        <v>Estado</v>
      </c>
      <c r="E113" s="15" t="str">
        <f t="shared" si="9"/>
        <v>Estado</v>
      </c>
      <c r="F113" s="15" t="str">
        <f t="shared" si="10"/>
        <v>Estado</v>
      </c>
      <c r="G113" s="15" t="str">
        <f t="shared" si="11"/>
        <v>Estado</v>
      </c>
      <c r="H113" s="115" t="s">
        <v>197</v>
      </c>
      <c r="I113" s="115" t="s">
        <v>1948</v>
      </c>
      <c r="J113" s="115" t="s">
        <v>1948</v>
      </c>
      <c r="K113" s="115" t="s">
        <v>1948</v>
      </c>
    </row>
    <row r="114" spans="1:11">
      <c r="A114" s="16">
        <v>101</v>
      </c>
      <c r="B114" s="52" t="s">
        <v>1595</v>
      </c>
      <c r="C114" s="15" t="str">
        <f t="shared" si="12"/>
        <v>Estado</v>
      </c>
      <c r="D114" s="15" t="str">
        <f t="shared" si="13"/>
        <v>Estado</v>
      </c>
      <c r="E114" s="15" t="str">
        <f t="shared" si="9"/>
        <v>Estado</v>
      </c>
      <c r="F114" s="15" t="str">
        <f t="shared" si="10"/>
        <v>Estado</v>
      </c>
      <c r="G114" s="15" t="str">
        <f t="shared" si="11"/>
        <v>Estado</v>
      </c>
      <c r="H114" s="115" t="s">
        <v>1948</v>
      </c>
      <c r="I114" s="115" t="s">
        <v>197</v>
      </c>
      <c r="J114" s="115" t="s">
        <v>197</v>
      </c>
      <c r="K114" s="115" t="s">
        <v>1948</v>
      </c>
    </row>
    <row r="115" spans="1:11">
      <c r="A115" s="14">
        <v>102</v>
      </c>
      <c r="B115" s="44" t="s">
        <v>1873</v>
      </c>
      <c r="C115" s="15" t="str">
        <f t="shared" si="12"/>
        <v>Estado</v>
      </c>
      <c r="D115" s="15" t="str">
        <f t="shared" si="13"/>
        <v>Estado</v>
      </c>
      <c r="E115" s="15" t="str">
        <f t="shared" si="9"/>
        <v>Estado</v>
      </c>
      <c r="F115" s="15" t="str">
        <f t="shared" si="10"/>
        <v>Estado</v>
      </c>
      <c r="G115" s="15" t="str">
        <f t="shared" si="11"/>
        <v>Estado</v>
      </c>
      <c r="H115" s="115" t="s">
        <v>1948</v>
      </c>
      <c r="I115" s="115" t="s">
        <v>197</v>
      </c>
      <c r="J115" s="115" t="s">
        <v>197</v>
      </c>
      <c r="K115" s="115" t="s">
        <v>1948</v>
      </c>
    </row>
    <row r="116" spans="1:11">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1948</v>
      </c>
      <c r="J116" s="115" t="s">
        <v>1948</v>
      </c>
      <c r="K116" s="115" t="s">
        <v>1948</v>
      </c>
    </row>
    <row r="117" spans="1:11">
      <c r="A117" s="16">
        <v>104</v>
      </c>
      <c r="B117" s="52" t="s">
        <v>1874</v>
      </c>
      <c r="C117" s="15" t="str">
        <f t="shared" si="12"/>
        <v>Estado</v>
      </c>
      <c r="D117" s="15" t="str">
        <f t="shared" si="13"/>
        <v>Estado</v>
      </c>
      <c r="E117" s="15" t="str">
        <f t="shared" si="9"/>
        <v>Estado</v>
      </c>
      <c r="F117" s="15" t="str">
        <f t="shared" si="10"/>
        <v>Estado</v>
      </c>
      <c r="G117" s="15" t="str">
        <f t="shared" si="11"/>
        <v>Estado</v>
      </c>
      <c r="H117" s="115" t="s">
        <v>1948</v>
      </c>
      <c r="I117" s="115" t="s">
        <v>197</v>
      </c>
      <c r="J117" s="115" t="s">
        <v>197</v>
      </c>
      <c r="K117" s="115" t="s">
        <v>1948</v>
      </c>
    </row>
    <row r="118" spans="1:11">
      <c r="A118" s="16">
        <v>105</v>
      </c>
      <c r="B118" s="44" t="s">
        <v>122</v>
      </c>
      <c r="C118" s="15" t="str">
        <f t="shared" si="12"/>
        <v>Estado</v>
      </c>
      <c r="D118" s="15" t="str">
        <f t="shared" si="13"/>
        <v>Estado</v>
      </c>
      <c r="E118" s="15" t="str">
        <f t="shared" si="9"/>
        <v>Estado</v>
      </c>
      <c r="F118" s="15" t="str">
        <f t="shared" si="10"/>
        <v>Estado</v>
      </c>
      <c r="G118" s="15" t="str">
        <f t="shared" si="11"/>
        <v>Estado</v>
      </c>
      <c r="H118" s="115" t="s">
        <v>1948</v>
      </c>
      <c r="I118" s="115" t="s">
        <v>1948</v>
      </c>
      <c r="J118" s="115" t="s">
        <v>1948</v>
      </c>
      <c r="K118" s="115" t="s">
        <v>197</v>
      </c>
    </row>
    <row r="119" spans="1:11">
      <c r="A119" s="16">
        <v>106</v>
      </c>
      <c r="B119" s="52" t="s">
        <v>123</v>
      </c>
      <c r="C119" s="15" t="str">
        <f t="shared" si="12"/>
        <v>Estado</v>
      </c>
      <c r="D119" s="15" t="str">
        <f t="shared" si="13"/>
        <v>Estado</v>
      </c>
      <c r="E119" s="15" t="str">
        <f t="shared" si="9"/>
        <v>Estado</v>
      </c>
      <c r="F119" s="15" t="str">
        <f t="shared" si="10"/>
        <v>Estado</v>
      </c>
      <c r="G119" s="15" t="str">
        <f t="shared" si="11"/>
        <v>Estado</v>
      </c>
      <c r="H119" s="115" t="s">
        <v>1948</v>
      </c>
      <c r="I119" s="115" t="s">
        <v>1948</v>
      </c>
      <c r="J119" s="115" t="s">
        <v>1948</v>
      </c>
      <c r="K119" s="115" t="s">
        <v>197</v>
      </c>
    </row>
    <row r="120" spans="1:11">
      <c r="A120" s="16">
        <v>107</v>
      </c>
      <c r="B120" s="44" t="s">
        <v>124</v>
      </c>
      <c r="C120" s="15" t="str">
        <f t="shared" si="12"/>
        <v>Estado</v>
      </c>
      <c r="D120" s="15" t="str">
        <f t="shared" si="13"/>
        <v>Estado</v>
      </c>
      <c r="E120" s="15" t="str">
        <f t="shared" si="9"/>
        <v>Estado</v>
      </c>
      <c r="F120" s="15" t="str">
        <f t="shared" si="10"/>
        <v>Estado</v>
      </c>
      <c r="G120" s="15" t="str">
        <f t="shared" si="11"/>
        <v>Estado</v>
      </c>
      <c r="H120" s="115" t="s">
        <v>1948</v>
      </c>
      <c r="I120" s="115" t="s">
        <v>197</v>
      </c>
      <c r="J120" s="115" t="s">
        <v>1948</v>
      </c>
      <c r="K120" s="115" t="s">
        <v>1948</v>
      </c>
    </row>
    <row r="121" spans="1:11">
      <c r="A121" s="16">
        <v>108</v>
      </c>
      <c r="B121" s="52" t="s">
        <v>125</v>
      </c>
      <c r="C121" s="15" t="str">
        <f t="shared" si="12"/>
        <v>Estado</v>
      </c>
      <c r="D121" s="15" t="str">
        <f t="shared" si="13"/>
        <v>Estado</v>
      </c>
      <c r="E121" s="15" t="str">
        <f t="shared" si="9"/>
        <v>Estado</v>
      </c>
      <c r="F121" s="15" t="str">
        <f t="shared" si="10"/>
        <v>Estado</v>
      </c>
      <c r="G121" s="15" t="str">
        <f t="shared" si="11"/>
        <v>Estado</v>
      </c>
      <c r="H121" s="115" t="s">
        <v>1948</v>
      </c>
      <c r="I121" s="115" t="s">
        <v>1948</v>
      </c>
      <c r="J121" s="115" t="s">
        <v>1948</v>
      </c>
      <c r="K121" s="115" t="s">
        <v>197</v>
      </c>
    </row>
    <row r="122" spans="1:11">
      <c r="A122" s="16">
        <v>109</v>
      </c>
      <c r="B122" s="44" t="s">
        <v>126</v>
      </c>
      <c r="C122" s="15" t="str">
        <f t="shared" si="12"/>
        <v>Estado</v>
      </c>
      <c r="D122" s="15" t="str">
        <f t="shared" si="13"/>
        <v>Estado</v>
      </c>
      <c r="E122" s="15" t="str">
        <f t="shared" si="9"/>
        <v>Estado</v>
      </c>
      <c r="F122" s="15" t="str">
        <f t="shared" si="10"/>
        <v>Estado</v>
      </c>
      <c r="G122" s="15" t="str">
        <f t="shared" si="11"/>
        <v>Estado</v>
      </c>
      <c r="H122" s="115" t="s">
        <v>1948</v>
      </c>
      <c r="I122" s="115" t="s">
        <v>197</v>
      </c>
      <c r="J122" s="115" t="s">
        <v>197</v>
      </c>
      <c r="K122" s="115" t="s">
        <v>1948</v>
      </c>
    </row>
    <row r="123" spans="1:11">
      <c r="A123" s="16">
        <v>110</v>
      </c>
      <c r="B123" s="52" t="s">
        <v>127</v>
      </c>
      <c r="C123" s="15" t="str">
        <f t="shared" si="12"/>
        <v>Estado</v>
      </c>
      <c r="D123" s="15" t="str">
        <f t="shared" si="13"/>
        <v>Estado</v>
      </c>
      <c r="E123" s="15" t="str">
        <f t="shared" si="9"/>
        <v>Estado</v>
      </c>
      <c r="F123" s="15" t="str">
        <f t="shared" si="10"/>
        <v>Estado</v>
      </c>
      <c r="G123" s="15" t="str">
        <f t="shared" si="11"/>
        <v>Estado</v>
      </c>
      <c r="H123" s="115" t="s">
        <v>1948</v>
      </c>
      <c r="I123" s="115" t="s">
        <v>1948</v>
      </c>
      <c r="J123" s="115" t="s">
        <v>1948</v>
      </c>
      <c r="K123" s="115" t="s">
        <v>197</v>
      </c>
    </row>
    <row r="124" spans="1:11">
      <c r="A124" s="16">
        <v>111</v>
      </c>
      <c r="B124" s="44" t="s">
        <v>1875</v>
      </c>
      <c r="C124" s="15" t="str">
        <f t="shared" si="12"/>
        <v>Estado</v>
      </c>
      <c r="D124" s="15" t="str">
        <f t="shared" si="13"/>
        <v>Estado</v>
      </c>
      <c r="E124" s="15" t="str">
        <f t="shared" si="9"/>
        <v>Estado</v>
      </c>
      <c r="F124" s="15" t="str">
        <f t="shared" si="10"/>
        <v>Estado</v>
      </c>
      <c r="G124" s="15" t="str">
        <f t="shared" si="11"/>
        <v>Estado</v>
      </c>
      <c r="H124" s="115" t="s">
        <v>1948</v>
      </c>
      <c r="I124" s="115" t="s">
        <v>1948</v>
      </c>
      <c r="J124" s="115" t="s">
        <v>1948</v>
      </c>
      <c r="K124" s="115" t="s">
        <v>197</v>
      </c>
    </row>
    <row r="125" spans="1:11">
      <c r="A125" s="16">
        <v>112</v>
      </c>
      <c r="B125" s="52" t="s">
        <v>1876</v>
      </c>
      <c r="C125" s="15" t="str">
        <f t="shared" si="12"/>
        <v>Estado</v>
      </c>
      <c r="D125" s="15" t="str">
        <f t="shared" si="13"/>
        <v>Estado</v>
      </c>
      <c r="E125" s="15" t="str">
        <f t="shared" si="9"/>
        <v>Estado</v>
      </c>
      <c r="F125" s="15" t="str">
        <f t="shared" si="10"/>
        <v>Estado</v>
      </c>
      <c r="G125" s="15" t="str">
        <f t="shared" si="11"/>
        <v>Estado</v>
      </c>
      <c r="H125" s="115" t="s">
        <v>1948</v>
      </c>
      <c r="I125" s="115" t="s">
        <v>1948</v>
      </c>
      <c r="J125" s="115" t="s">
        <v>1948</v>
      </c>
      <c r="K125" s="115" t="s">
        <v>197</v>
      </c>
    </row>
    <row r="126" spans="1:11">
      <c r="A126" s="16">
        <v>113</v>
      </c>
      <c r="B126" s="44" t="s">
        <v>1877</v>
      </c>
      <c r="C126" s="15" t="str">
        <f t="shared" si="12"/>
        <v>Estado</v>
      </c>
      <c r="D126" s="15" t="str">
        <f t="shared" si="13"/>
        <v>Estado</v>
      </c>
      <c r="E126" s="15" t="str">
        <f t="shared" si="9"/>
        <v>Estado</v>
      </c>
      <c r="F126" s="15" t="str">
        <f t="shared" si="10"/>
        <v>Estado</v>
      </c>
      <c r="G126" s="15" t="str">
        <f t="shared" si="11"/>
        <v>Estado</v>
      </c>
      <c r="H126" s="115" t="s">
        <v>1948</v>
      </c>
      <c r="I126" s="115" t="s">
        <v>1948</v>
      </c>
      <c r="J126" s="115" t="s">
        <v>1948</v>
      </c>
      <c r="K126" s="115" t="s">
        <v>197</v>
      </c>
    </row>
    <row r="127" spans="1:11">
      <c r="A127" s="16">
        <v>114</v>
      </c>
      <c r="B127" s="52" t="s">
        <v>129</v>
      </c>
      <c r="C127" s="15" t="str">
        <f t="shared" si="12"/>
        <v>Estado</v>
      </c>
      <c r="D127" s="15" t="str">
        <f t="shared" si="13"/>
        <v>Estado</v>
      </c>
      <c r="E127" s="15" t="str">
        <f t="shared" si="9"/>
        <v>Estado</v>
      </c>
      <c r="F127" s="15" t="str">
        <f t="shared" si="10"/>
        <v>Estado</v>
      </c>
      <c r="G127" s="15" t="str">
        <f t="shared" si="11"/>
        <v>Estado</v>
      </c>
      <c r="H127" s="115" t="s">
        <v>1948</v>
      </c>
      <c r="I127" s="115" t="s">
        <v>1948</v>
      </c>
      <c r="J127" s="115" t="s">
        <v>1948</v>
      </c>
      <c r="K127" s="115" t="s">
        <v>197</v>
      </c>
    </row>
    <row r="128" spans="1:11">
      <c r="A128" s="16">
        <v>115</v>
      </c>
      <c r="B128" s="44" t="s">
        <v>130</v>
      </c>
      <c r="C128" s="15" t="str">
        <f t="shared" si="12"/>
        <v>Estado</v>
      </c>
      <c r="D128" s="15" t="str">
        <f t="shared" si="13"/>
        <v>Estado</v>
      </c>
      <c r="E128" s="15" t="str">
        <f t="shared" si="9"/>
        <v>Estado</v>
      </c>
      <c r="F128" s="15" t="str">
        <f t="shared" si="10"/>
        <v>Estado</v>
      </c>
      <c r="G128" s="15" t="str">
        <f t="shared" si="11"/>
        <v>Estado</v>
      </c>
      <c r="H128" s="115" t="s">
        <v>1948</v>
      </c>
      <c r="I128" s="115" t="s">
        <v>197</v>
      </c>
      <c r="J128" s="115" t="s">
        <v>197</v>
      </c>
      <c r="K128" s="115" t="s">
        <v>1948</v>
      </c>
    </row>
    <row r="129" spans="1:11">
      <c r="A129" s="16">
        <v>116</v>
      </c>
      <c r="B129" s="52" t="s">
        <v>131</v>
      </c>
      <c r="C129" s="15" t="str">
        <f t="shared" si="12"/>
        <v>Estado</v>
      </c>
      <c r="D129" s="15" t="str">
        <f t="shared" si="13"/>
        <v>Estado</v>
      </c>
      <c r="E129" s="15" t="str">
        <f t="shared" si="9"/>
        <v>Estado</v>
      </c>
      <c r="F129" s="15" t="str">
        <f t="shared" si="10"/>
        <v>Estado</v>
      </c>
      <c r="G129" s="15" t="str">
        <f t="shared" si="11"/>
        <v>Estado</v>
      </c>
      <c r="H129" s="115" t="s">
        <v>1948</v>
      </c>
      <c r="I129" s="115" t="s">
        <v>197</v>
      </c>
      <c r="J129" s="115" t="s">
        <v>197</v>
      </c>
      <c r="K129" s="115" t="s">
        <v>197</v>
      </c>
    </row>
    <row r="130" spans="1:11">
      <c r="A130" s="16">
        <v>117</v>
      </c>
      <c r="B130" s="44" t="s">
        <v>132</v>
      </c>
      <c r="C130" s="15" t="str">
        <f t="shared" si="12"/>
        <v>Estado</v>
      </c>
      <c r="D130" s="15" t="str">
        <f t="shared" si="13"/>
        <v>Estado</v>
      </c>
      <c r="E130" s="15" t="str">
        <f t="shared" si="9"/>
        <v>Estado</v>
      </c>
      <c r="F130" s="15" t="str">
        <f t="shared" si="10"/>
        <v>Estado</v>
      </c>
      <c r="G130" s="15" t="str">
        <f t="shared" si="11"/>
        <v>Estado</v>
      </c>
      <c r="H130" s="115" t="s">
        <v>1948</v>
      </c>
      <c r="I130" s="115" t="s">
        <v>197</v>
      </c>
      <c r="J130" s="115" t="s">
        <v>197</v>
      </c>
      <c r="K130" s="115" t="s">
        <v>1948</v>
      </c>
    </row>
    <row r="131" spans="1:11">
      <c r="A131" s="16">
        <v>118</v>
      </c>
      <c r="B131" s="52" t="s">
        <v>1785</v>
      </c>
      <c r="C131" s="15" t="str">
        <f t="shared" si="12"/>
        <v>Estado</v>
      </c>
      <c r="D131" s="15" t="str">
        <f t="shared" si="13"/>
        <v>Estado</v>
      </c>
      <c r="E131" s="15" t="str">
        <f t="shared" si="9"/>
        <v>Estado</v>
      </c>
      <c r="F131" s="15" t="str">
        <f t="shared" si="10"/>
        <v>Estado</v>
      </c>
      <c r="G131" s="15" t="str">
        <f t="shared" si="11"/>
        <v>Estado</v>
      </c>
      <c r="H131" s="115" t="s">
        <v>1948</v>
      </c>
      <c r="I131" s="115" t="s">
        <v>197</v>
      </c>
      <c r="J131" s="115" t="s">
        <v>197</v>
      </c>
      <c r="K131" s="115" t="s">
        <v>197</v>
      </c>
    </row>
    <row r="132" spans="1:11">
      <c r="A132" s="16">
        <v>119</v>
      </c>
      <c r="B132" s="44" t="s">
        <v>1786</v>
      </c>
      <c r="C132" s="15" t="str">
        <f t="shared" si="12"/>
        <v>Estado</v>
      </c>
      <c r="D132" s="15" t="str">
        <f t="shared" si="13"/>
        <v>Estado</v>
      </c>
      <c r="E132" s="15" t="str">
        <f t="shared" si="9"/>
        <v>Estado</v>
      </c>
      <c r="F132" s="15" t="str">
        <f t="shared" si="10"/>
        <v>Estado</v>
      </c>
      <c r="G132" s="15" t="str">
        <f t="shared" si="11"/>
        <v>Estado</v>
      </c>
      <c r="H132" s="115" t="s">
        <v>1948</v>
      </c>
      <c r="I132" s="115" t="s">
        <v>197</v>
      </c>
      <c r="J132" s="115" t="s">
        <v>197</v>
      </c>
      <c r="K132" s="115" t="s">
        <v>1948</v>
      </c>
    </row>
    <row r="133" spans="1:11">
      <c r="A133" s="17">
        <v>120</v>
      </c>
      <c r="B133" s="52" t="s">
        <v>1882</v>
      </c>
      <c r="C133" s="15" t="str">
        <f t="shared" si="12"/>
        <v>Estado</v>
      </c>
      <c r="D133" s="15" t="str">
        <f t="shared" si="13"/>
        <v>Estado</v>
      </c>
      <c r="E133" s="15" t="str">
        <f t="shared" si="9"/>
        <v>Estado</v>
      </c>
      <c r="F133" s="15" t="str">
        <f t="shared" si="10"/>
        <v>Estado</v>
      </c>
      <c r="G133" s="15" t="str">
        <f t="shared" si="11"/>
        <v>Estado</v>
      </c>
      <c r="H133" s="115" t="s">
        <v>1948</v>
      </c>
      <c r="I133" s="115" t="s">
        <v>1948</v>
      </c>
      <c r="J133" s="115" t="s">
        <v>1948</v>
      </c>
      <c r="K133" s="115" t="s">
        <v>197</v>
      </c>
    </row>
    <row r="134" spans="1:11">
      <c r="A134" s="14">
        <v>121</v>
      </c>
      <c r="B134" s="44" t="s">
        <v>134</v>
      </c>
      <c r="C134" s="15" t="str">
        <f t="shared" si="12"/>
        <v>Estado</v>
      </c>
      <c r="D134" s="15" t="str">
        <f t="shared" si="13"/>
        <v>Estado</v>
      </c>
      <c r="E134" s="15" t="str">
        <f t="shared" si="9"/>
        <v>Estado</v>
      </c>
      <c r="F134" s="15" t="str">
        <f t="shared" si="10"/>
        <v>Estado</v>
      </c>
      <c r="G134" s="15" t="str">
        <f t="shared" si="11"/>
        <v>Estado</v>
      </c>
      <c r="H134" s="115" t="s">
        <v>1948</v>
      </c>
      <c r="I134" s="115" t="s">
        <v>197</v>
      </c>
      <c r="J134" s="115" t="s">
        <v>197</v>
      </c>
      <c r="K134" s="115" t="s">
        <v>1948</v>
      </c>
    </row>
    <row r="135" spans="1:11">
      <c r="A135" s="16">
        <v>122</v>
      </c>
      <c r="B135" s="52" t="s">
        <v>136</v>
      </c>
      <c r="C135" s="15" t="str">
        <f t="shared" si="12"/>
        <v>Estado</v>
      </c>
      <c r="D135" s="15" t="str">
        <f t="shared" si="13"/>
        <v>Estado</v>
      </c>
      <c r="E135" s="15" t="str">
        <f t="shared" si="9"/>
        <v>Estado</v>
      </c>
      <c r="F135" s="15" t="str">
        <f t="shared" si="10"/>
        <v>Estado</v>
      </c>
      <c r="G135" s="15" t="str">
        <f t="shared" si="11"/>
        <v>Estado</v>
      </c>
      <c r="H135" s="115" t="s">
        <v>1948</v>
      </c>
      <c r="I135" s="115" t="s">
        <v>1948</v>
      </c>
      <c r="J135" s="115" t="s">
        <v>1948</v>
      </c>
      <c r="K135" s="115" t="s">
        <v>197</v>
      </c>
    </row>
    <row r="136" spans="1:11">
      <c r="A136" s="17">
        <v>123</v>
      </c>
      <c r="B136" s="44" t="s">
        <v>137</v>
      </c>
      <c r="C136" s="15" t="str">
        <f t="shared" si="12"/>
        <v>Estado</v>
      </c>
      <c r="D136" s="15" t="str">
        <f t="shared" si="13"/>
        <v>Estado</v>
      </c>
      <c r="E136" s="15" t="str">
        <f t="shared" si="9"/>
        <v>Estado</v>
      </c>
      <c r="F136" s="15" t="str">
        <f t="shared" si="10"/>
        <v>Estado</v>
      </c>
      <c r="G136" s="15" t="str">
        <f t="shared" si="11"/>
        <v>Estado</v>
      </c>
      <c r="H136" s="115" t="s">
        <v>1948</v>
      </c>
      <c r="I136" s="115" t="s">
        <v>197</v>
      </c>
      <c r="J136" s="115" t="s">
        <v>197</v>
      </c>
      <c r="K136" s="115" t="s">
        <v>1948</v>
      </c>
    </row>
    <row r="137" spans="1:11">
      <c r="A137" s="14">
        <v>124</v>
      </c>
      <c r="B137" s="52" t="s">
        <v>138</v>
      </c>
      <c r="C137" s="15" t="str">
        <f t="shared" si="12"/>
        <v>Estado</v>
      </c>
      <c r="D137" s="15" t="str">
        <f t="shared" si="13"/>
        <v>Estado</v>
      </c>
      <c r="E137" s="15" t="str">
        <f t="shared" si="9"/>
        <v>Estado</v>
      </c>
      <c r="F137" s="15" t="str">
        <f t="shared" si="10"/>
        <v>Estado</v>
      </c>
      <c r="G137" s="15" t="str">
        <f t="shared" si="11"/>
        <v>Estado</v>
      </c>
      <c r="H137" s="115" t="s">
        <v>1948</v>
      </c>
      <c r="I137" s="115" t="s">
        <v>197</v>
      </c>
      <c r="J137" s="115" t="s">
        <v>197</v>
      </c>
      <c r="K137" s="115" t="s">
        <v>1948</v>
      </c>
    </row>
    <row r="138" spans="1:11">
      <c r="A138" s="16">
        <v>125</v>
      </c>
      <c r="B138" s="44" t="s">
        <v>1887</v>
      </c>
      <c r="C138" s="15" t="str">
        <f t="shared" si="12"/>
        <v>Estado</v>
      </c>
      <c r="D138" s="15" t="str">
        <f t="shared" si="13"/>
        <v>Estado</v>
      </c>
      <c r="E138" s="15" t="str">
        <f t="shared" si="9"/>
        <v>Estado</v>
      </c>
      <c r="F138" s="15" t="str">
        <f t="shared" si="10"/>
        <v>Estado</v>
      </c>
      <c r="G138" s="15" t="str">
        <f t="shared" si="11"/>
        <v>Estado</v>
      </c>
      <c r="H138" s="115" t="s">
        <v>1948</v>
      </c>
      <c r="I138" s="115" t="s">
        <v>197</v>
      </c>
      <c r="J138" s="115" t="s">
        <v>197</v>
      </c>
      <c r="K138" s="115" t="s">
        <v>1948</v>
      </c>
    </row>
    <row r="139" spans="1:11">
      <c r="A139" s="16">
        <v>126</v>
      </c>
      <c r="B139" s="52" t="s">
        <v>139</v>
      </c>
      <c r="C139" s="15" t="str">
        <f t="shared" si="12"/>
        <v>Estado</v>
      </c>
      <c r="D139" s="15" t="str">
        <f t="shared" si="13"/>
        <v>Estado</v>
      </c>
      <c r="E139" s="15" t="str">
        <f t="shared" si="9"/>
        <v>Estado</v>
      </c>
      <c r="F139" s="15" t="str">
        <f t="shared" si="10"/>
        <v>Estado</v>
      </c>
      <c r="G139" s="15" t="str">
        <f t="shared" si="11"/>
        <v>Estado</v>
      </c>
      <c r="H139" s="115" t="s">
        <v>1948</v>
      </c>
      <c r="I139" s="115" t="s">
        <v>197</v>
      </c>
      <c r="J139" s="115" t="s">
        <v>197</v>
      </c>
      <c r="K139" s="115" t="s">
        <v>197</v>
      </c>
    </row>
    <row r="140" spans="1:11">
      <c r="A140" s="16">
        <v>127</v>
      </c>
      <c r="B140" s="44" t="s">
        <v>140</v>
      </c>
      <c r="C140" s="15" t="str">
        <f t="shared" si="12"/>
        <v>Estado</v>
      </c>
      <c r="D140" s="15" t="str">
        <f t="shared" si="13"/>
        <v>Estado</v>
      </c>
      <c r="E140" s="15" t="str">
        <f t="shared" si="9"/>
        <v>Estado</v>
      </c>
      <c r="F140" s="15" t="str">
        <f t="shared" si="10"/>
        <v>Estado</v>
      </c>
      <c r="G140" s="15" t="str">
        <f t="shared" si="11"/>
        <v>Estado</v>
      </c>
      <c r="H140" s="115" t="s">
        <v>1948</v>
      </c>
      <c r="I140" s="115" t="s">
        <v>197</v>
      </c>
      <c r="J140" s="115" t="s">
        <v>197</v>
      </c>
      <c r="K140" s="115" t="s">
        <v>1948</v>
      </c>
    </row>
    <row r="141" spans="1:11">
      <c r="A141" s="16">
        <v>128</v>
      </c>
      <c r="B141" s="52" t="s">
        <v>141</v>
      </c>
      <c r="C141" s="15" t="str">
        <f t="shared" si="12"/>
        <v>Estado</v>
      </c>
      <c r="D141" s="15" t="str">
        <f t="shared" si="13"/>
        <v>Estado</v>
      </c>
      <c r="E141" s="15" t="str">
        <f t="shared" si="9"/>
        <v>Estado</v>
      </c>
      <c r="F141" s="15" t="str">
        <f t="shared" si="10"/>
        <v>Estado</v>
      </c>
      <c r="G141" s="15" t="str">
        <f t="shared" si="11"/>
        <v>Estado</v>
      </c>
      <c r="H141" s="115" t="s">
        <v>1948</v>
      </c>
      <c r="I141" s="115" t="s">
        <v>197</v>
      </c>
      <c r="J141" s="115" t="s">
        <v>197</v>
      </c>
      <c r="K141" s="115" t="s">
        <v>1948</v>
      </c>
    </row>
    <row r="142" spans="1:11">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1948</v>
      </c>
      <c r="I142" s="115" t="s">
        <v>197</v>
      </c>
      <c r="J142" s="115" t="s">
        <v>197</v>
      </c>
      <c r="K142" s="115" t="s">
        <v>1948</v>
      </c>
    </row>
    <row r="143" spans="1:11">
      <c r="A143" s="16">
        <v>130</v>
      </c>
      <c r="B143" s="52" t="s">
        <v>143</v>
      </c>
      <c r="C143" s="15" t="str">
        <f t="shared" si="14"/>
        <v>Estado</v>
      </c>
      <c r="D143" s="15" t="str">
        <f t="shared" si="15"/>
        <v>Estado</v>
      </c>
      <c r="E143" s="15" t="str">
        <f t="shared" ref="E143:E147" si="16">IF($D$5&gt;=5,"Estado",IF($D$5=$K$13,K143,IF($D$5=$J$13,J143,IF($D$5=$I$13,I143,H143))))</f>
        <v>Estado</v>
      </c>
      <c r="F143" s="15" t="str">
        <f t="shared" ref="F143:F147" si="17">IF($E$5&gt;=5,"Estado",IF($E$5=$K$13,K143,IF($E$5=$J$13,J143,IF($E$5=$I$13,I143,H143))))</f>
        <v>Estado</v>
      </c>
      <c r="G143" s="15" t="str">
        <f t="shared" ref="G143:G147" si="18">IF($F$5&gt;=5,"Estado",IF($F$5=$K$13,K143,IF($F$5=$J$13,J143,IF($F$5=$I$13,I143,H143))))</f>
        <v>Estado</v>
      </c>
      <c r="H143" s="115" t="s">
        <v>1948</v>
      </c>
      <c r="I143" s="115" t="s">
        <v>197</v>
      </c>
      <c r="J143" s="115" t="s">
        <v>197</v>
      </c>
      <c r="K143" s="115" t="s">
        <v>1948</v>
      </c>
    </row>
    <row r="144" spans="1:11">
      <c r="A144" s="16">
        <v>131</v>
      </c>
      <c r="B144" s="44" t="s">
        <v>1888</v>
      </c>
      <c r="C144" s="15" t="str">
        <f t="shared" si="14"/>
        <v>Estado</v>
      </c>
      <c r="D144" s="15" t="str">
        <f t="shared" si="15"/>
        <v>Estado</v>
      </c>
      <c r="E144" s="15" t="str">
        <f t="shared" si="16"/>
        <v>Estado</v>
      </c>
      <c r="F144" s="15" t="str">
        <f t="shared" si="17"/>
        <v>Estado</v>
      </c>
      <c r="G144" s="15" t="str">
        <f t="shared" si="18"/>
        <v>Estado</v>
      </c>
      <c r="H144" s="115" t="s">
        <v>1948</v>
      </c>
      <c r="I144" s="115" t="s">
        <v>197</v>
      </c>
      <c r="J144" s="115" t="s">
        <v>197</v>
      </c>
      <c r="K144" s="115" t="s">
        <v>1948</v>
      </c>
    </row>
    <row r="145" spans="1:11">
      <c r="A145" s="16">
        <v>132</v>
      </c>
      <c r="B145" s="52" t="s">
        <v>144</v>
      </c>
      <c r="C145" s="15" t="str">
        <f t="shared" si="14"/>
        <v>Estado</v>
      </c>
      <c r="D145" s="15" t="str">
        <f t="shared" si="15"/>
        <v>Estado</v>
      </c>
      <c r="E145" s="15" t="str">
        <f t="shared" si="16"/>
        <v>Estado</v>
      </c>
      <c r="F145" s="15" t="str">
        <f t="shared" si="17"/>
        <v>Estado</v>
      </c>
      <c r="G145" s="15" t="str">
        <f t="shared" si="18"/>
        <v>Estado</v>
      </c>
      <c r="H145" s="115" t="s">
        <v>1948</v>
      </c>
      <c r="I145" s="115" t="s">
        <v>197</v>
      </c>
      <c r="J145" s="115" t="s">
        <v>1948</v>
      </c>
      <c r="K145" s="115" t="s">
        <v>1948</v>
      </c>
    </row>
    <row r="146" spans="1:11">
      <c r="A146" s="16">
        <v>133</v>
      </c>
      <c r="B146" s="44" t="s">
        <v>146</v>
      </c>
      <c r="C146" s="15" t="str">
        <f t="shared" si="14"/>
        <v>Estado</v>
      </c>
      <c r="D146" s="15" t="str">
        <f t="shared" si="15"/>
        <v>Estado</v>
      </c>
      <c r="E146" s="15" t="str">
        <f t="shared" si="16"/>
        <v>Estado</v>
      </c>
      <c r="F146" s="15" t="str">
        <f t="shared" si="17"/>
        <v>Estado</v>
      </c>
      <c r="G146" s="15" t="str">
        <f t="shared" si="18"/>
        <v>Estado</v>
      </c>
      <c r="H146" s="115" t="s">
        <v>1948</v>
      </c>
      <c r="I146" s="115" t="s">
        <v>197</v>
      </c>
      <c r="J146" s="115" t="s">
        <v>197</v>
      </c>
      <c r="K146" s="115" t="s">
        <v>1948</v>
      </c>
    </row>
    <row r="147" spans="1:11">
      <c r="A147" s="17">
        <v>134</v>
      </c>
      <c r="B147" s="52" t="s">
        <v>149</v>
      </c>
      <c r="C147" s="15" t="str">
        <f t="shared" si="14"/>
        <v>Estado</v>
      </c>
      <c r="D147" s="15" t="str">
        <f t="shared" si="15"/>
        <v>Estado</v>
      </c>
      <c r="E147" s="15" t="str">
        <f t="shared" si="16"/>
        <v>Estado</v>
      </c>
      <c r="F147" s="15" t="str">
        <f t="shared" si="17"/>
        <v>Estado</v>
      </c>
      <c r="G147" s="15" t="str">
        <f t="shared" si="18"/>
        <v>Estado</v>
      </c>
      <c r="H147" s="115" t="s">
        <v>1948</v>
      </c>
      <c r="I147" s="116" t="s">
        <v>197</v>
      </c>
      <c r="J147" s="116" t="s">
        <v>197</v>
      </c>
      <c r="K147" s="115" t="s">
        <v>1948</v>
      </c>
    </row>
  </sheetData>
  <autoFilter ref="A13:K147"/>
  <mergeCells count="2">
    <mergeCell ref="C6:F6"/>
    <mergeCell ref="H12:K12"/>
  </mergeCells>
  <conditionalFormatting sqref="B14:B16">
    <cfRule type="expression" dxfId="91" priority="55" stopIfTrue="1">
      <formula>#REF!="OCULTAR"</formula>
    </cfRule>
  </conditionalFormatting>
  <conditionalFormatting sqref="B17:B31 B33:B71 B73:B93 B116:B121 B133 B135:B136">
    <cfRule type="expression" dxfId="90" priority="54" stopIfTrue="1">
      <formula>#REF!="OCULTAR"</formula>
    </cfRule>
  </conditionalFormatting>
  <conditionalFormatting sqref="B32">
    <cfRule type="expression" dxfId="89" priority="53" stopIfTrue="1">
      <formula>#REF!="OCULTAR"</formula>
    </cfRule>
  </conditionalFormatting>
  <conditionalFormatting sqref="B72">
    <cfRule type="expression" dxfId="88" priority="52" stopIfTrue="1">
      <formula>#REF!="OCULTAR"</formula>
    </cfRule>
  </conditionalFormatting>
  <conditionalFormatting sqref="B94:B115">
    <cfRule type="expression" dxfId="87" priority="50" stopIfTrue="1">
      <formula>#REF!="OCULTAR"</formula>
    </cfRule>
  </conditionalFormatting>
  <conditionalFormatting sqref="B122:B132">
    <cfRule type="expression" dxfId="86" priority="49" stopIfTrue="1">
      <formula>#REF!="OCULTAR"</formula>
    </cfRule>
  </conditionalFormatting>
  <conditionalFormatting sqref="B134">
    <cfRule type="expression" dxfId="85" priority="51" stopIfTrue="1">
      <formula>#REF!="OCULTAR"</formula>
    </cfRule>
  </conditionalFormatting>
  <conditionalFormatting sqref="B3:F3">
    <cfRule type="expression" dxfId="84" priority="1" stopIfTrue="1">
      <formula>#REF!="OCULTAR"</formula>
    </cfRule>
  </conditionalFormatting>
  <hyperlinks>
    <hyperlink ref="C9" r:id="rId1"/>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sheetPr codeName="Planilha8"/>
  <dimension ref="B1:AS93"/>
  <sheetViews>
    <sheetView showGridLines="0" topLeftCell="A7" workbookViewId="0">
      <selection activeCell="C8" sqref="C8:G9"/>
    </sheetView>
  </sheetViews>
  <sheetFormatPr defaultColWidth="9.140625" defaultRowHeight="1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row r="2" spans="2:43" s="154" customFormat="1" ht="20.100000000000001" customHeight="1">
      <c r="B2" s="706" t="s">
        <v>2106</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8"/>
      <c r="AJ2" s="459"/>
      <c r="AK2" s="459"/>
      <c r="AL2" s="459"/>
      <c r="AM2" s="459"/>
      <c r="AN2" s="459"/>
      <c r="AO2" s="459"/>
      <c r="AP2" s="459"/>
      <c r="AQ2" s="459"/>
    </row>
    <row r="3" spans="2:43" ht="5.0999999999999996" customHeight="1">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60"/>
      <c r="AK3" s="460"/>
      <c r="AL3" s="460"/>
      <c r="AM3" s="460"/>
      <c r="AN3" s="460"/>
      <c r="AO3" s="460"/>
      <c r="AP3" s="460"/>
      <c r="AQ3" s="460"/>
    </row>
    <row r="4" spans="2:43">
      <c r="B4" s="140"/>
      <c r="C4" s="852" t="s">
        <v>1942</v>
      </c>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141"/>
      <c r="AJ4" s="460"/>
      <c r="AK4" s="460"/>
      <c r="AL4" s="460"/>
      <c r="AM4" s="460"/>
      <c r="AN4" s="460"/>
      <c r="AO4" s="460"/>
      <c r="AP4" s="460"/>
      <c r="AQ4" s="460"/>
    </row>
    <row r="5" spans="2:43" ht="5.0999999999999996" customHeight="1">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60"/>
      <c r="AK5" s="460"/>
      <c r="AL5" s="460"/>
      <c r="AM5" s="460"/>
      <c r="AN5" s="460"/>
      <c r="AO5" s="460"/>
      <c r="AP5" s="460"/>
      <c r="AQ5" s="460"/>
    </row>
    <row r="6" spans="2:43">
      <c r="B6" s="140"/>
      <c r="C6" s="863" t="s">
        <v>1154</v>
      </c>
      <c r="D6" s="863"/>
      <c r="E6" s="863"/>
      <c r="F6" s="863"/>
      <c r="G6" s="863"/>
      <c r="H6" s="864" t="s">
        <v>162</v>
      </c>
      <c r="I6" s="864"/>
      <c r="J6" s="864"/>
      <c r="K6" s="864"/>
      <c r="L6" s="864"/>
      <c r="M6" s="864"/>
      <c r="N6" s="864"/>
      <c r="O6" s="864"/>
      <c r="P6" s="864"/>
      <c r="Q6" s="864"/>
      <c r="R6" s="864"/>
      <c r="S6" s="864"/>
      <c r="T6" s="864" t="s">
        <v>151</v>
      </c>
      <c r="U6" s="864"/>
      <c r="V6" s="864"/>
      <c r="W6" s="864"/>
      <c r="X6" s="864"/>
      <c r="Y6" s="864" t="s">
        <v>161</v>
      </c>
      <c r="Z6" s="864"/>
      <c r="AA6" s="864"/>
      <c r="AB6" s="864"/>
      <c r="AC6" s="864" t="s">
        <v>1891</v>
      </c>
      <c r="AD6" s="864"/>
      <c r="AE6" s="864"/>
      <c r="AF6" s="864" t="s">
        <v>150</v>
      </c>
      <c r="AG6" s="864"/>
      <c r="AH6" s="864"/>
      <c r="AI6" s="141"/>
      <c r="AJ6" s="460"/>
      <c r="AK6" s="460"/>
      <c r="AL6" s="460"/>
      <c r="AM6" s="460"/>
      <c r="AN6" s="460"/>
      <c r="AO6" s="460"/>
      <c r="AP6" s="460"/>
      <c r="AQ6" s="460"/>
    </row>
    <row r="7" spans="2:43" ht="15" customHeight="1">
      <c r="B7" s="140"/>
      <c r="C7" s="863"/>
      <c r="D7" s="863"/>
      <c r="E7" s="863"/>
      <c r="F7" s="863"/>
      <c r="G7" s="863"/>
      <c r="H7" s="864"/>
      <c r="I7" s="864"/>
      <c r="J7" s="864"/>
      <c r="K7" s="864"/>
      <c r="L7" s="864"/>
      <c r="M7" s="864"/>
      <c r="N7" s="864"/>
      <c r="O7" s="864"/>
      <c r="P7" s="864"/>
      <c r="Q7" s="864"/>
      <c r="R7" s="864"/>
      <c r="S7" s="864"/>
      <c r="T7" s="864"/>
      <c r="U7" s="864"/>
      <c r="V7" s="864"/>
      <c r="W7" s="864"/>
      <c r="X7" s="864"/>
      <c r="Y7" s="864"/>
      <c r="Z7" s="864"/>
      <c r="AA7" s="864"/>
      <c r="AB7" s="864"/>
      <c r="AC7" s="864"/>
      <c r="AD7" s="864"/>
      <c r="AE7" s="864"/>
      <c r="AF7" s="864"/>
      <c r="AG7" s="864"/>
      <c r="AH7" s="864"/>
      <c r="AI7" s="141"/>
      <c r="AJ7" s="460"/>
      <c r="AK7" s="460"/>
      <c r="AL7" s="460"/>
      <c r="AM7" s="460"/>
      <c r="AN7" s="460"/>
      <c r="AO7" s="460"/>
      <c r="AP7" s="460"/>
      <c r="AQ7" s="460"/>
    </row>
    <row r="8" spans="2:43" ht="30" customHeight="1">
      <c r="B8" s="140"/>
      <c r="C8" s="871"/>
      <c r="D8" s="872"/>
      <c r="E8" s="872"/>
      <c r="F8" s="872"/>
      <c r="G8" s="873"/>
      <c r="H8" s="877" t="str">
        <f>'DN217'!D2</f>
        <v>Selecionar código</v>
      </c>
      <c r="I8" s="877"/>
      <c r="J8" s="877"/>
      <c r="K8" s="877"/>
      <c r="L8" s="877"/>
      <c r="M8" s="877"/>
      <c r="N8" s="877"/>
      <c r="O8" s="877"/>
      <c r="P8" s="877"/>
      <c r="Q8" s="877"/>
      <c r="R8" s="877"/>
      <c r="S8" s="877"/>
      <c r="T8" s="866" t="str">
        <f>'DN217'!H2</f>
        <v>-</v>
      </c>
      <c r="U8" s="866"/>
      <c r="V8" s="866"/>
      <c r="W8" s="866"/>
      <c r="X8" s="866"/>
      <c r="Y8" s="867"/>
      <c r="Z8" s="867"/>
      <c r="AA8" s="867"/>
      <c r="AB8" s="867"/>
      <c r="AC8" s="868" t="str">
        <f>'DN217'!J2</f>
        <v>-</v>
      </c>
      <c r="AD8" s="868"/>
      <c r="AE8" s="868"/>
      <c r="AF8" s="870" t="str">
        <f>'DN217'!K2</f>
        <v>-</v>
      </c>
      <c r="AG8" s="870"/>
      <c r="AH8" s="870"/>
      <c r="AI8" s="141"/>
      <c r="AJ8" s="460"/>
      <c r="AK8" s="869" t="str">
        <f>auxiliar!C106</f>
        <v/>
      </c>
      <c r="AL8" s="869"/>
      <c r="AM8" s="869"/>
      <c r="AN8" s="869"/>
      <c r="AO8" s="869"/>
      <c r="AP8" s="460"/>
      <c r="AQ8" s="460"/>
    </row>
    <row r="9" spans="2:43" ht="30" customHeight="1">
      <c r="B9" s="140"/>
      <c r="C9" s="874"/>
      <c r="D9" s="875"/>
      <c r="E9" s="875"/>
      <c r="F9" s="875"/>
      <c r="G9" s="876"/>
      <c r="H9" s="877"/>
      <c r="I9" s="877"/>
      <c r="J9" s="877"/>
      <c r="K9" s="877"/>
      <c r="L9" s="877"/>
      <c r="M9" s="877"/>
      <c r="N9" s="877"/>
      <c r="O9" s="877"/>
      <c r="P9" s="877"/>
      <c r="Q9" s="877"/>
      <c r="R9" s="877"/>
      <c r="S9" s="877"/>
      <c r="T9" s="866" t="str">
        <f>'DN217'!H3</f>
        <v>-</v>
      </c>
      <c r="U9" s="866"/>
      <c r="V9" s="866"/>
      <c r="W9" s="866"/>
      <c r="X9" s="866"/>
      <c r="Y9" s="867"/>
      <c r="Z9" s="867"/>
      <c r="AA9" s="867"/>
      <c r="AB9" s="867"/>
      <c r="AC9" s="868" t="str">
        <f>'DN217'!J3</f>
        <v>-</v>
      </c>
      <c r="AD9" s="868"/>
      <c r="AE9" s="868"/>
      <c r="AF9" s="870"/>
      <c r="AG9" s="870"/>
      <c r="AH9" s="870"/>
      <c r="AI9" s="141"/>
      <c r="AJ9" s="460"/>
      <c r="AK9" s="869"/>
      <c r="AL9" s="869"/>
      <c r="AM9" s="869"/>
      <c r="AN9" s="869"/>
      <c r="AO9" s="869"/>
      <c r="AP9" s="460"/>
      <c r="AQ9" s="460"/>
    </row>
    <row r="10" spans="2:43" ht="30" customHeight="1">
      <c r="B10" s="140"/>
      <c r="C10" s="871"/>
      <c r="D10" s="872"/>
      <c r="E10" s="872"/>
      <c r="F10" s="872"/>
      <c r="G10" s="873"/>
      <c r="H10" s="877" t="str">
        <f>'DN217'!D4</f>
        <v>Selecionar código</v>
      </c>
      <c r="I10" s="877"/>
      <c r="J10" s="877"/>
      <c r="K10" s="877"/>
      <c r="L10" s="877"/>
      <c r="M10" s="877"/>
      <c r="N10" s="877"/>
      <c r="O10" s="877"/>
      <c r="P10" s="877"/>
      <c r="Q10" s="877"/>
      <c r="R10" s="877"/>
      <c r="S10" s="877"/>
      <c r="T10" s="866" t="str">
        <f>'DN217'!H4</f>
        <v>-</v>
      </c>
      <c r="U10" s="866"/>
      <c r="V10" s="866"/>
      <c r="W10" s="866"/>
      <c r="X10" s="866"/>
      <c r="Y10" s="867"/>
      <c r="Z10" s="867"/>
      <c r="AA10" s="867"/>
      <c r="AB10" s="867"/>
      <c r="AC10" s="868" t="str">
        <f>'DN217'!J4</f>
        <v>-</v>
      </c>
      <c r="AD10" s="868"/>
      <c r="AE10" s="868"/>
      <c r="AF10" s="870" t="str">
        <f>'DN217'!K4</f>
        <v>-</v>
      </c>
      <c r="AG10" s="870"/>
      <c r="AH10" s="870"/>
      <c r="AI10" s="141"/>
      <c r="AJ10" s="460"/>
      <c r="AK10" s="869"/>
      <c r="AL10" s="869"/>
      <c r="AM10" s="869"/>
      <c r="AN10" s="869"/>
      <c r="AO10" s="869"/>
      <c r="AP10" s="460"/>
      <c r="AQ10" s="460"/>
    </row>
    <row r="11" spans="2:43" ht="30" customHeight="1">
      <c r="B11" s="140"/>
      <c r="C11" s="874"/>
      <c r="D11" s="875"/>
      <c r="E11" s="875"/>
      <c r="F11" s="875"/>
      <c r="G11" s="876"/>
      <c r="H11" s="877"/>
      <c r="I11" s="877"/>
      <c r="J11" s="877"/>
      <c r="K11" s="877"/>
      <c r="L11" s="877"/>
      <c r="M11" s="877"/>
      <c r="N11" s="877"/>
      <c r="O11" s="877"/>
      <c r="P11" s="877"/>
      <c r="Q11" s="877"/>
      <c r="R11" s="877"/>
      <c r="S11" s="877"/>
      <c r="T11" s="866" t="str">
        <f>'DN217'!H5</f>
        <v>-</v>
      </c>
      <c r="U11" s="866"/>
      <c r="V11" s="866"/>
      <c r="W11" s="866"/>
      <c r="X11" s="866"/>
      <c r="Y11" s="867"/>
      <c r="Z11" s="867"/>
      <c r="AA11" s="867"/>
      <c r="AB11" s="867"/>
      <c r="AC11" s="868" t="str">
        <f>'DN217'!J5</f>
        <v>-</v>
      </c>
      <c r="AD11" s="868"/>
      <c r="AE11" s="868"/>
      <c r="AF11" s="870"/>
      <c r="AG11" s="870"/>
      <c r="AH11" s="870"/>
      <c r="AI11" s="141"/>
      <c r="AJ11" s="460"/>
      <c r="AK11" s="869"/>
      <c r="AL11" s="869"/>
      <c r="AM11" s="869"/>
      <c r="AN11" s="869"/>
      <c r="AO11" s="869"/>
      <c r="AP11" s="460"/>
      <c r="AQ11" s="460"/>
    </row>
    <row r="12" spans="2:43" ht="30" customHeight="1">
      <c r="B12" s="140"/>
      <c r="C12" s="871"/>
      <c r="D12" s="872"/>
      <c r="E12" s="872"/>
      <c r="F12" s="872"/>
      <c r="G12" s="873"/>
      <c r="H12" s="877" t="str">
        <f>'DN217'!D6</f>
        <v>Selecionar código</v>
      </c>
      <c r="I12" s="877"/>
      <c r="J12" s="877"/>
      <c r="K12" s="877"/>
      <c r="L12" s="877"/>
      <c r="M12" s="877"/>
      <c r="N12" s="877"/>
      <c r="O12" s="877"/>
      <c r="P12" s="877"/>
      <c r="Q12" s="877"/>
      <c r="R12" s="877"/>
      <c r="S12" s="877"/>
      <c r="T12" s="866" t="str">
        <f>'DN217'!H6</f>
        <v>-</v>
      </c>
      <c r="U12" s="866"/>
      <c r="V12" s="866"/>
      <c r="W12" s="866"/>
      <c r="X12" s="866"/>
      <c r="Y12" s="867"/>
      <c r="Z12" s="867"/>
      <c r="AA12" s="867"/>
      <c r="AB12" s="867"/>
      <c r="AC12" s="868" t="str">
        <f>'DN217'!J6</f>
        <v>-</v>
      </c>
      <c r="AD12" s="868"/>
      <c r="AE12" s="868"/>
      <c r="AF12" s="870" t="str">
        <f>'DN217'!K6</f>
        <v>-</v>
      </c>
      <c r="AG12" s="870"/>
      <c r="AH12" s="870"/>
      <c r="AI12" s="141"/>
      <c r="AJ12" s="460"/>
      <c r="AK12" s="460"/>
      <c r="AL12" s="460"/>
      <c r="AM12" s="460"/>
      <c r="AN12" s="460"/>
      <c r="AO12" s="460"/>
      <c r="AP12" s="460"/>
      <c r="AQ12" s="460"/>
    </row>
    <row r="13" spans="2:43" ht="30" customHeight="1">
      <c r="B13" s="140"/>
      <c r="C13" s="874"/>
      <c r="D13" s="875"/>
      <c r="E13" s="875"/>
      <c r="F13" s="875"/>
      <c r="G13" s="876"/>
      <c r="H13" s="877"/>
      <c r="I13" s="877"/>
      <c r="J13" s="877"/>
      <c r="K13" s="877"/>
      <c r="L13" s="877"/>
      <c r="M13" s="877"/>
      <c r="N13" s="877"/>
      <c r="O13" s="877"/>
      <c r="P13" s="877"/>
      <c r="Q13" s="877"/>
      <c r="R13" s="877"/>
      <c r="S13" s="877"/>
      <c r="T13" s="866" t="str">
        <f>'DN217'!H7</f>
        <v>-</v>
      </c>
      <c r="U13" s="866"/>
      <c r="V13" s="866"/>
      <c r="W13" s="866"/>
      <c r="X13" s="866"/>
      <c r="Y13" s="867"/>
      <c r="Z13" s="867"/>
      <c r="AA13" s="867"/>
      <c r="AB13" s="867"/>
      <c r="AC13" s="868" t="str">
        <f>'DN217'!J7</f>
        <v>-</v>
      </c>
      <c r="AD13" s="868"/>
      <c r="AE13" s="868"/>
      <c r="AF13" s="870"/>
      <c r="AG13" s="870"/>
      <c r="AH13" s="870"/>
      <c r="AI13" s="141"/>
      <c r="AJ13" s="460"/>
      <c r="AK13" s="460"/>
      <c r="AL13" s="460"/>
      <c r="AM13" s="460"/>
      <c r="AN13" s="460"/>
      <c r="AO13" s="460"/>
      <c r="AP13" s="460"/>
      <c r="AQ13" s="460"/>
    </row>
    <row r="14" spans="2:43" ht="30" customHeight="1">
      <c r="B14" s="140"/>
      <c r="C14" s="871"/>
      <c r="D14" s="872"/>
      <c r="E14" s="872"/>
      <c r="F14" s="872"/>
      <c r="G14" s="873"/>
      <c r="H14" s="877" t="str">
        <f>'DN217'!D8</f>
        <v>Selecionar código</v>
      </c>
      <c r="I14" s="877"/>
      <c r="J14" s="877"/>
      <c r="K14" s="877"/>
      <c r="L14" s="877"/>
      <c r="M14" s="877"/>
      <c r="N14" s="877"/>
      <c r="O14" s="877"/>
      <c r="P14" s="877"/>
      <c r="Q14" s="877"/>
      <c r="R14" s="877"/>
      <c r="S14" s="877"/>
      <c r="T14" s="866" t="str">
        <f>'DN217'!H8</f>
        <v>-</v>
      </c>
      <c r="U14" s="866"/>
      <c r="V14" s="866"/>
      <c r="W14" s="866"/>
      <c r="X14" s="866"/>
      <c r="Y14" s="867"/>
      <c r="Z14" s="867"/>
      <c r="AA14" s="867"/>
      <c r="AB14" s="867"/>
      <c r="AC14" s="868" t="str">
        <f>'DN217'!J8</f>
        <v>-</v>
      </c>
      <c r="AD14" s="868"/>
      <c r="AE14" s="868"/>
      <c r="AF14" s="870" t="str">
        <f>'DN217'!K8</f>
        <v>-</v>
      </c>
      <c r="AG14" s="870"/>
      <c r="AH14" s="870"/>
      <c r="AI14" s="141"/>
      <c r="AJ14" s="460"/>
      <c r="AK14" s="460"/>
      <c r="AL14" s="460"/>
      <c r="AM14" s="460"/>
      <c r="AN14" s="460"/>
      <c r="AO14" s="460"/>
      <c r="AP14" s="460"/>
      <c r="AQ14" s="460"/>
    </row>
    <row r="15" spans="2:43" ht="30" customHeight="1">
      <c r="B15" s="140"/>
      <c r="C15" s="874"/>
      <c r="D15" s="875"/>
      <c r="E15" s="875"/>
      <c r="F15" s="875"/>
      <c r="G15" s="876"/>
      <c r="H15" s="877"/>
      <c r="I15" s="877"/>
      <c r="J15" s="877"/>
      <c r="K15" s="877"/>
      <c r="L15" s="877"/>
      <c r="M15" s="877"/>
      <c r="N15" s="877"/>
      <c r="O15" s="877"/>
      <c r="P15" s="877"/>
      <c r="Q15" s="877"/>
      <c r="R15" s="877"/>
      <c r="S15" s="877"/>
      <c r="T15" s="866" t="str">
        <f>'DN217'!H9</f>
        <v>-</v>
      </c>
      <c r="U15" s="866"/>
      <c r="V15" s="866"/>
      <c r="W15" s="866"/>
      <c r="X15" s="866"/>
      <c r="Y15" s="867"/>
      <c r="Z15" s="867"/>
      <c r="AA15" s="867"/>
      <c r="AB15" s="867"/>
      <c r="AC15" s="868" t="str">
        <f>'DN217'!J9</f>
        <v>-</v>
      </c>
      <c r="AD15" s="868"/>
      <c r="AE15" s="868"/>
      <c r="AF15" s="870"/>
      <c r="AG15" s="870"/>
      <c r="AH15" s="870"/>
      <c r="AI15" s="141"/>
      <c r="AJ15" s="460"/>
      <c r="AK15" s="460"/>
      <c r="AL15" s="460"/>
      <c r="AM15" s="460"/>
      <c r="AN15" s="460"/>
      <c r="AO15" s="460"/>
      <c r="AP15" s="460"/>
      <c r="AQ15" s="460"/>
    </row>
    <row r="16" spans="2:43" ht="30" customHeight="1">
      <c r="B16" s="140"/>
      <c r="C16" s="871"/>
      <c r="D16" s="872"/>
      <c r="E16" s="872"/>
      <c r="F16" s="872"/>
      <c r="G16" s="873"/>
      <c r="H16" s="877" t="str">
        <f>'DN217'!D10</f>
        <v>Selecionar código</v>
      </c>
      <c r="I16" s="877"/>
      <c r="J16" s="877"/>
      <c r="K16" s="877"/>
      <c r="L16" s="877"/>
      <c r="M16" s="877"/>
      <c r="N16" s="877"/>
      <c r="O16" s="877"/>
      <c r="P16" s="877"/>
      <c r="Q16" s="877"/>
      <c r="R16" s="877"/>
      <c r="S16" s="877"/>
      <c r="T16" s="866" t="str">
        <f>'DN217'!H10</f>
        <v>-</v>
      </c>
      <c r="U16" s="866"/>
      <c r="V16" s="866"/>
      <c r="W16" s="866"/>
      <c r="X16" s="866"/>
      <c r="Y16" s="867"/>
      <c r="Z16" s="867"/>
      <c r="AA16" s="867"/>
      <c r="AB16" s="867"/>
      <c r="AC16" s="868" t="str">
        <f>'DN217'!J10</f>
        <v>-</v>
      </c>
      <c r="AD16" s="868"/>
      <c r="AE16" s="868"/>
      <c r="AF16" s="870" t="str">
        <f>'DN217'!K10</f>
        <v>-</v>
      </c>
      <c r="AG16" s="870"/>
      <c r="AH16" s="870"/>
      <c r="AI16" s="141"/>
      <c r="AJ16" s="460"/>
      <c r="AK16" s="460"/>
      <c r="AL16" s="460"/>
      <c r="AM16" s="460"/>
      <c r="AN16" s="460"/>
      <c r="AO16" s="460"/>
      <c r="AP16" s="460"/>
      <c r="AQ16" s="460"/>
    </row>
    <row r="17" spans="2:45" ht="30" customHeight="1">
      <c r="B17" s="140"/>
      <c r="C17" s="874"/>
      <c r="D17" s="875"/>
      <c r="E17" s="875"/>
      <c r="F17" s="875"/>
      <c r="G17" s="876"/>
      <c r="H17" s="877"/>
      <c r="I17" s="877"/>
      <c r="J17" s="877"/>
      <c r="K17" s="877"/>
      <c r="L17" s="877"/>
      <c r="M17" s="877"/>
      <c r="N17" s="877"/>
      <c r="O17" s="877"/>
      <c r="P17" s="877"/>
      <c r="Q17" s="877"/>
      <c r="R17" s="877"/>
      <c r="S17" s="877"/>
      <c r="T17" s="866" t="str">
        <f>'DN217'!H11</f>
        <v>-</v>
      </c>
      <c r="U17" s="866"/>
      <c r="V17" s="866"/>
      <c r="W17" s="866"/>
      <c r="X17" s="866"/>
      <c r="Y17" s="867"/>
      <c r="Z17" s="867"/>
      <c r="AA17" s="867"/>
      <c r="AB17" s="867"/>
      <c r="AC17" s="868" t="str">
        <f>'DN217'!J11</f>
        <v>-</v>
      </c>
      <c r="AD17" s="868"/>
      <c r="AE17" s="868"/>
      <c r="AF17" s="870"/>
      <c r="AG17" s="870"/>
      <c r="AH17" s="870"/>
      <c r="AI17" s="141"/>
      <c r="AJ17" s="349"/>
      <c r="AK17" s="349"/>
      <c r="AL17" s="349"/>
      <c r="AM17" s="349"/>
      <c r="AN17" s="349"/>
      <c r="AO17" s="349"/>
      <c r="AP17" s="349"/>
      <c r="AQ17" s="349"/>
      <c r="AR17" s="349"/>
      <c r="AS17" s="349"/>
    </row>
    <row r="18" spans="2:45" ht="5.0999999999999996" customHeight="1">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49"/>
      <c r="AK18" s="349"/>
      <c r="AL18" s="349"/>
      <c r="AM18" s="349"/>
      <c r="AN18" s="349"/>
      <c r="AO18" s="349"/>
      <c r="AP18" s="349"/>
      <c r="AQ18" s="349"/>
      <c r="AR18" s="349"/>
      <c r="AS18" s="349"/>
    </row>
    <row r="19" spans="2:45" ht="15" customHeight="1">
      <c r="B19" s="140"/>
      <c r="C19" s="859" t="s">
        <v>1168</v>
      </c>
      <c r="D19" s="859"/>
      <c r="E19" s="859"/>
      <c r="F19" s="859"/>
      <c r="G19" s="859"/>
      <c r="H19" s="859"/>
      <c r="I19" s="859"/>
      <c r="J19" s="859"/>
      <c r="K19" s="859"/>
      <c r="L19" s="859"/>
      <c r="M19" s="859"/>
      <c r="N19" s="856" t="str">
        <f>auxiliar!M4</f>
        <v/>
      </c>
      <c r="O19" s="857"/>
      <c r="P19" s="857"/>
      <c r="Q19" s="857"/>
      <c r="R19" s="857"/>
      <c r="S19" s="857"/>
      <c r="T19" s="857"/>
      <c r="U19" s="857"/>
      <c r="V19" s="857"/>
      <c r="W19" s="857"/>
      <c r="X19" s="858"/>
      <c r="Y19" s="19"/>
      <c r="Z19" s="19"/>
      <c r="AA19" s="19"/>
      <c r="AB19" s="19"/>
      <c r="AC19" s="19"/>
      <c r="AD19" s="19"/>
      <c r="AE19" s="19"/>
      <c r="AF19" s="19"/>
      <c r="AG19" s="19"/>
      <c r="AH19" s="19"/>
      <c r="AI19" s="141"/>
      <c r="AJ19" s="349"/>
      <c r="AK19" s="349"/>
      <c r="AL19" s="349"/>
      <c r="AM19" s="349"/>
      <c r="AN19" s="349"/>
      <c r="AO19" s="349"/>
      <c r="AP19" s="349"/>
      <c r="AQ19" s="349"/>
      <c r="AR19" s="349"/>
      <c r="AS19" s="349"/>
    </row>
    <row r="20" spans="2:45" ht="15" customHeight="1">
      <c r="B20" s="140"/>
      <c r="C20" s="859" t="s">
        <v>293</v>
      </c>
      <c r="D20" s="859"/>
      <c r="E20" s="859"/>
      <c r="F20" s="859"/>
      <c r="G20" s="859"/>
      <c r="H20" s="859"/>
      <c r="I20" s="859"/>
      <c r="J20" s="859"/>
      <c r="K20" s="859"/>
      <c r="L20" s="859"/>
      <c r="M20" s="859"/>
      <c r="N20" s="856" t="str">
        <f>auxiliar!C19</f>
        <v>Preenchimento incompleto.</v>
      </c>
      <c r="O20" s="857"/>
      <c r="P20" s="857"/>
      <c r="Q20" s="857"/>
      <c r="R20" s="857"/>
      <c r="S20" s="857"/>
      <c r="T20" s="857"/>
      <c r="U20" s="857"/>
      <c r="V20" s="857"/>
      <c r="W20" s="857"/>
      <c r="X20" s="858"/>
      <c r="Y20" s="19"/>
      <c r="Z20" s="19"/>
      <c r="AA20" s="19"/>
      <c r="AB20" s="19"/>
      <c r="AC20" s="19"/>
      <c r="AD20" s="19"/>
      <c r="AE20" s="19"/>
      <c r="AF20" s="19"/>
      <c r="AG20" s="19"/>
      <c r="AH20" s="19"/>
      <c r="AI20" s="141"/>
      <c r="AJ20" s="349"/>
      <c r="AK20" s="349"/>
      <c r="AL20" s="349"/>
      <c r="AM20" s="349"/>
      <c r="AN20" s="349"/>
      <c r="AO20" s="349"/>
      <c r="AP20" s="349"/>
      <c r="AQ20" s="349"/>
      <c r="AR20" s="349"/>
      <c r="AS20" s="349"/>
    </row>
    <row r="21" spans="2:45" ht="15" customHeight="1">
      <c r="B21" s="140"/>
      <c r="C21" s="860" t="s">
        <v>1945</v>
      </c>
      <c r="D21" s="861"/>
      <c r="E21" s="861"/>
      <c r="F21" s="861"/>
      <c r="G21" s="861"/>
      <c r="H21" s="861"/>
      <c r="I21" s="861"/>
      <c r="J21" s="861"/>
      <c r="K21" s="861"/>
      <c r="L21" s="861"/>
      <c r="M21" s="862"/>
      <c r="N21" s="856" t="str">
        <f>auxiliar!D39</f>
        <v>Preenchimento incompleto.</v>
      </c>
      <c r="O21" s="857"/>
      <c r="P21" s="857"/>
      <c r="Q21" s="857"/>
      <c r="R21" s="857"/>
      <c r="S21" s="857"/>
      <c r="T21" s="857"/>
      <c r="U21" s="857"/>
      <c r="V21" s="857"/>
      <c r="W21" s="857"/>
      <c r="X21" s="858"/>
      <c r="Y21" s="123"/>
      <c r="Z21" s="19"/>
      <c r="AA21" s="19"/>
      <c r="AB21" s="19"/>
      <c r="AC21" s="19"/>
      <c r="AD21" s="19"/>
      <c r="AE21" s="19"/>
      <c r="AF21" s="19"/>
      <c r="AG21" s="19"/>
      <c r="AH21" s="19"/>
      <c r="AI21" s="141"/>
      <c r="AJ21" s="349"/>
      <c r="AK21" s="349"/>
      <c r="AL21" s="349"/>
      <c r="AM21" s="349"/>
      <c r="AN21" s="349"/>
      <c r="AO21" s="349"/>
      <c r="AP21" s="349"/>
      <c r="AQ21" s="349"/>
      <c r="AR21" s="349"/>
      <c r="AS21" s="349"/>
    </row>
    <row r="22" spans="2:45" ht="15" customHeight="1">
      <c r="B22" s="140"/>
      <c r="C22" s="865" t="str">
        <f>auxiliar!K74</f>
        <v/>
      </c>
      <c r="D22" s="865"/>
      <c r="E22" s="865"/>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865"/>
      <c r="AF22" s="865"/>
      <c r="AG22" s="865"/>
      <c r="AH22" s="865"/>
      <c r="AI22" s="141"/>
      <c r="AJ22" s="349"/>
      <c r="AK22" s="349"/>
      <c r="AL22" s="349"/>
      <c r="AM22" s="349"/>
      <c r="AN22" s="349"/>
      <c r="AO22" s="349"/>
      <c r="AP22" s="349"/>
      <c r="AQ22" s="349"/>
      <c r="AR22" s="349"/>
      <c r="AS22" s="349"/>
    </row>
    <row r="23" spans="2:45" ht="5.0999999999999996" customHeight="1">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49"/>
      <c r="AK23" s="349"/>
      <c r="AL23" s="349"/>
      <c r="AM23" s="349"/>
      <c r="AN23" s="349"/>
      <c r="AO23" s="349"/>
      <c r="AP23" s="349"/>
      <c r="AQ23" s="349"/>
      <c r="AR23" s="349"/>
      <c r="AS23" s="349"/>
    </row>
    <row r="24" spans="2:45" ht="15" customHeight="1">
      <c r="B24" s="140"/>
      <c r="C24" s="853" t="s">
        <v>2079</v>
      </c>
      <c r="D24" s="854"/>
      <c r="E24" s="854"/>
      <c r="F24" s="854"/>
      <c r="G24" s="854"/>
      <c r="H24" s="854"/>
      <c r="I24" s="854"/>
      <c r="J24" s="854"/>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5"/>
      <c r="AI24" s="142"/>
      <c r="AJ24" s="349"/>
      <c r="AK24" s="349"/>
      <c r="AL24" s="349"/>
      <c r="AM24" s="349"/>
      <c r="AN24" s="349"/>
      <c r="AO24" s="349"/>
      <c r="AP24" s="349"/>
      <c r="AQ24" s="349"/>
      <c r="AR24" s="349"/>
      <c r="AS24" s="349"/>
    </row>
    <row r="25" spans="2:45" ht="5.0999999999999996" customHeight="1">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49"/>
      <c r="AK25" s="349"/>
      <c r="AL25" s="349"/>
      <c r="AM25" s="349"/>
      <c r="AN25" s="349"/>
      <c r="AO25" s="349"/>
      <c r="AP25" s="349"/>
      <c r="AQ25" s="349"/>
      <c r="AR25" s="349"/>
      <c r="AS25" s="349"/>
    </row>
    <row r="26" spans="2:45" ht="15.75" customHeight="1">
      <c r="B26" s="140"/>
      <c r="C26" s="418" t="s">
        <v>2103</v>
      </c>
      <c r="D26" s="419"/>
      <c r="E26" s="419"/>
      <c r="F26" s="419"/>
      <c r="G26" s="419"/>
      <c r="H26" s="419"/>
      <c r="I26" s="419"/>
      <c r="J26" s="419"/>
      <c r="K26" s="419"/>
      <c r="L26" s="419"/>
      <c r="M26" s="419"/>
      <c r="N26" s="419"/>
      <c r="O26" s="419"/>
      <c r="P26" s="419"/>
      <c r="Q26" s="419"/>
      <c r="R26" s="419"/>
      <c r="S26" s="419"/>
      <c r="T26" s="419"/>
      <c r="U26" s="420"/>
      <c r="V26" s="420"/>
      <c r="W26" s="420"/>
      <c r="X26" s="420"/>
      <c r="Y26" s="420"/>
      <c r="Z26" s="420"/>
      <c r="AA26" s="420"/>
      <c r="AB26" s="420"/>
      <c r="AC26" s="421"/>
      <c r="AD26" s="422"/>
      <c r="AE26" s="225"/>
      <c r="AF26" s="420"/>
      <c r="AG26" s="421"/>
      <c r="AH26" s="422"/>
      <c r="AI26" s="141"/>
      <c r="AJ26" s="349"/>
      <c r="AK26" s="349"/>
      <c r="AL26" s="349"/>
      <c r="AM26" s="349"/>
      <c r="AN26" s="349"/>
      <c r="AO26" s="349"/>
      <c r="AP26" s="349"/>
      <c r="AQ26" s="349"/>
      <c r="AR26" s="349"/>
      <c r="AS26" s="349"/>
    </row>
    <row r="27" spans="2:45" ht="15.75" customHeight="1">
      <c r="B27" s="140"/>
      <c r="C27" s="614" t="s">
        <v>2409</v>
      </c>
      <c r="D27" s="615"/>
      <c r="E27" s="615"/>
      <c r="F27" s="615"/>
      <c r="G27" s="615"/>
      <c r="H27" s="615"/>
      <c r="I27" s="615"/>
      <c r="J27" s="615"/>
      <c r="K27" s="615"/>
      <c r="L27" s="615"/>
      <c r="M27" s="615"/>
      <c r="N27" s="615"/>
      <c r="O27" s="615"/>
      <c r="P27" s="615"/>
      <c r="Q27" s="615"/>
      <c r="R27" s="615"/>
      <c r="S27" s="615"/>
      <c r="T27" s="615"/>
      <c r="U27" s="616"/>
      <c r="V27" s="616"/>
      <c r="W27" s="616"/>
      <c r="X27" s="616"/>
      <c r="Y27" s="616"/>
      <c r="Z27" s="616"/>
      <c r="AA27" s="616"/>
      <c r="AB27" s="616"/>
      <c r="AC27" s="617"/>
      <c r="AD27" s="618"/>
      <c r="AE27" s="614"/>
      <c r="AF27" s="616"/>
      <c r="AG27" s="617"/>
      <c r="AH27" s="618"/>
      <c r="AI27" s="141"/>
      <c r="AJ27" s="349"/>
      <c r="AK27" s="349"/>
      <c r="AL27" s="349"/>
      <c r="AM27" s="349"/>
      <c r="AN27" s="349"/>
      <c r="AO27" s="349"/>
      <c r="AP27" s="349"/>
      <c r="AQ27" s="349"/>
      <c r="AR27" s="349"/>
      <c r="AS27" s="349"/>
    </row>
    <row r="28" spans="2:45" ht="15.75" customHeight="1">
      <c r="B28" s="140"/>
      <c r="C28" s="614"/>
      <c r="D28" s="619"/>
      <c r="E28" s="618" t="s">
        <v>2414</v>
      </c>
      <c r="F28" s="614"/>
      <c r="G28" s="620"/>
      <c r="H28" s="620"/>
      <c r="I28" s="614"/>
      <c r="J28" s="621"/>
      <c r="K28" s="621"/>
      <c r="L28" s="621"/>
      <c r="M28" s="621"/>
      <c r="N28" s="619"/>
      <c r="O28" s="618" t="s">
        <v>1187</v>
      </c>
      <c r="P28" s="621"/>
      <c r="Q28" s="826"/>
      <c r="R28" s="826"/>
      <c r="S28" s="826"/>
      <c r="T28" s="826"/>
      <c r="U28" s="826"/>
      <c r="V28" s="826"/>
      <c r="W28" s="826"/>
      <c r="X28" s="826"/>
      <c r="Y28" s="621"/>
      <c r="Z28" s="826"/>
      <c r="AA28" s="826"/>
      <c r="AB28" s="826"/>
      <c r="AC28" s="826"/>
      <c r="AD28" s="826"/>
      <c r="AE28" s="826"/>
      <c r="AF28" s="826"/>
      <c r="AG28" s="826"/>
      <c r="AH28" s="826"/>
      <c r="AI28" s="141"/>
      <c r="AJ28" s="349"/>
      <c r="AK28" s="349"/>
      <c r="AL28" s="349"/>
      <c r="AM28" s="349"/>
      <c r="AN28" s="349"/>
      <c r="AO28" s="349"/>
      <c r="AP28" s="349"/>
      <c r="AQ28" s="349"/>
      <c r="AR28" s="349"/>
      <c r="AS28" s="349"/>
    </row>
    <row r="29" spans="2:45" ht="5.0999999999999996" customHeight="1">
      <c r="B29" s="140"/>
      <c r="C29" s="614"/>
      <c r="D29" s="615"/>
      <c r="E29" s="615"/>
      <c r="F29" s="615"/>
      <c r="G29" s="615"/>
      <c r="H29" s="615"/>
      <c r="I29" s="615"/>
      <c r="J29" s="615"/>
      <c r="K29" s="615"/>
      <c r="L29" s="615"/>
      <c r="M29" s="615"/>
      <c r="N29" s="615"/>
      <c r="O29" s="615"/>
      <c r="P29" s="615"/>
      <c r="Q29" s="615"/>
      <c r="R29" s="615"/>
      <c r="S29" s="615"/>
      <c r="T29" s="615"/>
      <c r="U29" s="616"/>
      <c r="V29" s="616"/>
      <c r="W29" s="616"/>
      <c r="X29" s="616"/>
      <c r="Y29" s="616"/>
      <c r="Z29" s="616"/>
      <c r="AA29" s="616"/>
      <c r="AB29" s="616"/>
      <c r="AC29" s="617"/>
      <c r="AD29" s="618"/>
      <c r="AE29" s="614"/>
      <c r="AF29" s="616"/>
      <c r="AG29" s="617"/>
      <c r="AH29" s="618"/>
      <c r="AI29" s="141"/>
      <c r="AJ29" s="349"/>
      <c r="AK29" s="349"/>
      <c r="AL29" s="349"/>
      <c r="AM29" s="349"/>
      <c r="AN29" s="349"/>
      <c r="AO29" s="349"/>
      <c r="AP29" s="349"/>
      <c r="AQ29" s="349"/>
      <c r="AR29" s="349"/>
      <c r="AS29" s="349"/>
    </row>
    <row r="30" spans="2:45" ht="15.75" customHeight="1">
      <c r="B30" s="140"/>
      <c r="C30" s="614" t="s">
        <v>2413</v>
      </c>
      <c r="D30" s="615"/>
      <c r="E30" s="615"/>
      <c r="F30" s="615"/>
      <c r="G30" s="615"/>
      <c r="H30" s="615"/>
      <c r="I30" s="615"/>
      <c r="J30" s="615"/>
      <c r="K30" s="615"/>
      <c r="L30" s="615"/>
      <c r="M30" s="615"/>
      <c r="N30" s="615"/>
      <c r="O30" s="615"/>
      <c r="P30" s="615"/>
      <c r="Q30" s="615"/>
      <c r="R30" s="615"/>
      <c r="S30" s="615"/>
      <c r="T30" s="615"/>
      <c r="U30" s="616"/>
      <c r="V30" s="616"/>
      <c r="W30" s="616"/>
      <c r="X30" s="616"/>
      <c r="Y30" s="616"/>
      <c r="Z30" s="616"/>
      <c r="AA30" s="616"/>
      <c r="AB30" s="616"/>
      <c r="AC30" s="617"/>
      <c r="AD30" s="618"/>
      <c r="AE30" s="614"/>
      <c r="AF30" s="616"/>
      <c r="AG30" s="617"/>
      <c r="AH30" s="618"/>
      <c r="AI30" s="141"/>
      <c r="AJ30" s="349"/>
      <c r="AK30" s="349"/>
      <c r="AL30" s="349"/>
      <c r="AM30" s="349"/>
      <c r="AN30" s="349"/>
      <c r="AO30" s="349"/>
      <c r="AP30" s="349"/>
      <c r="AQ30" s="349"/>
      <c r="AR30" s="349"/>
      <c r="AS30" s="349"/>
    </row>
    <row r="31" spans="2:45" ht="21.95" customHeight="1">
      <c r="B31" s="140"/>
      <c r="C31" s="827" t="s">
        <v>1154</v>
      </c>
      <c r="D31" s="828"/>
      <c r="E31" s="828"/>
      <c r="F31" s="828"/>
      <c r="G31" s="829"/>
      <c r="H31" s="830" t="s">
        <v>162</v>
      </c>
      <c r="I31" s="830"/>
      <c r="J31" s="830"/>
      <c r="K31" s="830"/>
      <c r="L31" s="830"/>
      <c r="M31" s="830"/>
      <c r="N31" s="830"/>
      <c r="O31" s="830"/>
      <c r="P31" s="830"/>
      <c r="Q31" s="830"/>
      <c r="R31" s="830"/>
      <c r="S31" s="830"/>
      <c r="T31" s="830" t="s">
        <v>151</v>
      </c>
      <c r="U31" s="830"/>
      <c r="V31" s="830"/>
      <c r="W31" s="830"/>
      <c r="X31" s="830" t="s">
        <v>2410</v>
      </c>
      <c r="Y31" s="830"/>
      <c r="Z31" s="830"/>
      <c r="AA31" s="830"/>
      <c r="AB31" s="830" t="s">
        <v>2411</v>
      </c>
      <c r="AC31" s="830"/>
      <c r="AD31" s="830"/>
      <c r="AE31" s="830"/>
      <c r="AF31" s="830" t="s">
        <v>156</v>
      </c>
      <c r="AG31" s="830"/>
      <c r="AH31" s="830"/>
      <c r="AI31" s="141"/>
      <c r="AJ31" s="349"/>
      <c r="AK31" s="349"/>
      <c r="AL31" s="349"/>
      <c r="AM31" s="349"/>
      <c r="AN31" s="349"/>
      <c r="AO31" s="349"/>
      <c r="AP31" s="349"/>
      <c r="AQ31" s="349"/>
      <c r="AR31" s="349"/>
      <c r="AS31" s="349"/>
    </row>
    <row r="32" spans="2:45" ht="15.75" customHeight="1">
      <c r="B32" s="140"/>
      <c r="C32" s="820"/>
      <c r="D32" s="821"/>
      <c r="E32" s="821"/>
      <c r="F32" s="821"/>
      <c r="G32" s="822"/>
      <c r="H32" s="831" t="str">
        <f>'DN217'!X2</f>
        <v>Selecionar código</v>
      </c>
      <c r="I32" s="815"/>
      <c r="J32" s="815"/>
      <c r="K32" s="815"/>
      <c r="L32" s="815"/>
      <c r="M32" s="815"/>
      <c r="N32" s="815"/>
      <c r="O32" s="815"/>
      <c r="P32" s="815"/>
      <c r="Q32" s="815"/>
      <c r="R32" s="815"/>
      <c r="S32" s="816"/>
      <c r="T32" s="813" t="str">
        <f>'DN217'!AB2</f>
        <v>-</v>
      </c>
      <c r="U32" s="813"/>
      <c r="V32" s="813"/>
      <c r="W32" s="813"/>
      <c r="X32" s="814"/>
      <c r="Y32" s="815"/>
      <c r="Z32" s="815"/>
      <c r="AA32" s="816"/>
      <c r="AB32" s="820"/>
      <c r="AC32" s="821"/>
      <c r="AD32" s="821"/>
      <c r="AE32" s="822"/>
      <c r="AF32" s="820" t="str">
        <f>'DN217'!AD2</f>
        <v>-</v>
      </c>
      <c r="AG32" s="821"/>
      <c r="AH32" s="822"/>
      <c r="AI32" s="141"/>
      <c r="AJ32" s="349"/>
      <c r="AK32" s="349"/>
      <c r="AL32" s="349"/>
      <c r="AM32" s="349"/>
      <c r="AN32" s="349"/>
      <c r="AO32" s="349"/>
      <c r="AP32" s="349"/>
      <c r="AQ32" s="349"/>
      <c r="AR32" s="349"/>
      <c r="AS32" s="349"/>
    </row>
    <row r="33" spans="2:45" ht="15.75" customHeight="1">
      <c r="B33" s="140"/>
      <c r="C33" s="823"/>
      <c r="D33" s="824"/>
      <c r="E33" s="824"/>
      <c r="F33" s="824"/>
      <c r="G33" s="825"/>
      <c r="H33" s="817"/>
      <c r="I33" s="818"/>
      <c r="J33" s="818"/>
      <c r="K33" s="818"/>
      <c r="L33" s="818"/>
      <c r="M33" s="818"/>
      <c r="N33" s="818"/>
      <c r="O33" s="818"/>
      <c r="P33" s="818"/>
      <c r="Q33" s="818"/>
      <c r="R33" s="818"/>
      <c r="S33" s="819"/>
      <c r="T33" s="813"/>
      <c r="U33" s="813"/>
      <c r="V33" s="813"/>
      <c r="W33" s="813"/>
      <c r="X33" s="817"/>
      <c r="Y33" s="818"/>
      <c r="Z33" s="818"/>
      <c r="AA33" s="819"/>
      <c r="AB33" s="823"/>
      <c r="AC33" s="824"/>
      <c r="AD33" s="824"/>
      <c r="AE33" s="825"/>
      <c r="AF33" s="823"/>
      <c r="AG33" s="824"/>
      <c r="AH33" s="825"/>
      <c r="AI33" s="141"/>
      <c r="AJ33" s="349"/>
      <c r="AK33" s="349"/>
      <c r="AL33" s="349"/>
      <c r="AM33" s="349"/>
      <c r="AN33" s="349"/>
      <c r="AO33" s="349"/>
      <c r="AP33" s="349"/>
      <c r="AQ33" s="349"/>
      <c r="AR33" s="349"/>
      <c r="AS33" s="349"/>
    </row>
    <row r="34" spans="2:45" ht="5.0999999999999996" customHeight="1">
      <c r="B34" s="140"/>
      <c r="C34" s="418"/>
      <c r="D34" s="419"/>
      <c r="E34" s="419"/>
      <c r="F34" s="419"/>
      <c r="G34" s="419"/>
      <c r="H34" s="419"/>
      <c r="I34" s="419"/>
      <c r="J34" s="419"/>
      <c r="K34" s="419"/>
      <c r="L34" s="419"/>
      <c r="M34" s="419"/>
      <c r="N34" s="419"/>
      <c r="O34" s="419"/>
      <c r="P34" s="419"/>
      <c r="Q34" s="419"/>
      <c r="R34" s="419"/>
      <c r="S34" s="419"/>
      <c r="T34" s="419"/>
      <c r="U34" s="420"/>
      <c r="V34" s="420"/>
      <c r="W34" s="420"/>
      <c r="X34" s="420"/>
      <c r="Y34" s="420"/>
      <c r="Z34" s="420"/>
      <c r="AA34" s="420"/>
      <c r="AB34" s="420"/>
      <c r="AC34" s="421"/>
      <c r="AD34" s="422"/>
      <c r="AE34" s="225"/>
      <c r="AF34" s="420"/>
      <c r="AG34" s="421"/>
      <c r="AH34" s="422"/>
      <c r="AI34" s="141"/>
      <c r="AJ34" s="349"/>
      <c r="AK34" s="349"/>
      <c r="AL34" s="349"/>
      <c r="AM34" s="349"/>
      <c r="AN34" s="349"/>
      <c r="AO34" s="349"/>
      <c r="AP34" s="349"/>
      <c r="AQ34" s="349"/>
      <c r="AR34" s="349"/>
      <c r="AS34" s="349"/>
    </row>
    <row r="35" spans="2:45" s="155" customFormat="1" ht="30.75" customHeight="1">
      <c r="B35" s="145"/>
      <c r="C35" s="696" t="s">
        <v>2464</v>
      </c>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146"/>
      <c r="AJ35" s="350"/>
      <c r="AK35" s="350"/>
      <c r="AL35" s="350"/>
      <c r="AM35" s="350"/>
      <c r="AN35" s="350"/>
      <c r="AO35" s="350"/>
      <c r="AP35" s="350"/>
      <c r="AQ35" s="350"/>
      <c r="AR35" s="350"/>
      <c r="AS35" s="350"/>
    </row>
    <row r="36" spans="2:45" ht="15" customHeight="1">
      <c r="B36" s="140"/>
      <c r="C36" s="225"/>
      <c r="D36" s="423"/>
      <c r="E36" s="422" t="s">
        <v>196</v>
      </c>
      <c r="F36" s="225"/>
      <c r="G36" s="423"/>
      <c r="H36" s="422" t="s">
        <v>197</v>
      </c>
      <c r="I36" s="225"/>
      <c r="J36" s="812" t="str">
        <f>IF(G36="x",auxiliar!C100,"")</f>
        <v/>
      </c>
      <c r="K36" s="812"/>
      <c r="L36" s="812"/>
      <c r="M36" s="812"/>
      <c r="N36" s="812"/>
      <c r="O36" s="812"/>
      <c r="P36" s="812"/>
      <c r="Q36" s="812"/>
      <c r="R36" s="812"/>
      <c r="S36" s="812" t="str">
        <f>IF(J36="","",auxiliar!A87)</f>
        <v/>
      </c>
      <c r="T36" s="812"/>
      <c r="U36" s="812"/>
      <c r="V36" s="812"/>
      <c r="W36" s="812"/>
      <c r="X36" s="812"/>
      <c r="Y36" s="812"/>
      <c r="Z36" s="812"/>
      <c r="AA36" s="812"/>
      <c r="AB36" s="812"/>
      <c r="AC36" s="812"/>
      <c r="AD36" s="812"/>
      <c r="AE36" s="812"/>
      <c r="AF36" s="812"/>
      <c r="AG36" s="812"/>
      <c r="AH36" s="812"/>
      <c r="AI36" s="147"/>
      <c r="AJ36" s="349"/>
      <c r="AK36" s="349"/>
      <c r="AL36" s="349"/>
      <c r="AM36" s="349"/>
      <c r="AN36" s="349"/>
      <c r="AO36" s="349"/>
      <c r="AP36" s="349"/>
      <c r="AQ36" s="349"/>
      <c r="AR36" s="349"/>
      <c r="AS36" s="349"/>
    </row>
    <row r="37" spans="2:45" ht="5.0999999999999996" customHeight="1">
      <c r="B37" s="140"/>
      <c r="C37" s="424"/>
      <c r="D37" s="424"/>
      <c r="E37" s="424"/>
      <c r="F37" s="424"/>
      <c r="G37" s="424"/>
      <c r="H37" s="424"/>
      <c r="I37" s="424"/>
      <c r="J37" s="420"/>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49"/>
      <c r="AK37" s="349"/>
      <c r="AL37" s="349"/>
      <c r="AM37" s="349"/>
      <c r="AN37" s="349"/>
      <c r="AO37" s="349"/>
      <c r="AP37" s="349"/>
      <c r="AQ37" s="349"/>
      <c r="AR37" s="349"/>
      <c r="AS37" s="349"/>
    </row>
    <row r="38" spans="2:45" ht="15" customHeight="1">
      <c r="B38" s="140"/>
      <c r="C38" s="225" t="s">
        <v>2151</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49"/>
      <c r="AK38" s="349"/>
      <c r="AL38" s="349"/>
      <c r="AM38" s="349"/>
      <c r="AN38" s="349"/>
      <c r="AO38" s="349"/>
      <c r="AP38" s="349"/>
      <c r="AQ38" s="349"/>
      <c r="AR38" s="349"/>
      <c r="AS38" s="349"/>
    </row>
    <row r="39" spans="2:45" ht="15" customHeight="1">
      <c r="B39" s="140"/>
      <c r="C39" s="424"/>
      <c r="D39" s="423"/>
      <c r="E39" s="422" t="s">
        <v>2183</v>
      </c>
      <c r="F39" s="225"/>
      <c r="G39" s="19"/>
      <c r="H39" s="19"/>
      <c r="I39" s="424"/>
      <c r="J39" s="424"/>
      <c r="K39" s="424"/>
      <c r="L39" s="19"/>
      <c r="M39" s="19"/>
      <c r="N39" s="423"/>
      <c r="O39" s="422" t="s">
        <v>1187</v>
      </c>
      <c r="P39" s="424"/>
      <c r="Q39" s="424"/>
      <c r="R39" s="424"/>
      <c r="S39" s="424"/>
      <c r="T39" s="812" t="str">
        <f>IF(AND(AG42="x",AG43="x",AG44="x"),auxiliar!C100,"")</f>
        <v/>
      </c>
      <c r="U39" s="812"/>
      <c r="V39" s="812"/>
      <c r="W39" s="812"/>
      <c r="X39" s="812"/>
      <c r="Y39" s="812"/>
      <c r="Z39" s="812"/>
      <c r="AA39" s="832" t="str">
        <f>IF(T39="","",auxiliar!A88)</f>
        <v/>
      </c>
      <c r="AB39" s="832"/>
      <c r="AC39" s="832"/>
      <c r="AD39" s="832"/>
      <c r="AE39" s="832"/>
      <c r="AF39" s="832"/>
      <c r="AG39" s="832"/>
      <c r="AH39" s="832"/>
      <c r="AI39" s="141"/>
      <c r="AJ39" s="349"/>
      <c r="AK39" s="349"/>
      <c r="AL39" s="349"/>
      <c r="AM39" s="349"/>
      <c r="AN39" s="349"/>
      <c r="AO39" s="349"/>
      <c r="AP39" s="349"/>
      <c r="AQ39" s="349"/>
      <c r="AR39" s="349"/>
      <c r="AS39" s="349"/>
    </row>
    <row r="40" spans="2:45" ht="5.0999999999999996" customHeight="1">
      <c r="B40" s="140"/>
      <c r="C40" s="424"/>
      <c r="D40" s="424"/>
      <c r="E40" s="424"/>
      <c r="F40" s="424"/>
      <c r="G40" s="424"/>
      <c r="H40" s="424"/>
      <c r="I40" s="424"/>
      <c r="J40" s="424"/>
      <c r="K40" s="424"/>
      <c r="L40" s="424"/>
      <c r="M40" s="424"/>
      <c r="N40" s="424"/>
      <c r="O40" s="424"/>
      <c r="P40" s="424"/>
      <c r="Q40" s="424"/>
      <c r="R40" s="424"/>
      <c r="S40" s="424"/>
      <c r="T40" s="424"/>
      <c r="U40" s="424"/>
      <c r="V40" s="424"/>
      <c r="W40" s="424"/>
      <c r="X40" s="225"/>
      <c r="Y40" s="225"/>
      <c r="Z40" s="225"/>
      <c r="AA40" s="225"/>
      <c r="AB40" s="225"/>
      <c r="AC40" s="225"/>
      <c r="AD40" s="225"/>
      <c r="AE40" s="225"/>
      <c r="AF40" s="225"/>
      <c r="AG40" s="225"/>
      <c r="AH40" s="225"/>
      <c r="AI40" s="141"/>
      <c r="AJ40" s="349"/>
      <c r="AK40" s="349"/>
      <c r="AL40" s="349"/>
      <c r="AM40" s="349"/>
      <c r="AN40" s="349"/>
      <c r="AO40" s="349"/>
      <c r="AP40" s="349"/>
      <c r="AQ40" s="349"/>
      <c r="AR40" s="349"/>
      <c r="AS40" s="349"/>
    </row>
    <row r="41" spans="2:45" ht="15" customHeight="1">
      <c r="B41" s="140"/>
      <c r="C41" s="225" t="s">
        <v>2182</v>
      </c>
      <c r="D41" s="424"/>
      <c r="E41" s="424"/>
      <c r="F41" s="424"/>
      <c r="G41" s="424"/>
      <c r="H41" s="424"/>
      <c r="I41" s="424"/>
      <c r="J41" s="424"/>
      <c r="K41" s="424"/>
      <c r="L41" s="424"/>
      <c r="M41" s="424"/>
      <c r="N41" s="424"/>
      <c r="O41" s="424"/>
      <c r="P41" s="424"/>
      <c r="Q41" s="424"/>
      <c r="R41" s="424"/>
      <c r="S41" s="424"/>
      <c r="T41" s="424"/>
      <c r="U41" s="424"/>
      <c r="V41" s="424"/>
      <c r="W41" s="424"/>
      <c r="X41" s="225"/>
      <c r="Y41" s="225"/>
      <c r="Z41" s="225"/>
      <c r="AA41" s="225"/>
      <c r="AB41" s="225"/>
      <c r="AC41" s="225"/>
      <c r="AD41" s="225"/>
      <c r="AE41" s="225"/>
      <c r="AF41" s="225"/>
      <c r="AG41" s="225"/>
      <c r="AH41" s="225"/>
      <c r="AI41" s="141"/>
      <c r="AJ41" s="349"/>
      <c r="AK41" s="349"/>
      <c r="AL41" s="349"/>
      <c r="AM41" s="349"/>
      <c r="AN41" s="349"/>
      <c r="AO41" s="349"/>
      <c r="AP41" s="349"/>
      <c r="AQ41" s="349"/>
      <c r="AR41" s="349"/>
      <c r="AS41" s="349"/>
    </row>
    <row r="42" spans="2:45" ht="15" customHeight="1">
      <c r="B42" s="140"/>
      <c r="C42" s="834" t="str">
        <f>auxiliar!A94</f>
        <v>- haverá qualquer modificação na área do reservatório e no trecho de vazão reduzida - TVR?</v>
      </c>
      <c r="D42" s="834"/>
      <c r="E42" s="834"/>
      <c r="F42" s="834"/>
      <c r="G42" s="834"/>
      <c r="H42" s="834"/>
      <c r="I42" s="834"/>
      <c r="J42" s="834"/>
      <c r="K42" s="834"/>
      <c r="L42" s="834"/>
      <c r="M42" s="834"/>
      <c r="N42" s="834"/>
      <c r="O42" s="834"/>
      <c r="P42" s="834"/>
      <c r="Q42" s="834"/>
      <c r="R42" s="834"/>
      <c r="S42" s="834"/>
      <c r="T42" s="834"/>
      <c r="U42" s="834"/>
      <c r="V42" s="834"/>
      <c r="W42" s="834"/>
      <c r="X42" s="834"/>
      <c r="Y42" s="834"/>
      <c r="Z42" s="834"/>
      <c r="AA42" s="834"/>
      <c r="AB42" s="834"/>
      <c r="AC42" s="835"/>
      <c r="AD42" s="423"/>
      <c r="AE42" s="422" t="s">
        <v>197</v>
      </c>
      <c r="AF42" s="225"/>
      <c r="AG42" s="423"/>
      <c r="AH42" s="422" t="s">
        <v>196</v>
      </c>
      <c r="AI42" s="141"/>
      <c r="AJ42" s="349"/>
      <c r="AK42" s="349"/>
      <c r="AL42" s="349"/>
      <c r="AM42" s="349"/>
      <c r="AN42" s="349"/>
      <c r="AO42" s="349"/>
      <c r="AP42" s="349"/>
      <c r="AQ42" s="349"/>
      <c r="AR42" s="349"/>
      <c r="AS42" s="349"/>
    </row>
    <row r="43" spans="2:45" ht="15" customHeight="1">
      <c r="B43" s="140"/>
      <c r="C43" s="834" t="str">
        <f>auxiliar!A95</f>
        <v>- serão necessárias alterações na outorga de direito de uso de recursos hídricos vigente?</v>
      </c>
      <c r="D43" s="834"/>
      <c r="E43" s="834"/>
      <c r="F43" s="834"/>
      <c r="G43" s="834"/>
      <c r="H43" s="834"/>
      <c r="I43" s="834"/>
      <c r="J43" s="834"/>
      <c r="K43" s="834"/>
      <c r="L43" s="834"/>
      <c r="M43" s="834"/>
      <c r="N43" s="834"/>
      <c r="O43" s="834"/>
      <c r="P43" s="834"/>
      <c r="Q43" s="834"/>
      <c r="R43" s="834"/>
      <c r="S43" s="834"/>
      <c r="T43" s="834"/>
      <c r="U43" s="834"/>
      <c r="V43" s="834"/>
      <c r="W43" s="834"/>
      <c r="X43" s="834"/>
      <c r="Y43" s="834"/>
      <c r="Z43" s="834"/>
      <c r="AA43" s="834"/>
      <c r="AB43" s="834"/>
      <c r="AC43" s="835"/>
      <c r="AD43" s="423"/>
      <c r="AE43" s="422" t="s">
        <v>197</v>
      </c>
      <c r="AF43" s="225"/>
      <c r="AG43" s="423"/>
      <c r="AH43" s="422" t="s">
        <v>196</v>
      </c>
      <c r="AI43" s="141"/>
    </row>
    <row r="44" spans="2:45" ht="15" customHeight="1">
      <c r="B44" s="140"/>
      <c r="C44" s="834" t="str">
        <f>auxiliar!A96</f>
        <v>- a capacidade instalada ultrapassará 30 MW (trinta megawatts)?</v>
      </c>
      <c r="D44" s="834"/>
      <c r="E44" s="834"/>
      <c r="F44" s="834"/>
      <c r="G44" s="834"/>
      <c r="H44" s="834"/>
      <c r="I44" s="834"/>
      <c r="J44" s="834"/>
      <c r="K44" s="834"/>
      <c r="L44" s="834"/>
      <c r="M44" s="834"/>
      <c r="N44" s="834"/>
      <c r="O44" s="834"/>
      <c r="P44" s="834"/>
      <c r="Q44" s="834"/>
      <c r="R44" s="834"/>
      <c r="S44" s="834"/>
      <c r="T44" s="834"/>
      <c r="U44" s="834"/>
      <c r="V44" s="834"/>
      <c r="W44" s="834"/>
      <c r="X44" s="834"/>
      <c r="Y44" s="834"/>
      <c r="Z44" s="834"/>
      <c r="AA44" s="834"/>
      <c r="AB44" s="834"/>
      <c r="AC44" s="835"/>
      <c r="AD44" s="423"/>
      <c r="AE44" s="422" t="s">
        <v>197</v>
      </c>
      <c r="AF44" s="225"/>
      <c r="AG44" s="423"/>
      <c r="AH44" s="422" t="s">
        <v>196</v>
      </c>
      <c r="AI44" s="141"/>
    </row>
    <row r="45" spans="2:45" ht="5.0999999999999996" customHeight="1">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421"/>
      <c r="AE45" s="422"/>
      <c r="AF45" s="225"/>
      <c r="AG45" s="421"/>
      <c r="AH45" s="422"/>
      <c r="AI45" s="141"/>
    </row>
    <row r="46" spans="2:45" ht="15" customHeight="1">
      <c r="B46" s="140"/>
      <c r="C46" s="225" t="s">
        <v>2002</v>
      </c>
      <c r="D46" s="425"/>
      <c r="E46" s="425"/>
      <c r="F46" s="425"/>
      <c r="G46" s="425"/>
      <c r="H46" s="425"/>
      <c r="I46" s="425"/>
      <c r="J46" s="425"/>
      <c r="K46" s="425"/>
      <c r="L46" s="425"/>
      <c r="M46" s="425"/>
      <c r="N46" s="425"/>
      <c r="O46" s="425"/>
      <c r="P46" s="425"/>
      <c r="Q46" s="425"/>
      <c r="R46" s="225"/>
      <c r="S46" s="426"/>
      <c r="T46" s="426"/>
      <c r="U46" s="426"/>
      <c r="V46" s="426"/>
      <c r="W46" s="426"/>
      <c r="X46" s="426"/>
      <c r="Y46" s="426"/>
      <c r="Z46" s="426"/>
      <c r="AA46" s="426"/>
      <c r="AB46" s="426"/>
      <c r="AC46" s="426"/>
      <c r="AD46" s="421"/>
      <c r="AE46" s="422"/>
      <c r="AF46" s="225"/>
      <c r="AG46" s="421"/>
      <c r="AH46" s="422"/>
      <c r="AI46" s="141"/>
    </row>
    <row r="47" spans="2:45" ht="15" customHeight="1">
      <c r="B47" s="140"/>
      <c r="C47" s="836" t="s">
        <v>2273</v>
      </c>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6"/>
      <c r="AC47" s="836"/>
      <c r="AD47" s="836"/>
      <c r="AE47" s="836"/>
      <c r="AF47" s="836"/>
      <c r="AG47" s="836"/>
      <c r="AH47" s="836"/>
      <c r="AI47" s="141"/>
    </row>
    <row r="48" spans="2:45" ht="15" customHeight="1">
      <c r="B48" s="140"/>
      <c r="C48" s="225"/>
      <c r="D48" s="494"/>
      <c r="E48" s="422" t="s">
        <v>1895</v>
      </c>
      <c r="F48" s="420"/>
      <c r="G48" s="420"/>
      <c r="H48" s="420"/>
      <c r="I48" s="420"/>
      <c r="J48" s="494"/>
      <c r="K48" s="422" t="s">
        <v>196</v>
      </c>
      <c r="L48" s="225"/>
      <c r="M48" s="420"/>
      <c r="N48" s="494"/>
      <c r="O48" s="422" t="s">
        <v>197</v>
      </c>
      <c r="P48" s="425"/>
      <c r="Q48" s="425"/>
      <c r="R48" s="225"/>
      <c r="S48" s="426"/>
      <c r="T48" s="426"/>
      <c r="U48" s="426"/>
      <c r="V48" s="426"/>
      <c r="W48" s="426"/>
      <c r="X48" s="426"/>
      <c r="Y48" s="426"/>
      <c r="Z48" s="426"/>
      <c r="AA48" s="426"/>
      <c r="AB48" s="426"/>
      <c r="AC48" s="426"/>
      <c r="AD48" s="421"/>
      <c r="AE48" s="422"/>
      <c r="AF48" s="225"/>
      <c r="AG48" s="421"/>
      <c r="AH48" s="422"/>
      <c r="AI48" s="141"/>
    </row>
    <row r="49" spans="2:35" ht="5.0999999999999996" customHeight="1">
      <c r="B49" s="140"/>
      <c r="C49" s="225"/>
      <c r="D49" s="425"/>
      <c r="E49" s="425"/>
      <c r="F49" s="425"/>
      <c r="G49" s="425"/>
      <c r="H49" s="425"/>
      <c r="I49" s="425"/>
      <c r="J49" s="425"/>
      <c r="K49" s="425"/>
      <c r="L49" s="425"/>
      <c r="M49" s="425"/>
      <c r="N49" s="425"/>
      <c r="O49" s="425"/>
      <c r="P49" s="425"/>
      <c r="Q49" s="425"/>
      <c r="R49" s="225"/>
      <c r="S49" s="426"/>
      <c r="T49" s="426"/>
      <c r="U49" s="426"/>
      <c r="V49" s="426"/>
      <c r="W49" s="426"/>
      <c r="X49" s="426"/>
      <c r="Y49" s="426"/>
      <c r="Z49" s="426"/>
      <c r="AA49" s="426"/>
      <c r="AB49" s="426"/>
      <c r="AC49" s="426"/>
      <c r="AD49" s="421"/>
      <c r="AE49" s="422"/>
      <c r="AF49" s="225"/>
      <c r="AG49" s="421"/>
      <c r="AH49" s="422"/>
      <c r="AI49" s="141"/>
    </row>
    <row r="50" spans="2:35" ht="30" customHeight="1">
      <c r="B50" s="140"/>
      <c r="C50" s="833" t="s">
        <v>2274</v>
      </c>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141"/>
    </row>
    <row r="51" spans="2:35" ht="15" customHeight="1">
      <c r="B51" s="140"/>
      <c r="C51" s="225"/>
      <c r="D51" s="494"/>
      <c r="E51" s="422" t="s">
        <v>1895</v>
      </c>
      <c r="F51" s="420"/>
      <c r="G51" s="420"/>
      <c r="H51" s="420"/>
      <c r="I51" s="420"/>
      <c r="J51" s="494"/>
      <c r="K51" s="422" t="s">
        <v>196</v>
      </c>
      <c r="L51" s="225"/>
      <c r="M51" s="420"/>
      <c r="N51" s="494"/>
      <c r="O51" s="422" t="s">
        <v>197</v>
      </c>
      <c r="P51" s="425"/>
      <c r="Q51" s="425"/>
      <c r="R51" s="225"/>
      <c r="S51" s="426"/>
      <c r="T51" s="426"/>
      <c r="U51" s="426"/>
      <c r="V51" s="426"/>
      <c r="W51" s="426"/>
      <c r="X51" s="426"/>
      <c r="Y51" s="426"/>
      <c r="Z51" s="426"/>
      <c r="AA51" s="426"/>
      <c r="AB51" s="426"/>
      <c r="AC51" s="426"/>
      <c r="AD51" s="421"/>
      <c r="AE51" s="422"/>
      <c r="AF51" s="225"/>
      <c r="AG51" s="421"/>
      <c r="AH51" s="422"/>
      <c r="AI51" s="141"/>
    </row>
    <row r="52" spans="2:35" ht="5.0999999999999996" customHeight="1">
      <c r="B52" s="140"/>
      <c r="C52" s="225"/>
      <c r="D52" s="425"/>
      <c r="E52" s="425"/>
      <c r="F52" s="425"/>
      <c r="G52" s="425"/>
      <c r="H52" s="425"/>
      <c r="I52" s="425"/>
      <c r="J52" s="425"/>
      <c r="K52" s="425"/>
      <c r="L52" s="425"/>
      <c r="M52" s="425"/>
      <c r="N52" s="425"/>
      <c r="O52" s="425"/>
      <c r="P52" s="425"/>
      <c r="Q52" s="425"/>
      <c r="R52" s="225"/>
      <c r="S52" s="426"/>
      <c r="T52" s="426"/>
      <c r="U52" s="426"/>
      <c r="V52" s="426"/>
      <c r="W52" s="426"/>
      <c r="X52" s="426"/>
      <c r="Y52" s="426"/>
      <c r="Z52" s="426"/>
      <c r="AA52" s="426"/>
      <c r="AB52" s="426"/>
      <c r="AC52" s="426"/>
      <c r="AD52" s="421"/>
      <c r="AE52" s="422"/>
      <c r="AF52" s="225"/>
      <c r="AG52" s="421"/>
      <c r="AH52" s="422"/>
      <c r="AI52" s="141"/>
    </row>
    <row r="53" spans="2:35" ht="15" customHeight="1">
      <c r="B53" s="140"/>
      <c r="C53" s="427" t="s">
        <v>2168</v>
      </c>
      <c r="D53" s="425"/>
      <c r="E53" s="425"/>
      <c r="F53" s="425"/>
      <c r="G53" s="425"/>
      <c r="H53" s="425"/>
      <c r="I53" s="425"/>
      <c r="J53" s="425"/>
      <c r="K53" s="425"/>
      <c r="L53" s="425"/>
      <c r="M53" s="425"/>
      <c r="N53" s="425"/>
      <c r="O53" s="425"/>
      <c r="P53" s="425"/>
      <c r="Q53" s="425"/>
      <c r="R53" s="225"/>
      <c r="S53" s="426"/>
      <c r="T53" s="426"/>
      <c r="U53" s="426"/>
      <c r="V53" s="426"/>
      <c r="W53" s="426"/>
      <c r="X53" s="426"/>
      <c r="Y53" s="426"/>
      <c r="Z53" s="426"/>
      <c r="AA53" s="426"/>
      <c r="AB53" s="426"/>
      <c r="AC53" s="426"/>
      <c r="AD53" s="421"/>
      <c r="AE53" s="422"/>
      <c r="AF53" s="225"/>
      <c r="AG53" s="421"/>
      <c r="AH53" s="422"/>
      <c r="AI53" s="141"/>
    </row>
    <row r="54" spans="2:35" ht="15" customHeight="1">
      <c r="B54" s="140"/>
      <c r="C54" s="225"/>
      <c r="D54" s="423"/>
      <c r="E54" s="422" t="s">
        <v>1895</v>
      </c>
      <c r="F54" s="420"/>
      <c r="G54" s="420"/>
      <c r="H54" s="420"/>
      <c r="I54" s="420"/>
      <c r="J54" s="423"/>
      <c r="K54" s="422" t="s">
        <v>196</v>
      </c>
      <c r="L54" s="225"/>
      <c r="M54" s="420"/>
      <c r="N54" s="423"/>
      <c r="O54" s="422" t="s">
        <v>197</v>
      </c>
      <c r="P54" s="425"/>
      <c r="Q54" s="426" t="str">
        <f>IF(N$54="x",auxiliar!A72,"")</f>
        <v/>
      </c>
      <c r="R54" s="19"/>
      <c r="S54" s="420"/>
      <c r="T54" s="426"/>
      <c r="U54" s="426"/>
      <c r="V54" s="426"/>
      <c r="W54" s="426"/>
      <c r="X54" s="426"/>
      <c r="Y54" s="426"/>
      <c r="Z54" s="426"/>
      <c r="AA54" s="426"/>
      <c r="AB54" s="426"/>
      <c r="AC54" s="426"/>
      <c r="AD54" s="421"/>
      <c r="AE54" s="422"/>
      <c r="AF54" s="225"/>
      <c r="AG54" s="421"/>
      <c r="AH54" s="422"/>
      <c r="AI54" s="141"/>
    </row>
    <row r="55" spans="2:35" ht="5.0999999999999996" customHeight="1">
      <c r="B55" s="140"/>
      <c r="C55" s="225"/>
      <c r="D55" s="428"/>
      <c r="E55" s="422"/>
      <c r="F55" s="420"/>
      <c r="G55" s="420"/>
      <c r="H55" s="420"/>
      <c r="I55" s="420"/>
      <c r="J55" s="428"/>
      <c r="K55" s="422"/>
      <c r="L55" s="225"/>
      <c r="M55" s="420"/>
      <c r="N55" s="428"/>
      <c r="O55" s="422"/>
      <c r="P55" s="425"/>
      <c r="Q55" s="426"/>
      <c r="R55" s="19"/>
      <c r="S55" s="420"/>
      <c r="T55" s="426"/>
      <c r="U55" s="426"/>
      <c r="V55" s="426"/>
      <c r="W55" s="426"/>
      <c r="X55" s="426"/>
      <c r="Y55" s="426"/>
      <c r="Z55" s="426"/>
      <c r="AA55" s="426"/>
      <c r="AB55" s="426"/>
      <c r="AC55" s="426"/>
      <c r="AD55" s="421"/>
      <c r="AE55" s="422"/>
      <c r="AF55" s="225"/>
      <c r="AG55" s="421"/>
      <c r="AH55" s="422"/>
      <c r="AI55" s="141"/>
    </row>
    <row r="56" spans="2:35" ht="15" customHeight="1">
      <c r="B56" s="140"/>
      <c r="C56" s="427" t="s">
        <v>2300</v>
      </c>
      <c r="D56" s="425"/>
      <c r="E56" s="425"/>
      <c r="F56" s="425"/>
      <c r="G56" s="425"/>
      <c r="H56" s="425"/>
      <c r="I56" s="425"/>
      <c r="J56" s="425"/>
      <c r="K56" s="425"/>
      <c r="L56" s="425"/>
      <c r="M56" s="425"/>
      <c r="N56" s="425"/>
      <c r="O56" s="425"/>
      <c r="P56" s="425"/>
      <c r="Q56" s="425"/>
      <c r="R56" s="225"/>
      <c r="S56" s="426"/>
      <c r="T56" s="426"/>
      <c r="U56" s="426"/>
      <c r="V56" s="426"/>
      <c r="W56" s="426"/>
      <c r="X56" s="426"/>
      <c r="Y56" s="426"/>
      <c r="Z56" s="426"/>
      <c r="AA56" s="426"/>
      <c r="AB56" s="426"/>
      <c r="AC56" s="426"/>
      <c r="AD56" s="421"/>
      <c r="AE56" s="422"/>
      <c r="AF56" s="225"/>
      <c r="AG56" s="421"/>
      <c r="AH56" s="422"/>
      <c r="AI56" s="141"/>
    </row>
    <row r="57" spans="2:35" ht="15" customHeight="1">
      <c r="B57" s="140"/>
      <c r="C57" s="225"/>
      <c r="D57" s="423"/>
      <c r="E57" s="422" t="s">
        <v>1895</v>
      </c>
      <c r="F57" s="420"/>
      <c r="G57" s="420"/>
      <c r="H57" s="420"/>
      <c r="I57" s="420"/>
      <c r="J57" s="423"/>
      <c r="K57" s="422" t="s">
        <v>196</v>
      </c>
      <c r="L57" s="225"/>
      <c r="M57" s="420"/>
      <c r="N57" s="423"/>
      <c r="O57" s="422" t="s">
        <v>197</v>
      </c>
      <c r="P57" s="425"/>
      <c r="Q57" s="426" t="str">
        <f>IF(N$57="x",auxiliar!G72,"")</f>
        <v/>
      </c>
      <c r="R57" s="19"/>
      <c r="S57" s="420"/>
      <c r="T57" s="426"/>
      <c r="U57" s="426"/>
      <c r="V57" s="426"/>
      <c r="W57" s="426"/>
      <c r="X57" s="426"/>
      <c r="Y57" s="426"/>
      <c r="Z57" s="426"/>
      <c r="AA57" s="426"/>
      <c r="AB57" s="426"/>
      <c r="AC57" s="426"/>
      <c r="AD57" s="421"/>
      <c r="AE57" s="422"/>
      <c r="AF57" s="225"/>
      <c r="AG57" s="421"/>
      <c r="AH57" s="422"/>
      <c r="AI57" s="141"/>
    </row>
    <row r="58" spans="2:35" ht="5.0999999999999996" customHeight="1">
      <c r="B58" s="140"/>
      <c r="C58" s="225"/>
      <c r="D58" s="428"/>
      <c r="E58" s="422"/>
      <c r="F58" s="420"/>
      <c r="G58" s="420"/>
      <c r="H58" s="420"/>
      <c r="I58" s="420"/>
      <c r="J58" s="428"/>
      <c r="K58" s="422"/>
      <c r="L58" s="225"/>
      <c r="M58" s="420"/>
      <c r="N58" s="428"/>
      <c r="O58" s="422"/>
      <c r="P58" s="425"/>
      <c r="Q58" s="426"/>
      <c r="R58" s="19"/>
      <c r="S58" s="420"/>
      <c r="T58" s="426"/>
      <c r="U58" s="426"/>
      <c r="V58" s="426"/>
      <c r="W58" s="426"/>
      <c r="X58" s="426"/>
      <c r="Y58" s="426"/>
      <c r="Z58" s="426"/>
      <c r="AA58" s="426"/>
      <c r="AB58" s="426"/>
      <c r="AC58" s="426"/>
      <c r="AD58" s="421"/>
      <c r="AE58" s="422"/>
      <c r="AF58" s="225"/>
      <c r="AG58" s="421"/>
      <c r="AH58" s="422"/>
      <c r="AI58" s="141"/>
    </row>
    <row r="59" spans="2:35" ht="30" customHeight="1">
      <c r="B59" s="140"/>
      <c r="C59" s="833" t="s">
        <v>2152</v>
      </c>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141"/>
    </row>
    <row r="60" spans="2:35" ht="15" customHeight="1">
      <c r="B60" s="140"/>
      <c r="C60" s="225"/>
      <c r="D60" s="423"/>
      <c r="E60" s="422" t="s">
        <v>1895</v>
      </c>
      <c r="F60" s="420"/>
      <c r="G60" s="420"/>
      <c r="H60" s="420"/>
      <c r="I60" s="420"/>
      <c r="J60" s="423"/>
      <c r="K60" s="422" t="s">
        <v>196</v>
      </c>
      <c r="L60" s="225"/>
      <c r="M60" s="420"/>
      <c r="N60" s="423"/>
      <c r="O60" s="422" t="s">
        <v>197</v>
      </c>
      <c r="P60" s="425"/>
      <c r="Q60" s="426" t="str">
        <f>IF(N$60="x",auxiliar!G71,"")</f>
        <v/>
      </c>
      <c r="R60" s="426"/>
      <c r="S60" s="420"/>
      <c r="T60" s="426"/>
      <c r="U60" s="426"/>
      <c r="V60" s="426"/>
      <c r="W60" s="426"/>
      <c r="X60" s="426"/>
      <c r="Y60" s="426"/>
      <c r="Z60" s="426"/>
      <c r="AA60" s="426"/>
      <c r="AB60" s="426"/>
      <c r="AC60" s="426"/>
      <c r="AD60" s="421"/>
      <c r="AE60" s="422"/>
      <c r="AF60" s="225"/>
      <c r="AG60" s="421"/>
      <c r="AH60" s="422"/>
      <c r="AI60" s="141"/>
    </row>
    <row r="61" spans="2:35" ht="5.0999999999999996" customHeight="1">
      <c r="B61" s="140"/>
      <c r="C61" s="225"/>
      <c r="D61" s="428"/>
      <c r="E61" s="422"/>
      <c r="F61" s="420"/>
      <c r="G61" s="420"/>
      <c r="H61" s="420"/>
      <c r="I61" s="420"/>
      <c r="J61" s="428"/>
      <c r="K61" s="422"/>
      <c r="L61" s="225"/>
      <c r="M61" s="420"/>
      <c r="N61" s="428"/>
      <c r="O61" s="422"/>
      <c r="P61" s="425"/>
      <c r="Q61" s="225"/>
      <c r="R61" s="426"/>
      <c r="S61" s="420"/>
      <c r="T61" s="426"/>
      <c r="U61" s="426"/>
      <c r="V61" s="426"/>
      <c r="W61" s="426"/>
      <c r="X61" s="426"/>
      <c r="Y61" s="426"/>
      <c r="Z61" s="426"/>
      <c r="AA61" s="426"/>
      <c r="AB61" s="426"/>
      <c r="AC61" s="426"/>
      <c r="AD61" s="421"/>
      <c r="AE61" s="422"/>
      <c r="AF61" s="225"/>
      <c r="AG61" s="421"/>
      <c r="AH61" s="422"/>
      <c r="AI61" s="141"/>
    </row>
    <row r="62" spans="2:35" ht="30" customHeight="1">
      <c r="B62" s="140"/>
      <c r="C62" s="833" t="s">
        <v>2153</v>
      </c>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141"/>
    </row>
    <row r="63" spans="2:35" ht="15" customHeight="1">
      <c r="B63" s="140"/>
      <c r="C63" s="225"/>
      <c r="D63" s="423"/>
      <c r="E63" s="422" t="s">
        <v>1895</v>
      </c>
      <c r="F63" s="420"/>
      <c r="G63" s="420"/>
      <c r="H63" s="420"/>
      <c r="I63" s="420"/>
      <c r="J63" s="423"/>
      <c r="K63" s="422" t="s">
        <v>196</v>
      </c>
      <c r="L63" s="225"/>
      <c r="M63" s="420"/>
      <c r="N63" s="423"/>
      <c r="O63" s="422" t="s">
        <v>197</v>
      </c>
      <c r="P63" s="425"/>
      <c r="Q63" s="426" t="str">
        <f>IF(N$63="x",auxiliar!G71,"")</f>
        <v/>
      </c>
      <c r="R63" s="426"/>
      <c r="S63" s="420"/>
      <c r="T63" s="426"/>
      <c r="U63" s="426"/>
      <c r="V63" s="426"/>
      <c r="W63" s="426"/>
      <c r="X63" s="426"/>
      <c r="Y63" s="426"/>
      <c r="Z63" s="426"/>
      <c r="AA63" s="426"/>
      <c r="AB63" s="426"/>
      <c r="AC63" s="426"/>
      <c r="AD63" s="421"/>
      <c r="AE63" s="422"/>
      <c r="AF63" s="225"/>
      <c r="AG63" s="421"/>
      <c r="AH63" s="422"/>
      <c r="AI63" s="141"/>
    </row>
    <row r="64" spans="2:35" ht="5.0999999999999996" customHeight="1">
      <c r="B64" s="140"/>
      <c r="C64" s="225"/>
      <c r="D64" s="428"/>
      <c r="E64" s="422"/>
      <c r="F64" s="420"/>
      <c r="G64" s="420"/>
      <c r="H64" s="420"/>
      <c r="I64" s="420"/>
      <c r="J64" s="428"/>
      <c r="K64" s="422"/>
      <c r="L64" s="225"/>
      <c r="M64" s="420"/>
      <c r="N64" s="428"/>
      <c r="O64" s="422"/>
      <c r="P64" s="425"/>
      <c r="Q64" s="225"/>
      <c r="R64" s="426"/>
      <c r="S64" s="420"/>
      <c r="T64" s="426"/>
      <c r="U64" s="426"/>
      <c r="V64" s="426"/>
      <c r="W64" s="426"/>
      <c r="X64" s="426"/>
      <c r="Y64" s="426"/>
      <c r="Z64" s="426"/>
      <c r="AA64" s="426"/>
      <c r="AB64" s="426"/>
      <c r="AC64" s="426"/>
      <c r="AD64" s="421"/>
      <c r="AE64" s="422"/>
      <c r="AF64" s="225"/>
      <c r="AG64" s="421"/>
      <c r="AH64" s="422"/>
      <c r="AI64" s="141"/>
    </row>
    <row r="65" spans="2:38" ht="15" customHeight="1">
      <c r="B65" s="140"/>
      <c r="C65" s="427" t="s">
        <v>2201</v>
      </c>
      <c r="D65" s="420"/>
      <c r="E65" s="420"/>
      <c r="F65" s="420"/>
      <c r="G65" s="420"/>
      <c r="H65" s="420"/>
      <c r="I65" s="420"/>
      <c r="J65" s="420"/>
      <c r="K65" s="420"/>
      <c r="L65" s="426"/>
      <c r="M65" s="426"/>
      <c r="N65" s="420"/>
      <c r="O65" s="420"/>
      <c r="P65" s="420"/>
      <c r="Q65" s="19"/>
      <c r="R65" s="19"/>
      <c r="S65" s="19"/>
      <c r="T65" s="19"/>
      <c r="U65" s="19"/>
      <c r="V65" s="19"/>
      <c r="W65" s="19"/>
      <c r="X65" s="19"/>
      <c r="Y65" s="19"/>
      <c r="Z65" s="19"/>
      <c r="AA65" s="19"/>
      <c r="AB65" s="19"/>
      <c r="AC65" s="19"/>
      <c r="AD65" s="19"/>
      <c r="AE65" s="19"/>
      <c r="AF65" s="420"/>
      <c r="AG65" s="420"/>
      <c r="AH65" s="420"/>
      <c r="AI65" s="430"/>
    </row>
    <row r="66" spans="2:38" ht="15" customHeight="1">
      <c r="B66" s="140"/>
      <c r="C66" s="427"/>
      <c r="D66" s="423"/>
      <c r="E66" s="422" t="s">
        <v>196</v>
      </c>
      <c r="F66" s="225"/>
      <c r="G66" s="660" t="e">
        <f>IF('TELA 2'!#REF!="X","x","")</f>
        <v>#REF!</v>
      </c>
      <c r="H66" s="422" t="s">
        <v>197</v>
      </c>
      <c r="J66" s="659" t="e">
        <f>IF(AND(D66="",G66=""),"","(Resposta automática.)")</f>
        <v>#REF!</v>
      </c>
      <c r="K66" s="420"/>
      <c r="L66" s="426"/>
      <c r="M66" s="426"/>
      <c r="N66" s="420"/>
      <c r="O66" s="420"/>
      <c r="P66" s="420"/>
      <c r="Q66" s="426" t="e">
        <f>IF(G$66="x",auxiliar!A71,"")</f>
        <v>#REF!</v>
      </c>
      <c r="R66" s="19"/>
      <c r="S66" s="19"/>
      <c r="T66" s="19"/>
      <c r="U66" s="19"/>
      <c r="V66" s="19"/>
      <c r="W66" s="19"/>
      <c r="X66" s="19"/>
      <c r="Y66" s="19"/>
      <c r="Z66" s="19"/>
      <c r="AA66" s="19"/>
      <c r="AB66" s="19"/>
      <c r="AC66" s="19"/>
      <c r="AD66" s="19"/>
      <c r="AE66" s="19"/>
      <c r="AF66" s="420"/>
      <c r="AG66" s="420"/>
      <c r="AH66" s="420"/>
      <c r="AI66" s="430"/>
    </row>
    <row r="67" spans="2:38" ht="5.0999999999999996" customHeight="1">
      <c r="B67" s="140"/>
      <c r="C67" s="425"/>
      <c r="D67" s="658"/>
      <c r="E67" s="425"/>
      <c r="F67" s="425"/>
      <c r="G67" s="425"/>
      <c r="H67" s="425"/>
      <c r="I67" s="425"/>
      <c r="J67" s="425"/>
      <c r="K67" s="425"/>
      <c r="L67" s="425"/>
      <c r="M67" s="425"/>
      <c r="N67" s="425"/>
      <c r="O67" s="425"/>
      <c r="P67" s="425"/>
      <c r="Q67" s="425"/>
      <c r="R67" s="225"/>
      <c r="S67" s="426"/>
      <c r="T67" s="426"/>
      <c r="U67" s="426"/>
      <c r="V67" s="426"/>
      <c r="W67" s="426"/>
      <c r="X67" s="426"/>
      <c r="Y67" s="426"/>
      <c r="Z67" s="426"/>
      <c r="AA67" s="426"/>
      <c r="AB67" s="426"/>
      <c r="AC67" s="426"/>
      <c r="AD67" s="225"/>
      <c r="AE67" s="225"/>
      <c r="AF67" s="225"/>
      <c r="AG67" s="225"/>
      <c r="AH67" s="225"/>
      <c r="AI67" s="141"/>
    </row>
    <row r="68" spans="2:38" ht="42" customHeight="1">
      <c r="B68" s="140"/>
      <c r="C68" s="717" t="s">
        <v>2146</v>
      </c>
      <c r="D68" s="717"/>
      <c r="E68" s="717"/>
      <c r="F68" s="717"/>
      <c r="G68" s="717"/>
      <c r="H68" s="717"/>
      <c r="I68" s="717"/>
      <c r="J68" s="717"/>
      <c r="K68" s="717"/>
      <c r="L68" s="71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141"/>
    </row>
    <row r="69" spans="2:38" ht="15" customHeight="1">
      <c r="B69" s="140"/>
      <c r="C69" s="425"/>
      <c r="D69" s="423"/>
      <c r="E69" s="422" t="s">
        <v>196</v>
      </c>
      <c r="F69" s="225"/>
      <c r="G69" s="423"/>
      <c r="H69" s="422" t="s">
        <v>197</v>
      </c>
      <c r="I69" s="225"/>
      <c r="J69" s="812" t="str">
        <f>auxiliar!G44</f>
        <v/>
      </c>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141"/>
    </row>
    <row r="70" spans="2:38" ht="5.0999999999999996" customHeight="1">
      <c r="B70" s="140"/>
      <c r="C70" s="425"/>
      <c r="D70" s="428"/>
      <c r="E70" s="422"/>
      <c r="F70" s="225"/>
      <c r="G70" s="428"/>
      <c r="H70" s="422"/>
      <c r="I70" s="2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141"/>
    </row>
    <row r="71" spans="2:38" ht="15" customHeight="1">
      <c r="B71" s="140"/>
      <c r="C71" s="275" t="s">
        <v>2339</v>
      </c>
      <c r="D71" s="421"/>
      <c r="E71" s="422"/>
      <c r="F71" s="225"/>
      <c r="G71" s="421"/>
      <c r="H71" s="422"/>
      <c r="I71" s="225"/>
      <c r="J71" s="425"/>
      <c r="K71" s="425"/>
      <c r="L71" s="425"/>
      <c r="M71" s="425"/>
      <c r="N71" s="425"/>
      <c r="O71" s="438"/>
      <c r="P71" s="278" t="s">
        <v>257</v>
      </c>
      <c r="Q71" s="19"/>
      <c r="R71" s="438"/>
      <c r="S71" s="278" t="s">
        <v>2340</v>
      </c>
      <c r="T71" s="19"/>
      <c r="U71" s="425"/>
      <c r="V71" s="19"/>
      <c r="W71" s="438"/>
      <c r="X71" s="278" t="s">
        <v>2335</v>
      </c>
      <c r="Y71" s="425"/>
      <c r="Z71" s="19"/>
      <c r="AA71" s="438"/>
      <c r="AB71" s="278" t="s">
        <v>2338</v>
      </c>
      <c r="AC71" s="425"/>
      <c r="AD71" s="19"/>
      <c r="AE71" s="438"/>
      <c r="AF71" s="278" t="s">
        <v>1939</v>
      </c>
      <c r="AG71" s="425"/>
      <c r="AH71" s="19"/>
      <c r="AI71" s="141"/>
    </row>
    <row r="72" spans="2:38" ht="5.0999999999999996" customHeight="1">
      <c r="B72" s="140"/>
      <c r="C72" s="425"/>
      <c r="D72" s="421"/>
      <c r="E72" s="422"/>
      <c r="F72" s="225"/>
      <c r="G72" s="421"/>
      <c r="H72" s="422"/>
      <c r="I72" s="2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141"/>
    </row>
    <row r="73" spans="2:38" ht="15" customHeight="1">
      <c r="B73" s="140"/>
      <c r="C73" s="720" t="s">
        <v>2341</v>
      </c>
      <c r="D73" s="720"/>
      <c r="E73" s="720"/>
      <c r="F73" s="720"/>
      <c r="G73" s="720"/>
      <c r="H73" s="720"/>
      <c r="I73" s="720"/>
      <c r="J73" s="720"/>
      <c r="K73" s="720"/>
      <c r="L73" s="720"/>
      <c r="M73" s="720"/>
      <c r="N73" s="720"/>
      <c r="O73" s="720"/>
      <c r="P73" s="720"/>
      <c r="Q73" s="720"/>
      <c r="R73" s="720"/>
      <c r="S73" s="720"/>
      <c r="T73" s="720"/>
      <c r="U73" s="720"/>
      <c r="V73" s="19"/>
      <c r="W73" s="438"/>
      <c r="X73" s="247" t="s">
        <v>1895</v>
      </c>
      <c r="Y73" s="425"/>
      <c r="Z73" s="19"/>
      <c r="AA73" s="425"/>
      <c r="AB73" s="438"/>
      <c r="AC73" s="247" t="s">
        <v>2342</v>
      </c>
      <c r="AD73" s="425"/>
      <c r="AE73" s="438"/>
      <c r="AF73" s="247" t="s">
        <v>1187</v>
      </c>
      <c r="AG73" s="425"/>
      <c r="AH73" s="425"/>
      <c r="AI73" s="141"/>
    </row>
    <row r="74" spans="2:38" ht="5.0999999999999996" customHeight="1">
      <c r="B74" s="140"/>
      <c r="C74" s="425"/>
      <c r="D74" s="425"/>
      <c r="E74" s="425"/>
      <c r="F74" s="425"/>
      <c r="G74" s="425"/>
      <c r="H74" s="425"/>
      <c r="I74" s="425"/>
      <c r="J74" s="425"/>
      <c r="K74" s="425"/>
      <c r="L74" s="425"/>
      <c r="M74" s="425"/>
      <c r="N74" s="425"/>
      <c r="O74" s="425"/>
      <c r="P74" s="425"/>
      <c r="Q74" s="425"/>
      <c r="R74" s="225"/>
      <c r="S74" s="426"/>
      <c r="T74" s="426"/>
      <c r="U74" s="426"/>
      <c r="V74" s="426"/>
      <c r="W74" s="426"/>
      <c r="X74" s="426"/>
      <c r="Y74" s="426"/>
      <c r="Z74" s="426"/>
      <c r="AA74" s="426"/>
      <c r="AB74" s="426"/>
      <c r="AC74" s="426"/>
      <c r="AD74" s="225"/>
      <c r="AE74" s="225"/>
      <c r="AF74" s="225"/>
      <c r="AG74" s="225"/>
      <c r="AH74" s="225"/>
      <c r="AI74" s="141"/>
    </row>
    <row r="75" spans="2:38" ht="45" customHeight="1">
      <c r="B75" s="140"/>
      <c r="C75" s="717" t="s">
        <v>2368</v>
      </c>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141"/>
    </row>
    <row r="76" spans="2:38" ht="15" customHeight="1">
      <c r="B76" s="140"/>
      <c r="C76" s="425"/>
      <c r="D76" s="423"/>
      <c r="E76" s="422" t="s">
        <v>196</v>
      </c>
      <c r="F76" s="225"/>
      <c r="G76" s="423"/>
      <c r="H76" s="422" t="s">
        <v>197</v>
      </c>
      <c r="I76" s="225"/>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141"/>
    </row>
    <row r="77" spans="2:38" ht="5.0999999999999996" customHeight="1">
      <c r="B77" s="140"/>
      <c r="C77" s="425"/>
      <c r="D77" s="428"/>
      <c r="E77" s="422"/>
      <c r="F77" s="225"/>
      <c r="G77" s="428"/>
      <c r="H77" s="422"/>
      <c r="I77" s="2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141"/>
    </row>
    <row r="78" spans="2:38" ht="15" customHeight="1">
      <c r="B78" s="140"/>
      <c r="C78" s="618" t="s">
        <v>2441</v>
      </c>
      <c r="D78" s="622"/>
      <c r="E78" s="618"/>
      <c r="F78" s="614"/>
      <c r="G78" s="622"/>
      <c r="H78" s="618"/>
      <c r="I78" s="614"/>
      <c r="J78" s="618"/>
      <c r="K78" s="618"/>
      <c r="L78" s="618"/>
      <c r="M78" s="618"/>
      <c r="N78" s="618"/>
      <c r="O78" s="618"/>
      <c r="P78" s="618"/>
      <c r="Q78" s="618"/>
      <c r="R78" s="618"/>
      <c r="S78" s="618"/>
      <c r="T78" s="618"/>
      <c r="U78" s="623"/>
      <c r="V78" s="623"/>
      <c r="W78" s="623"/>
      <c r="X78" s="623"/>
      <c r="Y78" s="623"/>
      <c r="Z78" s="623"/>
      <c r="AA78" s="623"/>
      <c r="AB78" s="623"/>
      <c r="AC78" s="623"/>
      <c r="AD78" s="623"/>
      <c r="AE78" s="623"/>
      <c r="AF78" s="623"/>
      <c r="AG78" s="623"/>
      <c r="AH78" s="623"/>
      <c r="AI78" s="141"/>
      <c r="AL78" s="153" t="s">
        <v>1939</v>
      </c>
    </row>
    <row r="79" spans="2:38" ht="15" customHeight="1">
      <c r="B79" s="140"/>
      <c r="C79" s="623"/>
      <c r="D79" s="619"/>
      <c r="E79" s="618" t="s">
        <v>196</v>
      </c>
      <c r="F79" s="614"/>
      <c r="G79" s="619"/>
      <c r="H79" s="618" t="s">
        <v>197</v>
      </c>
      <c r="I79" s="614"/>
      <c r="J79" s="623"/>
      <c r="K79" s="62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141"/>
      <c r="AL79" s="153" t="s">
        <v>240</v>
      </c>
    </row>
    <row r="80" spans="2:38" ht="15" customHeight="1">
      <c r="B80" s="140"/>
      <c r="C80" s="425"/>
      <c r="D80" s="425"/>
      <c r="E80" s="425"/>
      <c r="F80" s="425"/>
      <c r="G80" s="425"/>
      <c r="H80" s="425"/>
      <c r="I80" s="425"/>
      <c r="J80" s="425"/>
      <c r="K80" s="425"/>
      <c r="L80" s="425"/>
      <c r="M80" s="425"/>
      <c r="N80" s="425"/>
      <c r="O80" s="425"/>
      <c r="P80" s="425"/>
      <c r="Q80" s="425"/>
      <c r="R80" s="225"/>
      <c r="S80" s="426"/>
      <c r="T80" s="426"/>
      <c r="U80" s="426"/>
      <c r="V80" s="426"/>
      <c r="W80" s="426"/>
      <c r="X80" s="426"/>
      <c r="Y80" s="426"/>
      <c r="Z80" s="426"/>
      <c r="AA80" s="426"/>
      <c r="AB80" s="426"/>
      <c r="AC80" s="426"/>
      <c r="AD80" s="225"/>
      <c r="AE80" s="225"/>
      <c r="AF80" s="225"/>
      <c r="AG80" s="225"/>
      <c r="AH80" s="225"/>
      <c r="AI80" s="141"/>
      <c r="AL80" s="153" t="s">
        <v>241</v>
      </c>
    </row>
    <row r="81" spans="2:38">
      <c r="B81" s="140"/>
      <c r="C81" s="841" t="s">
        <v>1944</v>
      </c>
      <c r="D81" s="842"/>
      <c r="E81" s="842"/>
      <c r="F81" s="842"/>
      <c r="G81" s="842"/>
      <c r="H81" s="842"/>
      <c r="I81" s="842"/>
      <c r="J81" s="842"/>
      <c r="K81" s="842"/>
      <c r="L81" s="842"/>
      <c r="M81" s="843"/>
      <c r="N81" s="844" t="str">
        <f>IF(K89&gt;0,K89,IF(G69="x",auxiliar!A70,auxiliar!D40))</f>
        <v>Preenchimento incompleto.</v>
      </c>
      <c r="O81" s="845"/>
      <c r="P81" s="845"/>
      <c r="Q81" s="845"/>
      <c r="R81" s="845"/>
      <c r="S81" s="845"/>
      <c r="T81" s="845"/>
      <c r="U81" s="845"/>
      <c r="V81" s="845"/>
      <c r="W81" s="845"/>
      <c r="X81" s="846"/>
      <c r="Y81" s="838" t="str">
        <f>IF(AE71="x",AF71,IF(AA71="x",AB71,""))</f>
        <v/>
      </c>
      <c r="Z81" s="839"/>
      <c r="AA81" s="839"/>
      <c r="AB81" s="839"/>
      <c r="AC81" s="847"/>
      <c r="AD81" s="847"/>
      <c r="AE81" s="847"/>
      <c r="AF81" s="847"/>
      <c r="AG81" s="847"/>
      <c r="AH81" s="847"/>
      <c r="AI81" s="141"/>
      <c r="AL81" s="153" t="s">
        <v>244</v>
      </c>
    </row>
    <row r="82" spans="2:38" ht="5.0999999999999996" customHeight="1">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c r="B83" s="140"/>
      <c r="C83" s="848" t="str">
        <f>IF('Documentos gerais'!S11&lt;&gt;"",'Documentos gerais'!S11,IF(G69="x",auxiliar!A70,auxiliar!H42))</f>
        <v>Aguardando preenchimento.</v>
      </c>
      <c r="D83" s="849"/>
      <c r="E83" s="849"/>
      <c r="F83" s="849"/>
      <c r="G83" s="849"/>
      <c r="H83" s="849"/>
      <c r="I83" s="849"/>
      <c r="J83" s="849"/>
      <c r="K83" s="849"/>
      <c r="L83" s="849"/>
      <c r="M83" s="849"/>
      <c r="N83" s="849"/>
      <c r="O83" s="849"/>
      <c r="P83" s="849"/>
      <c r="Q83" s="849"/>
      <c r="R83" s="849"/>
      <c r="S83" s="849"/>
      <c r="T83" s="849"/>
      <c r="U83" s="849"/>
      <c r="V83" s="849"/>
      <c r="W83" s="849"/>
      <c r="X83" s="849"/>
      <c r="Y83" s="849"/>
      <c r="Z83" s="849"/>
      <c r="AA83" s="849"/>
      <c r="AB83" s="849"/>
      <c r="AC83" s="849"/>
      <c r="AD83" s="849"/>
      <c r="AE83" s="849"/>
      <c r="AF83" s="849"/>
      <c r="AG83" s="849"/>
      <c r="AH83" s="850"/>
      <c r="AI83" s="141"/>
      <c r="AL83" s="156" t="s">
        <v>1772</v>
      </c>
    </row>
    <row r="84" spans="2:38" ht="5.0999999999999996" customHeight="1">
      <c r="B84" s="140"/>
      <c r="C84" s="600"/>
      <c r="D84" s="600"/>
      <c r="E84" s="600"/>
      <c r="F84" s="600"/>
      <c r="G84" s="600"/>
      <c r="H84" s="600"/>
      <c r="I84" s="600"/>
      <c r="J84" s="600"/>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141"/>
    </row>
    <row r="85" spans="2:38" ht="15" customHeight="1">
      <c r="B85" s="140"/>
      <c r="C85" s="605" t="s">
        <v>2460</v>
      </c>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1"/>
      <c r="AH85" s="1"/>
      <c r="AI85" s="141"/>
    </row>
    <row r="86" spans="2:38" ht="16.5" customHeight="1">
      <c r="B86" s="140"/>
      <c r="C86" s="605"/>
      <c r="D86" s="619"/>
      <c r="E86" s="618" t="s">
        <v>196</v>
      </c>
      <c r="F86" s="614"/>
      <c r="G86" s="619"/>
      <c r="H86" s="618" t="s">
        <v>197</v>
      </c>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1"/>
      <c r="AH86" s="1"/>
      <c r="AI86" s="141"/>
    </row>
    <row r="87" spans="2:38" ht="5.0999999999999996" customHeight="1">
      <c r="B87" s="140"/>
      <c r="C87" s="605"/>
      <c r="D87" s="605"/>
      <c r="E87" s="605"/>
      <c r="F87" s="605"/>
      <c r="G87" s="605"/>
      <c r="H87" s="605"/>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1"/>
      <c r="AH87" s="1"/>
      <c r="AI87" s="141"/>
    </row>
    <row r="88" spans="2:38" ht="15" customHeight="1">
      <c r="B88" s="140"/>
      <c r="C88" s="605" t="s">
        <v>2461</v>
      </c>
      <c r="D88" s="605"/>
      <c r="E88" s="605"/>
      <c r="F88" s="605"/>
      <c r="G88" s="605"/>
      <c r="H88" s="605"/>
      <c r="I88" s="605"/>
      <c r="J88" s="605"/>
      <c r="K88" s="605"/>
      <c r="L88" s="605"/>
      <c r="M88" s="605"/>
      <c r="N88" s="605"/>
      <c r="O88" s="605"/>
      <c r="P88" s="605"/>
      <c r="Q88" s="605"/>
      <c r="R88" s="605"/>
      <c r="S88" s="605"/>
      <c r="T88" s="605"/>
      <c r="U88" s="605"/>
      <c r="V88" s="605"/>
      <c r="W88" s="605"/>
      <c r="X88" s="605"/>
      <c r="Y88" s="605"/>
      <c r="Z88" s="605"/>
      <c r="AA88" s="605"/>
      <c r="AB88" s="605"/>
      <c r="AC88" s="605"/>
      <c r="AD88" s="605"/>
      <c r="AE88" s="605"/>
      <c r="AF88" s="605"/>
      <c r="AG88" s="1"/>
      <c r="AH88" s="1"/>
      <c r="AI88" s="141"/>
    </row>
    <row r="89" spans="2:38" ht="15" customHeight="1">
      <c r="B89" s="140"/>
      <c r="C89" s="605"/>
      <c r="D89" s="605" t="s">
        <v>2462</v>
      </c>
      <c r="E89" s="605"/>
      <c r="F89" s="605"/>
      <c r="G89" s="605"/>
      <c r="H89" s="605"/>
      <c r="I89" s="605"/>
      <c r="J89" s="605"/>
      <c r="K89" s="851"/>
      <c r="L89" s="851"/>
      <c r="M89" s="851"/>
      <c r="N89" s="851"/>
      <c r="O89" s="851"/>
      <c r="P89" s="605"/>
      <c r="Q89" s="605"/>
      <c r="R89" s="605"/>
      <c r="S89" s="605"/>
      <c r="T89" s="605"/>
      <c r="U89" s="605"/>
      <c r="V89" s="605"/>
      <c r="W89" s="605"/>
      <c r="X89" s="605"/>
      <c r="Y89" s="605"/>
      <c r="Z89" s="605"/>
      <c r="AA89" s="605"/>
      <c r="AB89" s="605"/>
      <c r="AC89" s="605"/>
      <c r="AD89" s="605"/>
      <c r="AE89" s="605"/>
      <c r="AF89" s="605"/>
      <c r="AG89" s="1"/>
      <c r="AH89" s="1"/>
      <c r="AI89" s="141"/>
    </row>
    <row r="90" spans="2:38" ht="5.0999999999999996" customHeight="1">
      <c r="B90" s="140"/>
      <c r="C90" s="585"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c r="B91" s="140"/>
      <c r="C91" s="840" t="str">
        <f>municipal!B7</f>
        <v/>
      </c>
      <c r="D91" s="840"/>
      <c r="E91" s="840"/>
      <c r="F91" s="840"/>
      <c r="G91" s="840"/>
      <c r="H91" s="840"/>
      <c r="I91" s="840"/>
      <c r="J91" s="840"/>
      <c r="K91" s="840"/>
      <c r="L91" s="840"/>
      <c r="M91" s="840"/>
      <c r="N91" s="840"/>
      <c r="O91" s="840"/>
      <c r="P91" s="840"/>
      <c r="Q91" s="840"/>
      <c r="R91" s="840"/>
      <c r="S91" s="840"/>
      <c r="T91" s="840"/>
      <c r="U91" s="840"/>
      <c r="V91" s="840"/>
      <c r="W91" s="840"/>
      <c r="X91" s="840"/>
      <c r="Y91" s="840"/>
      <c r="Z91" s="840"/>
      <c r="AA91" s="840"/>
      <c r="AB91" s="840"/>
      <c r="AC91" s="840"/>
      <c r="AD91" s="840"/>
      <c r="AE91" s="840"/>
      <c r="AF91" s="840"/>
      <c r="AG91" s="840"/>
      <c r="AH91" s="840"/>
      <c r="AI91" s="141"/>
    </row>
    <row r="92" spans="2:38" s="156" customFormat="1" ht="15" customHeight="1">
      <c r="B92" s="148"/>
      <c r="C92" s="837" t="str">
        <f>IF(C91="","",municipal!C9)</f>
        <v/>
      </c>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149"/>
    </row>
    <row r="93" spans="2:38" ht="4.5" customHeight="1" thickBot="1">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sheet="1" objects="1" scenarios="1" sort="0"/>
  <mergeCells count="101">
    <mergeCell ref="AK8:AO11"/>
    <mergeCell ref="B2:AI2"/>
    <mergeCell ref="AF12:AH13"/>
    <mergeCell ref="AF14:AH15"/>
    <mergeCell ref="AF16:AH17"/>
    <mergeCell ref="T8:X8"/>
    <mergeCell ref="C16:G17"/>
    <mergeCell ref="H16:S17"/>
    <mergeCell ref="C14:G15"/>
    <mergeCell ref="H14:S15"/>
    <mergeCell ref="C12:G13"/>
    <mergeCell ref="H12:S13"/>
    <mergeCell ref="C10:G11"/>
    <mergeCell ref="H10:S11"/>
    <mergeCell ref="C8:G9"/>
    <mergeCell ref="H8:S9"/>
    <mergeCell ref="T10:X10"/>
    <mergeCell ref="Y10:AB10"/>
    <mergeCell ref="AC10:AE10"/>
    <mergeCell ref="AF8:AH9"/>
    <mergeCell ref="AF10:AH11"/>
    <mergeCell ref="T9:X9"/>
    <mergeCell ref="Y8:AB8"/>
    <mergeCell ref="Y9:AB9"/>
    <mergeCell ref="T15:X15"/>
    <mergeCell ref="Y15:AB15"/>
    <mergeCell ref="AC15:AE15"/>
    <mergeCell ref="AC8:AE8"/>
    <mergeCell ref="AC9:AE9"/>
    <mergeCell ref="T11:X11"/>
    <mergeCell ref="Y11:AB11"/>
    <mergeCell ref="AC11:AE11"/>
    <mergeCell ref="T12:X12"/>
    <mergeCell ref="Y12:AB12"/>
    <mergeCell ref="AC12:AE12"/>
    <mergeCell ref="T13:X13"/>
    <mergeCell ref="Y13:AB13"/>
    <mergeCell ref="AC13:AE13"/>
    <mergeCell ref="C4:AH4"/>
    <mergeCell ref="C24:AH24"/>
    <mergeCell ref="N20:X20"/>
    <mergeCell ref="N21:X21"/>
    <mergeCell ref="C20:M20"/>
    <mergeCell ref="C21:M21"/>
    <mergeCell ref="C6:G7"/>
    <mergeCell ref="H6:S7"/>
    <mergeCell ref="T6:X7"/>
    <mergeCell ref="Y6:AB7"/>
    <mergeCell ref="AC6:AE7"/>
    <mergeCell ref="AF6:AH7"/>
    <mergeCell ref="C19:M19"/>
    <mergeCell ref="N19:X19"/>
    <mergeCell ref="C22:AH22"/>
    <mergeCell ref="T14:X14"/>
    <mergeCell ref="T16:X16"/>
    <mergeCell ref="Y16:AB16"/>
    <mergeCell ref="AC16:AE16"/>
    <mergeCell ref="T17:X17"/>
    <mergeCell ref="Y17:AB17"/>
    <mergeCell ref="AC17:AE17"/>
    <mergeCell ref="Y14:AB14"/>
    <mergeCell ref="AC14:AE14"/>
    <mergeCell ref="C92:AH92"/>
    <mergeCell ref="Y81:AB81"/>
    <mergeCell ref="C91:AH91"/>
    <mergeCell ref="C81:M81"/>
    <mergeCell ref="N81:X81"/>
    <mergeCell ref="AC81:AH81"/>
    <mergeCell ref="C83:AH83"/>
    <mergeCell ref="K89:O89"/>
    <mergeCell ref="C75:AH75"/>
    <mergeCell ref="J76:AH76"/>
    <mergeCell ref="C73:U73"/>
    <mergeCell ref="AA39:AH39"/>
    <mergeCell ref="C68:AH68"/>
    <mergeCell ref="J69:AH69"/>
    <mergeCell ref="T39:Z39"/>
    <mergeCell ref="C59:AH59"/>
    <mergeCell ref="C62:AH62"/>
    <mergeCell ref="C42:AC42"/>
    <mergeCell ref="C43:AC43"/>
    <mergeCell ref="C50:AH50"/>
    <mergeCell ref="C47:AH47"/>
    <mergeCell ref="C44:AC44"/>
    <mergeCell ref="S36:AH36"/>
    <mergeCell ref="J36:R36"/>
    <mergeCell ref="T32:W33"/>
    <mergeCell ref="X32:AA33"/>
    <mergeCell ref="AB32:AE33"/>
    <mergeCell ref="AF32:AH33"/>
    <mergeCell ref="C35:AH35"/>
    <mergeCell ref="Q28:X28"/>
    <mergeCell ref="Z28:AH28"/>
    <mergeCell ref="C31:G31"/>
    <mergeCell ref="T31:W31"/>
    <mergeCell ref="X31:AA31"/>
    <mergeCell ref="AB31:AE31"/>
    <mergeCell ref="AF31:AH31"/>
    <mergeCell ref="C32:G33"/>
    <mergeCell ref="H31:S31"/>
    <mergeCell ref="H32:S33"/>
  </mergeCells>
  <dataValidations xWindow="96" yWindow="435" count="1">
    <dataValidation type="list" allowBlank="1" showInputMessage="1" showErrorMessage="1" prompt="Selecione a nova modalidade" sqref="K89">
      <formula1>$AL$77:$AL$83</formula1>
    </dataValidation>
  </dataValidations>
  <hyperlinks>
    <hyperlink ref="C92:AH92" r:id="rId1" display="http://meioambiente.mg.gov.br/component/content/article/13-informativo/3058-clique-aqui-para-consultar-a-manifestacao-dos-municipios-com-competencia-originaria"/>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extLst xmlns:xr="http://schemas.microsoft.com/office/spreadsheetml/2014/revision">
    <ext xmlns:x14="http://schemas.microsoft.com/office/spreadsheetml/2009/9/main" uri="{CCE6A557-97BC-4b89-ADB6-D9C93CAAB3DF}">
      <x14:dataValidations xmlns:xm="http://schemas.microsoft.com/office/excel/2006/main" xWindow="96" yWindow="435" count="2">
        <x14:dataValidation type="list" allowBlank="1" showInputMessage="1" showErrorMessage="1" prompt="Selecione o código DN" xr:uid="{00000000-0002-0000-0700-000001000000}">
          <x14:formula1>
            <xm:f>'DN217'!$C$22:$C$260</xm:f>
          </x14:formula1>
          <xm:sqref>C8:G9 C12:G17</xm:sqref>
        </x14:dataValidation>
        <x14:dataValidation type="list" allowBlank="1" showInputMessage="1" showErrorMessage="1" xr:uid="{00000000-0002-0000-0700-000002000000}">
          <x14:formula1>
            <xm:f>'DN217'!$C$22:$C$260</xm:f>
          </x14:formula1>
          <xm:sqref>C10:G11 C32:G33</xm:sqref>
        </x14:dataValidation>
      </x14:dataValidations>
    </ext>
  </extLst>
</worksheet>
</file>

<file path=xl/worksheets/sheet9.xml><?xml version="1.0" encoding="utf-8"?>
<worksheet xmlns="http://schemas.openxmlformats.org/spreadsheetml/2006/main" xmlns:r="http://schemas.openxmlformats.org/officeDocument/2006/relationships">
  <sheetPr codeName="Planilha9"/>
  <dimension ref="A1:DG2903"/>
  <sheetViews>
    <sheetView showGridLines="0" topLeftCell="A52" workbookViewId="0">
      <selection activeCell="I84" sqref="I84:AI84"/>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06" t="s">
        <v>2088</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57" t="s">
        <v>1958</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9"/>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896" t="s">
        <v>1188</v>
      </c>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8"/>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1738</v>
      </c>
      <c r="D7" s="305"/>
      <c r="E7" s="305"/>
      <c r="F7" s="305"/>
      <c r="G7" s="305"/>
      <c r="H7" s="305"/>
      <c r="I7" s="305"/>
      <c r="J7" s="305"/>
      <c r="K7" s="305"/>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242"/>
      <c r="AK7" s="239"/>
      <c r="AL7" s="240"/>
      <c r="AM7" s="241"/>
      <c r="AN7" s="241"/>
      <c r="AO7" s="241"/>
      <c r="AP7" s="243"/>
      <c r="AQ7" s="243"/>
      <c r="AR7" s="243"/>
      <c r="AS7" s="243"/>
      <c r="AT7" s="244"/>
      <c r="AU7" s="26"/>
      <c r="AV7" s="159"/>
      <c r="AW7" s="26"/>
      <c r="AX7" s="26"/>
      <c r="AY7" s="26"/>
      <c r="AZ7" s="26"/>
      <c r="BA7" s="918"/>
      <c r="BB7" s="918"/>
      <c r="BC7" s="91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1739</v>
      </c>
      <c r="D8" s="160"/>
      <c r="E8" s="160"/>
      <c r="F8" s="160"/>
      <c r="G8" s="919"/>
      <c r="H8" s="919"/>
      <c r="I8" s="919"/>
      <c r="J8" s="919"/>
      <c r="K8" s="919"/>
      <c r="L8" s="919"/>
      <c r="M8" s="919"/>
      <c r="N8" s="919"/>
      <c r="O8" s="919"/>
      <c r="P8" s="919"/>
      <c r="Q8" s="919"/>
      <c r="R8" s="919"/>
      <c r="S8" s="919"/>
      <c r="T8" s="919"/>
      <c r="U8" s="919"/>
      <c r="V8" s="919"/>
      <c r="W8" s="919"/>
      <c r="X8" s="919"/>
      <c r="Y8" s="919"/>
      <c r="Z8" s="919"/>
      <c r="AA8" s="919"/>
      <c r="AB8" s="919"/>
      <c r="AC8" s="919"/>
      <c r="AD8" s="919"/>
      <c r="AE8" s="919"/>
      <c r="AF8" s="919"/>
      <c r="AG8" s="919"/>
      <c r="AH8" s="919"/>
      <c r="AI8" s="919"/>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1911</v>
      </c>
      <c r="D9" s="160"/>
      <c r="E9" s="160"/>
      <c r="F9" s="160"/>
      <c r="G9" s="911"/>
      <c r="H9" s="911"/>
      <c r="I9" s="911"/>
      <c r="J9" s="911"/>
      <c r="K9" s="911"/>
      <c r="L9" s="911"/>
      <c r="M9" s="911"/>
      <c r="N9" s="911"/>
      <c r="O9" s="911"/>
      <c r="P9" s="911"/>
      <c r="Q9" s="911"/>
      <c r="R9" s="911"/>
      <c r="S9" s="911"/>
      <c r="T9" s="911"/>
      <c r="U9" s="911"/>
      <c r="V9" s="911"/>
      <c r="W9" s="911"/>
      <c r="X9" s="911"/>
      <c r="Y9" s="911"/>
      <c r="Z9" s="911"/>
      <c r="AA9" s="911"/>
      <c r="AB9" s="911"/>
      <c r="AC9" s="247" t="s">
        <v>2011</v>
      </c>
      <c r="AD9" s="313"/>
      <c r="AE9" s="911"/>
      <c r="AF9" s="911"/>
      <c r="AG9" s="911"/>
      <c r="AH9" s="911"/>
      <c r="AI9" s="91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2012</v>
      </c>
      <c r="D10" s="160"/>
      <c r="E10" s="160"/>
      <c r="F10" s="160"/>
      <c r="G10" s="306"/>
      <c r="H10" s="911"/>
      <c r="I10" s="911"/>
      <c r="J10" s="911"/>
      <c r="K10" s="911"/>
      <c r="L10" s="911"/>
      <c r="M10" s="911"/>
      <c r="N10" s="911"/>
      <c r="O10" s="911"/>
      <c r="P10" s="911"/>
      <c r="Q10" s="911"/>
      <c r="R10" s="911"/>
      <c r="S10" s="911"/>
      <c r="T10" s="160"/>
      <c r="U10" s="247"/>
      <c r="V10" s="249" t="s">
        <v>2013</v>
      </c>
      <c r="W10" s="882"/>
      <c r="X10" s="882"/>
      <c r="Y10" s="882"/>
      <c r="Z10" s="882"/>
      <c r="AA10" s="882"/>
      <c r="AB10" s="882"/>
      <c r="AC10" s="882"/>
      <c r="AD10" s="882"/>
      <c r="AE10" s="882"/>
      <c r="AF10" s="882"/>
      <c r="AG10" s="882"/>
      <c r="AH10" s="882"/>
      <c r="AI10" s="88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2014</v>
      </c>
      <c r="D11" s="160"/>
      <c r="E11" s="160"/>
      <c r="F11" s="160"/>
      <c r="G11" s="306"/>
      <c r="H11" s="911"/>
      <c r="I11" s="911"/>
      <c r="J11" s="306"/>
      <c r="K11" s="250"/>
      <c r="L11" s="251" t="s">
        <v>2015</v>
      </c>
      <c r="M11" s="920"/>
      <c r="N11" s="920"/>
      <c r="O11" s="920"/>
      <c r="P11" s="920"/>
      <c r="Q11" s="920"/>
      <c r="R11" s="252"/>
      <c r="S11" s="160"/>
      <c r="T11" s="160"/>
      <c r="U11" s="249" t="s">
        <v>2016</v>
      </c>
      <c r="V11" s="882"/>
      <c r="W11" s="882"/>
      <c r="X11" s="882"/>
      <c r="Y11" s="882"/>
      <c r="Z11" s="882"/>
      <c r="AA11" s="882"/>
      <c r="AB11" s="882"/>
      <c r="AC11" s="882"/>
      <c r="AD11" s="247" t="s">
        <v>2017</v>
      </c>
      <c r="AE11" s="313"/>
      <c r="AF11" s="313"/>
      <c r="AG11" s="911"/>
      <c r="AH11" s="911"/>
      <c r="AI11" s="91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2018</v>
      </c>
      <c r="D12" s="160"/>
      <c r="E12" s="160"/>
      <c r="F12" s="127"/>
      <c r="G12" s="882"/>
      <c r="H12" s="882"/>
      <c r="I12" s="882"/>
      <c r="J12" s="882"/>
      <c r="K12" s="882"/>
      <c r="L12" s="882"/>
      <c r="M12" s="882"/>
      <c r="N12" s="160" t="s">
        <v>2019</v>
      </c>
      <c r="O12" s="160"/>
      <c r="P12" s="253"/>
      <c r="Q12" s="339"/>
      <c r="R12" s="931"/>
      <c r="S12" s="931"/>
      <c r="T12" s="931"/>
      <c r="U12" s="931"/>
      <c r="V12" s="931"/>
      <c r="W12" s="931"/>
      <c r="X12" s="931"/>
      <c r="Y12" s="931"/>
      <c r="Z12" s="931"/>
      <c r="AA12" s="931"/>
      <c r="AB12" s="931"/>
      <c r="AC12" s="931"/>
      <c r="AD12" s="931"/>
      <c r="AE12" s="931"/>
      <c r="AF12" s="931"/>
      <c r="AG12" s="931"/>
      <c r="AH12" s="931"/>
      <c r="AI12" s="93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2369</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8"/>
      <c r="E14" s="247" t="s">
        <v>1684</v>
      </c>
      <c r="F14" s="254"/>
      <c r="G14" s="254"/>
      <c r="H14" s="254"/>
      <c r="I14" s="254"/>
      <c r="J14" s="254"/>
      <c r="K14" s="438"/>
      <c r="L14" s="247" t="s">
        <v>1685</v>
      </c>
      <c r="M14" s="254"/>
      <c r="N14" s="160"/>
      <c r="O14" s="160"/>
      <c r="P14" s="255"/>
      <c r="Q14" s="127"/>
      <c r="R14" s="127"/>
      <c r="S14" s="438"/>
      <c r="T14" s="160" t="s">
        <v>1686</v>
      </c>
      <c r="U14" s="254"/>
      <c r="V14" s="254"/>
      <c r="W14" s="254"/>
      <c r="X14" s="127"/>
      <c r="Y14" s="127"/>
      <c r="Z14" s="438"/>
      <c r="AA14" s="160" t="s">
        <v>1687</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8"/>
      <c r="E15" s="247" t="s">
        <v>1688</v>
      </c>
      <c r="F15" s="254"/>
      <c r="G15" s="254"/>
      <c r="H15" s="254"/>
      <c r="I15" s="254"/>
      <c r="J15" s="254"/>
      <c r="K15" s="438"/>
      <c r="L15" s="160" t="s">
        <v>1689</v>
      </c>
      <c r="M15" s="255"/>
      <c r="N15" s="255"/>
      <c r="O15" s="255"/>
      <c r="P15" s="255"/>
      <c r="Q15" s="255"/>
      <c r="R15" s="921"/>
      <c r="S15" s="921"/>
      <c r="T15" s="921"/>
      <c r="U15" s="921"/>
      <c r="V15" s="921"/>
      <c r="W15" s="921"/>
      <c r="X15" s="921"/>
      <c r="Y15" s="921"/>
      <c r="Z15" s="921"/>
      <c r="AA15" s="921"/>
      <c r="AB15" s="921"/>
      <c r="AC15" s="921"/>
      <c r="AD15" s="921"/>
      <c r="AE15" s="921"/>
      <c r="AF15" s="921"/>
      <c r="AG15" s="921"/>
      <c r="AH15" s="921"/>
      <c r="AI15" s="92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896" t="s">
        <v>1189</v>
      </c>
      <c r="D17" s="897"/>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8"/>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28" t="s">
        <v>302</v>
      </c>
      <c r="E18" s="928"/>
      <c r="F18" s="928"/>
      <c r="G18" s="928"/>
      <c r="H18" s="928"/>
      <c r="I18" s="928"/>
      <c r="J18" s="928"/>
      <c r="K18" s="928"/>
      <c r="L18" s="928"/>
      <c r="M18" s="928"/>
      <c r="N18" s="928"/>
      <c r="O18" s="928"/>
      <c r="P18" s="928"/>
      <c r="Q18" s="928"/>
      <c r="R18" s="928"/>
      <c r="S18" s="928"/>
      <c r="T18" s="928"/>
      <c r="U18" s="928"/>
      <c r="V18" s="929"/>
      <c r="W18" s="438"/>
      <c r="X18" s="247" t="s">
        <v>197</v>
      </c>
      <c r="Y18" s="247"/>
      <c r="Z18" s="438"/>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2101</v>
      </c>
      <c r="D19" s="127"/>
      <c r="E19" s="127"/>
      <c r="F19" s="127"/>
      <c r="G19" s="127"/>
      <c r="H19" s="127"/>
      <c r="I19" s="127"/>
      <c r="J19" s="127"/>
      <c r="K19" s="127"/>
      <c r="L19" s="127"/>
      <c r="M19" s="913" t="str">
        <f>IF($W$18="X",L7,"")</f>
        <v/>
      </c>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1740</v>
      </c>
      <c r="D20" s="160"/>
      <c r="E20" s="160"/>
      <c r="F20" s="160"/>
      <c r="G20" s="927" t="str">
        <f>IF($W$18="X",G8,"")</f>
        <v/>
      </c>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12" t="s">
        <v>1913</v>
      </c>
      <c r="D21" s="912"/>
      <c r="E21" s="912"/>
      <c r="F21" s="912"/>
      <c r="G21" s="912"/>
      <c r="H21" s="912"/>
      <c r="I21" s="912"/>
      <c r="J21" s="915" t="str">
        <f>IF($W$18="X","Informar","")</f>
        <v/>
      </c>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1915</v>
      </c>
      <c r="D22" s="160"/>
      <c r="E22" s="160"/>
      <c r="F22" s="160"/>
      <c r="G22" s="913" t="str">
        <f>IF($W$18="X",G9,"")</f>
        <v/>
      </c>
      <c r="H22" s="913"/>
      <c r="I22" s="913"/>
      <c r="J22" s="915"/>
      <c r="K22" s="915"/>
      <c r="L22" s="915"/>
      <c r="M22" s="915"/>
      <c r="N22" s="915"/>
      <c r="O22" s="915"/>
      <c r="P22" s="915"/>
      <c r="Q22" s="915"/>
      <c r="R22" s="915"/>
      <c r="S22" s="915"/>
      <c r="T22" s="915"/>
      <c r="U22" s="915"/>
      <c r="V22" s="915"/>
      <c r="W22" s="915"/>
      <c r="X22" s="915"/>
      <c r="Y22" s="915"/>
      <c r="Z22" s="915"/>
      <c r="AA22" s="915"/>
      <c r="AB22" s="915"/>
      <c r="AC22" s="247" t="s">
        <v>2020</v>
      </c>
      <c r="AD22" s="313"/>
      <c r="AE22" s="915" t="str">
        <f>IF($W$18="x",AE9,"")</f>
        <v/>
      </c>
      <c r="AF22" s="915"/>
      <c r="AG22" s="915"/>
      <c r="AH22" s="915"/>
      <c r="AI22" s="915"/>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2021</v>
      </c>
      <c r="D23" s="160"/>
      <c r="E23" s="160"/>
      <c r="F23" s="160"/>
      <c r="G23" s="306"/>
      <c r="H23" s="915" t="str">
        <f>IF($W$18="X",H10,"")</f>
        <v/>
      </c>
      <c r="I23" s="915"/>
      <c r="J23" s="915"/>
      <c r="K23" s="915"/>
      <c r="L23" s="915"/>
      <c r="M23" s="915"/>
      <c r="N23" s="915"/>
      <c r="O23" s="915"/>
      <c r="P23" s="915"/>
      <c r="Q23" s="915"/>
      <c r="R23" s="915"/>
      <c r="S23" s="915"/>
      <c r="T23" s="160"/>
      <c r="U23" s="247"/>
      <c r="V23" s="249" t="s">
        <v>2022</v>
      </c>
      <c r="W23" s="913" t="str">
        <f>IF($W$18="x",W10,"")</f>
        <v/>
      </c>
      <c r="X23" s="913"/>
      <c r="Y23" s="913"/>
      <c r="Z23" s="913"/>
      <c r="AA23" s="913"/>
      <c r="AB23" s="913"/>
      <c r="AC23" s="913"/>
      <c r="AD23" s="913"/>
      <c r="AE23" s="913"/>
      <c r="AF23" s="913"/>
      <c r="AG23" s="913"/>
      <c r="AH23" s="913"/>
      <c r="AI23" s="913"/>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2023</v>
      </c>
      <c r="D24" s="160"/>
      <c r="E24" s="160"/>
      <c r="F24" s="160"/>
      <c r="G24" s="306"/>
      <c r="H24" s="914" t="str">
        <f>IF($W$18="X",H11,"")</f>
        <v/>
      </c>
      <c r="I24" s="914"/>
      <c r="J24" s="309"/>
      <c r="K24" s="309"/>
      <c r="L24" s="251" t="s">
        <v>2024</v>
      </c>
      <c r="M24" s="917" t="str">
        <f>IF($W$18="X",M11,"")</f>
        <v/>
      </c>
      <c r="N24" s="917"/>
      <c r="O24" s="917"/>
      <c r="P24" s="917"/>
      <c r="Q24" s="308"/>
      <c r="R24" s="252"/>
      <c r="S24" s="160"/>
      <c r="T24" s="160"/>
      <c r="U24" s="249" t="s">
        <v>2025</v>
      </c>
      <c r="V24" s="913" t="str">
        <f>IF($W$18="x",V11,"")</f>
        <v/>
      </c>
      <c r="W24" s="913"/>
      <c r="X24" s="913"/>
      <c r="Y24" s="913"/>
      <c r="Z24" s="913"/>
      <c r="AA24" s="913"/>
      <c r="AB24" s="913"/>
      <c r="AC24" s="913"/>
      <c r="AD24" s="247" t="s">
        <v>2026</v>
      </c>
      <c r="AE24" s="313"/>
      <c r="AF24" s="313"/>
      <c r="AG24" s="915" t="str">
        <f>IF($W$18="x",AG11,"")</f>
        <v/>
      </c>
      <c r="AH24" s="915"/>
      <c r="AI24" s="915"/>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2027</v>
      </c>
      <c r="D25" s="160"/>
      <c r="E25" s="160"/>
      <c r="F25" s="127"/>
      <c r="G25" s="913" t="str">
        <f>IF($W$18="X",G12,"")</f>
        <v/>
      </c>
      <c r="H25" s="913"/>
      <c r="I25" s="913"/>
      <c r="J25" s="913"/>
      <c r="K25" s="913"/>
      <c r="L25" s="913"/>
      <c r="M25" s="913"/>
      <c r="N25" s="160" t="s">
        <v>2028</v>
      </c>
      <c r="O25" s="160"/>
      <c r="P25" s="253"/>
      <c r="Q25" s="307"/>
      <c r="R25" s="916" t="str">
        <f>IF($W$18="X",R12,"")</f>
        <v/>
      </c>
      <c r="S25" s="916"/>
      <c r="T25" s="916"/>
      <c r="U25" s="916"/>
      <c r="V25" s="916"/>
      <c r="W25" s="916"/>
      <c r="X25" s="916"/>
      <c r="Y25" s="916"/>
      <c r="Z25" s="916"/>
      <c r="AA25" s="916"/>
      <c r="AB25" s="916"/>
      <c r="AC25" s="916"/>
      <c r="AD25" s="916"/>
      <c r="AE25" s="916"/>
      <c r="AF25" s="916"/>
      <c r="AG25" s="916"/>
      <c r="AH25" s="916"/>
      <c r="AI25" s="916"/>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12" t="s">
        <v>2029</v>
      </c>
      <c r="D26" s="912"/>
      <c r="E26" s="912"/>
      <c r="F26" s="912"/>
      <c r="G26" s="912"/>
      <c r="H26" s="912"/>
      <c r="I26" s="912"/>
      <c r="J26" s="913"/>
      <c r="K26" s="913"/>
      <c r="L26" s="913"/>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2030</v>
      </c>
      <c r="D28" s="160"/>
      <c r="E28" s="160"/>
      <c r="F28" s="160"/>
      <c r="G28" s="160"/>
      <c r="H28" s="160"/>
      <c r="I28" s="257"/>
      <c r="J28" s="257"/>
      <c r="K28" s="257"/>
      <c r="L28" s="257"/>
      <c r="M28" s="257"/>
      <c r="N28" s="257"/>
      <c r="O28" s="257"/>
      <c r="P28" s="257"/>
      <c r="Q28" s="257"/>
      <c r="R28" s="257"/>
      <c r="S28" s="127"/>
      <c r="T28" s="127"/>
      <c r="U28" s="127"/>
      <c r="V28" s="127"/>
      <c r="W28" s="438"/>
      <c r="X28" s="247" t="s">
        <v>197</v>
      </c>
      <c r="Y28" s="247"/>
      <c r="Z28" s="438"/>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2031</v>
      </c>
      <c r="D29" s="160"/>
      <c r="E29" s="160"/>
      <c r="F29" s="160"/>
      <c r="G29" s="160"/>
      <c r="H29" s="160"/>
      <c r="I29" s="257"/>
      <c r="J29" s="257"/>
      <c r="K29" s="257"/>
      <c r="L29" s="257"/>
      <c r="M29" s="257"/>
      <c r="N29" s="257"/>
      <c r="O29" s="257"/>
      <c r="P29" s="257"/>
      <c r="Q29" s="257"/>
      <c r="R29" s="257"/>
      <c r="S29" s="127"/>
      <c r="T29" s="127"/>
      <c r="U29" s="127"/>
      <c r="V29" s="127"/>
      <c r="W29" s="438"/>
      <c r="X29" s="247" t="s">
        <v>197</v>
      </c>
      <c r="Y29" s="247"/>
      <c r="Z29" s="438"/>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2032</v>
      </c>
      <c r="D30" s="160"/>
      <c r="E30" s="160"/>
      <c r="F30" s="160"/>
      <c r="G30" s="160"/>
      <c r="H30" s="160"/>
      <c r="I30" s="257"/>
      <c r="J30" s="257"/>
      <c r="K30" s="257"/>
      <c r="L30" s="257"/>
      <c r="M30" s="257"/>
      <c r="N30" s="257"/>
      <c r="O30" s="257"/>
      <c r="P30" s="257"/>
      <c r="Q30" s="257"/>
      <c r="R30" s="257"/>
      <c r="S30" s="257"/>
      <c r="T30" s="257"/>
      <c r="U30" s="257"/>
      <c r="V30" s="127"/>
      <c r="W30" s="438"/>
      <c r="X30" s="247" t="s">
        <v>197</v>
      </c>
      <c r="Y30" s="247"/>
      <c r="Z30" s="438"/>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2033</v>
      </c>
      <c r="D31" s="160"/>
      <c r="E31" s="160"/>
      <c r="F31" s="160"/>
      <c r="G31" s="160"/>
      <c r="H31" s="160"/>
      <c r="I31" s="257"/>
      <c r="J31" s="257"/>
      <c r="K31" s="257"/>
      <c r="L31" s="257"/>
      <c r="M31" s="257"/>
      <c r="N31" s="257"/>
      <c r="O31" s="257"/>
      <c r="P31" s="257"/>
      <c r="Q31" s="257"/>
      <c r="R31" s="257"/>
      <c r="S31" s="257"/>
      <c r="T31" s="257"/>
      <c r="U31" s="257"/>
      <c r="V31" s="127"/>
      <c r="W31" s="438"/>
      <c r="X31" s="247" t="s">
        <v>197</v>
      </c>
      <c r="Y31" s="247"/>
      <c r="Z31" s="438"/>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896" t="s">
        <v>1741</v>
      </c>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8"/>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8"/>
      <c r="J34" s="247" t="s">
        <v>305</v>
      </c>
      <c r="K34" s="132"/>
      <c r="L34" s="247"/>
      <c r="M34" s="247"/>
      <c r="N34" s="127"/>
      <c r="O34" s="258" t="s">
        <v>306</v>
      </c>
      <c r="P34" s="127"/>
      <c r="Q34" s="438"/>
      <c r="R34" s="247" t="s">
        <v>307</v>
      </c>
      <c r="S34" s="247"/>
      <c r="T34" s="247"/>
      <c r="U34" s="127"/>
      <c r="V34" s="127"/>
      <c r="W34" s="127"/>
      <c r="X34" s="438"/>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1914</v>
      </c>
      <c r="D35" s="160"/>
      <c r="E35" s="160"/>
      <c r="F35" s="160"/>
      <c r="G35" s="882"/>
      <c r="H35" s="882"/>
      <c r="I35" s="882"/>
      <c r="J35" s="882"/>
      <c r="K35" s="882"/>
      <c r="L35" s="882"/>
      <c r="M35" s="882"/>
      <c r="N35" s="882"/>
      <c r="O35" s="882"/>
      <c r="P35" s="882"/>
      <c r="Q35" s="882"/>
      <c r="R35" s="882"/>
      <c r="S35" s="882"/>
      <c r="T35" s="882"/>
      <c r="U35" s="882"/>
      <c r="V35" s="882"/>
      <c r="W35" s="882"/>
      <c r="X35" s="882"/>
      <c r="Y35" s="882"/>
      <c r="Z35" s="882"/>
      <c r="AA35" s="882"/>
      <c r="AB35" s="882"/>
      <c r="AC35" s="247" t="s">
        <v>297</v>
      </c>
      <c r="AD35" s="882"/>
      <c r="AE35" s="882"/>
      <c r="AF35" s="882"/>
      <c r="AG35" s="882"/>
      <c r="AH35" s="882"/>
      <c r="AI35" s="882"/>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1912</v>
      </c>
      <c r="D36" s="160"/>
      <c r="E36" s="160"/>
      <c r="F36" s="160"/>
      <c r="G36" s="900"/>
      <c r="H36" s="900"/>
      <c r="I36" s="900"/>
      <c r="J36" s="900"/>
      <c r="K36" s="900"/>
      <c r="L36" s="900"/>
      <c r="M36" s="900"/>
      <c r="N36" s="900"/>
      <c r="O36" s="900"/>
      <c r="P36" s="900"/>
      <c r="Q36" s="900"/>
      <c r="R36" s="900"/>
      <c r="S36" s="900"/>
      <c r="T36" s="160"/>
      <c r="U36" s="247"/>
      <c r="V36" s="249" t="s">
        <v>298</v>
      </c>
      <c r="W36" s="882"/>
      <c r="X36" s="882"/>
      <c r="Y36" s="882"/>
      <c r="Z36" s="882"/>
      <c r="AA36" s="882"/>
      <c r="AB36" s="882"/>
      <c r="AC36" s="882"/>
      <c r="AD36" s="882"/>
      <c r="AE36" s="882"/>
      <c r="AF36" s="882"/>
      <c r="AG36" s="882"/>
      <c r="AH36" s="882"/>
      <c r="AI36" s="882"/>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882"/>
      <c r="H37" s="882"/>
      <c r="I37" s="882"/>
      <c r="J37" s="882"/>
      <c r="K37" s="250"/>
      <c r="L37" s="251" t="s">
        <v>300</v>
      </c>
      <c r="M37" s="883"/>
      <c r="N37" s="883"/>
      <c r="O37" s="883"/>
      <c r="P37" s="883"/>
      <c r="Q37" s="883"/>
      <c r="R37" s="252"/>
      <c r="S37" s="160"/>
      <c r="T37" s="160"/>
      <c r="U37" s="249" t="s">
        <v>1743</v>
      </c>
      <c r="V37" s="882"/>
      <c r="W37" s="882"/>
      <c r="X37" s="882"/>
      <c r="Y37" s="882"/>
      <c r="Z37" s="882"/>
      <c r="AA37" s="882"/>
      <c r="AB37" s="882"/>
      <c r="AC37" s="882"/>
      <c r="AD37" s="247" t="s">
        <v>301</v>
      </c>
      <c r="AE37" s="911"/>
      <c r="AF37" s="911"/>
      <c r="AG37" s="911"/>
      <c r="AH37" s="911"/>
      <c r="AI37" s="91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12" t="s">
        <v>1744</v>
      </c>
      <c r="D38" s="912"/>
      <c r="E38" s="912"/>
      <c r="F38" s="912"/>
      <c r="G38" s="882"/>
      <c r="H38" s="882"/>
      <c r="I38" s="882"/>
      <c r="J38" s="882"/>
      <c r="K38" s="882"/>
      <c r="L38" s="882"/>
      <c r="M38" s="882"/>
      <c r="N38" s="882"/>
      <c r="O38" s="930" t="s">
        <v>1745</v>
      </c>
      <c r="P38" s="930"/>
      <c r="Q38" s="930"/>
      <c r="R38" s="931"/>
      <c r="S38" s="931"/>
      <c r="T38" s="931"/>
      <c r="U38" s="931"/>
      <c r="V38" s="931"/>
      <c r="W38" s="931"/>
      <c r="X38" s="931"/>
      <c r="Y38" s="931"/>
      <c r="Z38" s="931"/>
      <c r="AA38" s="931"/>
      <c r="AB38" s="931"/>
      <c r="AC38" s="931"/>
      <c r="AD38" s="931"/>
      <c r="AE38" s="931"/>
      <c r="AF38" s="931"/>
      <c r="AG38" s="931"/>
      <c r="AH38" s="931"/>
      <c r="AI38" s="93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896" t="s">
        <v>1906</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8"/>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902" t="s">
        <v>1154</v>
      </c>
      <c r="D42" s="902"/>
      <c r="E42" s="902"/>
      <c r="F42" s="902"/>
      <c r="G42" s="902"/>
      <c r="H42" s="901" t="s">
        <v>2089</v>
      </c>
      <c r="I42" s="901"/>
      <c r="J42" s="901"/>
      <c r="K42" s="901"/>
      <c r="L42" s="901"/>
      <c r="M42" s="901"/>
      <c r="N42" s="901"/>
      <c r="O42" s="901"/>
      <c r="P42" s="901"/>
      <c r="Q42" s="901"/>
      <c r="R42" s="901"/>
      <c r="S42" s="901"/>
      <c r="T42" s="902" t="s">
        <v>151</v>
      </c>
      <c r="U42" s="902"/>
      <c r="V42" s="902"/>
      <c r="W42" s="902"/>
      <c r="X42" s="902"/>
      <c r="Y42" s="901" t="s">
        <v>161</v>
      </c>
      <c r="Z42" s="901"/>
      <c r="AA42" s="901"/>
      <c r="AB42" s="901"/>
      <c r="AC42" s="901" t="s">
        <v>2005</v>
      </c>
      <c r="AD42" s="901"/>
      <c r="AE42" s="901"/>
      <c r="AF42" s="901"/>
      <c r="AG42" s="932" t="s">
        <v>156</v>
      </c>
      <c r="AH42" s="933"/>
      <c r="AI42" s="934"/>
      <c r="AJ42" s="262"/>
      <c r="AL42" s="926"/>
      <c r="AM42" s="926"/>
      <c r="AN42" s="926"/>
      <c r="AO42" s="926"/>
      <c r="AP42" s="926"/>
      <c r="AQ42" s="926"/>
      <c r="AR42" s="926"/>
      <c r="AS42" s="926"/>
      <c r="AT42" s="926"/>
      <c r="AU42" s="926"/>
      <c r="AV42" s="926"/>
      <c r="AW42" s="926"/>
      <c r="AX42" s="926"/>
      <c r="AY42" s="926"/>
      <c r="AZ42" s="926"/>
      <c r="BA42" s="926"/>
      <c r="BB42" s="926"/>
      <c r="BC42" s="240"/>
      <c r="BD42" s="240"/>
      <c r="BE42" s="240"/>
      <c r="BF42" s="248"/>
      <c r="BH42" s="248"/>
    </row>
    <row r="43" spans="2:111" s="240" customFormat="1" ht="20.100000000000001" customHeight="1">
      <c r="B43" s="263"/>
      <c r="C43" s="905" t="str">
        <f>IF('TELA 3'!C8="","",'TELA 3'!C8)</f>
        <v/>
      </c>
      <c r="D43" s="905"/>
      <c r="E43" s="905"/>
      <c r="F43" s="905"/>
      <c r="G43" s="905"/>
      <c r="H43" s="899"/>
      <c r="I43" s="899"/>
      <c r="J43" s="899"/>
      <c r="K43" s="899"/>
      <c r="L43" s="899"/>
      <c r="M43" s="899"/>
      <c r="N43" s="899"/>
      <c r="O43" s="899"/>
      <c r="P43" s="899"/>
      <c r="Q43" s="899"/>
      <c r="R43" s="899"/>
      <c r="S43" s="899"/>
      <c r="T43" s="903" t="str">
        <f>'TELA 3'!T$8</f>
        <v>-</v>
      </c>
      <c r="U43" s="903"/>
      <c r="V43" s="903"/>
      <c r="W43" s="903"/>
      <c r="X43" s="903"/>
      <c r="Y43" s="904" t="str">
        <f>IF('TELA 3'!Y$8="","",'TELA 3'!Y$8)</f>
        <v/>
      </c>
      <c r="Z43" s="904"/>
      <c r="AA43" s="904"/>
      <c r="AB43" s="904"/>
      <c r="AC43" s="893"/>
      <c r="AD43" s="893"/>
      <c r="AE43" s="893"/>
      <c r="AF43" s="893"/>
      <c r="AG43" s="894" t="str">
        <f>'TELA 3'!$AC$8</f>
        <v>-</v>
      </c>
      <c r="AH43" s="894"/>
      <c r="AI43" s="894"/>
      <c r="AJ43" s="264"/>
      <c r="AL43" s="926"/>
      <c r="AM43" s="926"/>
      <c r="AN43" s="926"/>
      <c r="AO43" s="926"/>
      <c r="AP43" s="926"/>
      <c r="AQ43" s="926"/>
      <c r="AR43" s="926"/>
      <c r="AS43" s="926"/>
      <c r="AT43" s="926"/>
      <c r="AU43" s="926"/>
      <c r="AV43" s="926"/>
      <c r="AW43" s="926"/>
      <c r="AX43" s="926"/>
      <c r="AY43" s="926"/>
      <c r="AZ43" s="926"/>
      <c r="BA43" s="926"/>
      <c r="BB43" s="926"/>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905"/>
      <c r="D44" s="905"/>
      <c r="E44" s="905"/>
      <c r="F44" s="905"/>
      <c r="G44" s="905"/>
      <c r="H44" s="899"/>
      <c r="I44" s="899"/>
      <c r="J44" s="899"/>
      <c r="K44" s="899"/>
      <c r="L44" s="899"/>
      <c r="M44" s="899"/>
      <c r="N44" s="899"/>
      <c r="O44" s="899"/>
      <c r="P44" s="899"/>
      <c r="Q44" s="899"/>
      <c r="R44" s="899"/>
      <c r="S44" s="899"/>
      <c r="T44" s="903" t="str">
        <f>'TELA 3'!$T$9</f>
        <v>-</v>
      </c>
      <c r="U44" s="903"/>
      <c r="V44" s="903"/>
      <c r="W44" s="903"/>
      <c r="X44" s="903"/>
      <c r="Y44" s="904" t="str">
        <f>IF('TELA 3'!$Y$9="","",'TELA 3'!$Y$9)</f>
        <v/>
      </c>
      <c r="Z44" s="904"/>
      <c r="AA44" s="904"/>
      <c r="AB44" s="904"/>
      <c r="AC44" s="893"/>
      <c r="AD44" s="893"/>
      <c r="AE44" s="893"/>
      <c r="AF44" s="893"/>
      <c r="AG44" s="894" t="str">
        <f>'TELA 3'!$AC$9</f>
        <v>-</v>
      </c>
      <c r="AH44" s="894"/>
      <c r="AI44" s="894"/>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905" t="str">
        <f>IF('TELA 3'!C10="","",'TELA 3'!C10)</f>
        <v/>
      </c>
      <c r="D45" s="905"/>
      <c r="E45" s="905"/>
      <c r="F45" s="905"/>
      <c r="G45" s="905"/>
      <c r="H45" s="885"/>
      <c r="I45" s="886"/>
      <c r="J45" s="886"/>
      <c r="K45" s="886"/>
      <c r="L45" s="886"/>
      <c r="M45" s="886"/>
      <c r="N45" s="886"/>
      <c r="O45" s="886"/>
      <c r="P45" s="886"/>
      <c r="Q45" s="886"/>
      <c r="R45" s="886"/>
      <c r="S45" s="887"/>
      <c r="T45" s="903" t="str">
        <f>'TELA 3'!T10</f>
        <v>-</v>
      </c>
      <c r="U45" s="903"/>
      <c r="V45" s="903"/>
      <c r="W45" s="903"/>
      <c r="X45" s="903"/>
      <c r="Y45" s="904" t="str">
        <f>IF('TELA 3'!Y10="","",'TELA 3'!Y10)</f>
        <v/>
      </c>
      <c r="Z45" s="904"/>
      <c r="AA45" s="904"/>
      <c r="AB45" s="904"/>
      <c r="AC45" s="893"/>
      <c r="AD45" s="893"/>
      <c r="AE45" s="893"/>
      <c r="AF45" s="893"/>
      <c r="AG45" s="894" t="str">
        <f>'TELA 3'!AC10</f>
        <v>-</v>
      </c>
      <c r="AH45" s="894"/>
      <c r="AI45" s="89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905"/>
      <c r="D46" s="905"/>
      <c r="E46" s="905"/>
      <c r="F46" s="905"/>
      <c r="G46" s="905"/>
      <c r="H46" s="888"/>
      <c r="I46" s="889"/>
      <c r="J46" s="889"/>
      <c r="K46" s="889"/>
      <c r="L46" s="889"/>
      <c r="M46" s="889"/>
      <c r="N46" s="889"/>
      <c r="O46" s="889"/>
      <c r="P46" s="889"/>
      <c r="Q46" s="889"/>
      <c r="R46" s="889"/>
      <c r="S46" s="890"/>
      <c r="T46" s="903" t="str">
        <f>'TELA 3'!T11</f>
        <v>-</v>
      </c>
      <c r="U46" s="903"/>
      <c r="V46" s="903"/>
      <c r="W46" s="903"/>
      <c r="X46" s="903"/>
      <c r="Y46" s="904" t="str">
        <f>IF('TELA 3'!Y11="","",'TELA 3'!Y11)</f>
        <v/>
      </c>
      <c r="Z46" s="904"/>
      <c r="AA46" s="904"/>
      <c r="AB46" s="904"/>
      <c r="AC46" s="893"/>
      <c r="AD46" s="893"/>
      <c r="AE46" s="893"/>
      <c r="AF46" s="893"/>
      <c r="AG46" s="894" t="str">
        <f>'TELA 3'!AC11</f>
        <v>-</v>
      </c>
      <c r="AH46" s="894"/>
      <c r="AI46" s="894"/>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905" t="str">
        <f>IF('TELA 3'!C12="","",'TELA 3'!C12)</f>
        <v/>
      </c>
      <c r="D47" s="905"/>
      <c r="E47" s="905"/>
      <c r="F47" s="905"/>
      <c r="G47" s="905"/>
      <c r="H47" s="885"/>
      <c r="I47" s="886"/>
      <c r="J47" s="886"/>
      <c r="K47" s="886"/>
      <c r="L47" s="886"/>
      <c r="M47" s="886"/>
      <c r="N47" s="886"/>
      <c r="O47" s="886"/>
      <c r="P47" s="886"/>
      <c r="Q47" s="886"/>
      <c r="R47" s="886"/>
      <c r="S47" s="887"/>
      <c r="T47" s="903" t="str">
        <f>'TELA 3'!T12</f>
        <v>-</v>
      </c>
      <c r="U47" s="903"/>
      <c r="V47" s="903"/>
      <c r="W47" s="903"/>
      <c r="X47" s="903"/>
      <c r="Y47" s="904" t="str">
        <f>IF('TELA 3'!Y12="","",'TELA 3'!Y12)</f>
        <v/>
      </c>
      <c r="Z47" s="904"/>
      <c r="AA47" s="904"/>
      <c r="AB47" s="904"/>
      <c r="AC47" s="893"/>
      <c r="AD47" s="893"/>
      <c r="AE47" s="893"/>
      <c r="AF47" s="893"/>
      <c r="AG47" s="894" t="str">
        <f>'TELA 3'!AC12</f>
        <v>-</v>
      </c>
      <c r="AH47" s="894"/>
      <c r="AI47" s="894"/>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905"/>
      <c r="D48" s="905"/>
      <c r="E48" s="905"/>
      <c r="F48" s="905"/>
      <c r="G48" s="905"/>
      <c r="H48" s="888"/>
      <c r="I48" s="889"/>
      <c r="J48" s="889"/>
      <c r="K48" s="889"/>
      <c r="L48" s="889"/>
      <c r="M48" s="889"/>
      <c r="N48" s="889"/>
      <c r="O48" s="889"/>
      <c r="P48" s="889"/>
      <c r="Q48" s="889"/>
      <c r="R48" s="889"/>
      <c r="S48" s="890"/>
      <c r="T48" s="903" t="str">
        <f>'TELA 3'!T13</f>
        <v>-</v>
      </c>
      <c r="U48" s="903"/>
      <c r="V48" s="903"/>
      <c r="W48" s="903"/>
      <c r="X48" s="903"/>
      <c r="Y48" s="904" t="str">
        <f>IF('TELA 3'!Y13="","",'TELA 3'!Y13)</f>
        <v/>
      </c>
      <c r="Z48" s="904"/>
      <c r="AA48" s="904"/>
      <c r="AB48" s="904"/>
      <c r="AC48" s="893"/>
      <c r="AD48" s="893"/>
      <c r="AE48" s="893"/>
      <c r="AF48" s="893"/>
      <c r="AG48" s="894" t="str">
        <f>'TELA 3'!AC13</f>
        <v>-</v>
      </c>
      <c r="AH48" s="894"/>
      <c r="AI48" s="894"/>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905" t="str">
        <f>IF('TELA 3'!C14="","",'TELA 3'!C14)</f>
        <v/>
      </c>
      <c r="D49" s="905"/>
      <c r="E49" s="905"/>
      <c r="F49" s="905"/>
      <c r="G49" s="905"/>
      <c r="H49" s="885"/>
      <c r="I49" s="886"/>
      <c r="J49" s="886"/>
      <c r="K49" s="886"/>
      <c r="L49" s="886"/>
      <c r="M49" s="886"/>
      <c r="N49" s="886"/>
      <c r="O49" s="886"/>
      <c r="P49" s="886"/>
      <c r="Q49" s="886"/>
      <c r="R49" s="886"/>
      <c r="S49" s="887"/>
      <c r="T49" s="903" t="str">
        <f>'TELA 3'!T14</f>
        <v>-</v>
      </c>
      <c r="U49" s="903"/>
      <c r="V49" s="903"/>
      <c r="W49" s="903"/>
      <c r="X49" s="903"/>
      <c r="Y49" s="904" t="str">
        <f>IF('TELA 3'!Y14="","",'TELA 3'!Y14)</f>
        <v/>
      </c>
      <c r="Z49" s="904"/>
      <c r="AA49" s="904"/>
      <c r="AB49" s="904"/>
      <c r="AC49" s="893"/>
      <c r="AD49" s="893"/>
      <c r="AE49" s="893"/>
      <c r="AF49" s="893"/>
      <c r="AG49" s="894" t="str">
        <f>'TELA 3'!AC14</f>
        <v>-</v>
      </c>
      <c r="AH49" s="894"/>
      <c r="AI49" s="894"/>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905"/>
      <c r="D50" s="905"/>
      <c r="E50" s="905"/>
      <c r="F50" s="905"/>
      <c r="G50" s="905"/>
      <c r="H50" s="888"/>
      <c r="I50" s="889"/>
      <c r="J50" s="889"/>
      <c r="K50" s="889"/>
      <c r="L50" s="889"/>
      <c r="M50" s="889"/>
      <c r="N50" s="889"/>
      <c r="O50" s="889"/>
      <c r="P50" s="889"/>
      <c r="Q50" s="889"/>
      <c r="R50" s="889"/>
      <c r="S50" s="890"/>
      <c r="T50" s="903" t="str">
        <f>'TELA 3'!T15</f>
        <v>-</v>
      </c>
      <c r="U50" s="903"/>
      <c r="V50" s="903"/>
      <c r="W50" s="903"/>
      <c r="X50" s="903"/>
      <c r="Y50" s="904" t="str">
        <f>IF('TELA 3'!Y15="","",'TELA 3'!Y15)</f>
        <v/>
      </c>
      <c r="Z50" s="904"/>
      <c r="AA50" s="904"/>
      <c r="AB50" s="904"/>
      <c r="AC50" s="893"/>
      <c r="AD50" s="893"/>
      <c r="AE50" s="893"/>
      <c r="AF50" s="893"/>
      <c r="AG50" s="894" t="str">
        <f>'TELA 3'!AC15</f>
        <v>-</v>
      </c>
      <c r="AH50" s="894"/>
      <c r="AI50" s="894"/>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905" t="str">
        <f>IF('TELA 3'!C16="","",'TELA 3'!C16)</f>
        <v/>
      </c>
      <c r="D51" s="905"/>
      <c r="E51" s="905"/>
      <c r="F51" s="905"/>
      <c r="G51" s="905"/>
      <c r="H51" s="885"/>
      <c r="I51" s="886"/>
      <c r="J51" s="886"/>
      <c r="K51" s="886"/>
      <c r="L51" s="886"/>
      <c r="M51" s="886"/>
      <c r="N51" s="886"/>
      <c r="O51" s="886"/>
      <c r="P51" s="886"/>
      <c r="Q51" s="886"/>
      <c r="R51" s="886"/>
      <c r="S51" s="887"/>
      <c r="T51" s="903" t="str">
        <f>'TELA 3'!T16</f>
        <v>-</v>
      </c>
      <c r="U51" s="903"/>
      <c r="V51" s="903"/>
      <c r="W51" s="903"/>
      <c r="X51" s="903"/>
      <c r="Y51" s="904" t="str">
        <f>IF('TELA 3'!Y16="","",'TELA 3'!Y16)</f>
        <v/>
      </c>
      <c r="Z51" s="904"/>
      <c r="AA51" s="904"/>
      <c r="AB51" s="904"/>
      <c r="AC51" s="893"/>
      <c r="AD51" s="893"/>
      <c r="AE51" s="893"/>
      <c r="AF51" s="893"/>
      <c r="AG51" s="894" t="str">
        <f>'TELA 3'!AC16</f>
        <v>-</v>
      </c>
      <c r="AH51" s="894"/>
      <c r="AI51" s="894"/>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905"/>
      <c r="D52" s="905"/>
      <c r="E52" s="905"/>
      <c r="F52" s="905"/>
      <c r="G52" s="905"/>
      <c r="H52" s="888"/>
      <c r="I52" s="889"/>
      <c r="J52" s="889"/>
      <c r="K52" s="889"/>
      <c r="L52" s="889"/>
      <c r="M52" s="889"/>
      <c r="N52" s="889"/>
      <c r="O52" s="889"/>
      <c r="P52" s="889"/>
      <c r="Q52" s="889"/>
      <c r="R52" s="889"/>
      <c r="S52" s="890"/>
      <c r="T52" s="903" t="str">
        <f>'TELA 3'!T17</f>
        <v>-</v>
      </c>
      <c r="U52" s="903"/>
      <c r="V52" s="903"/>
      <c r="W52" s="903"/>
      <c r="X52" s="903"/>
      <c r="Y52" s="904" t="str">
        <f>IF('TELA 3'!Y17="","",'TELA 3'!Y17)</f>
        <v/>
      </c>
      <c r="Z52" s="904"/>
      <c r="AA52" s="904"/>
      <c r="AB52" s="904"/>
      <c r="AC52" s="893"/>
      <c r="AD52" s="893"/>
      <c r="AE52" s="893"/>
      <c r="AF52" s="893"/>
      <c r="AG52" s="894" t="str">
        <f>'TELA 3'!AC17</f>
        <v>-</v>
      </c>
      <c r="AH52" s="894"/>
      <c r="AI52" s="894"/>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2144</v>
      </c>
      <c r="D54" s="265"/>
      <c r="E54" s="265"/>
      <c r="F54" s="265"/>
      <c r="G54" s="265"/>
      <c r="H54" s="266"/>
      <c r="I54" s="266"/>
      <c r="J54" s="266"/>
      <c r="K54" s="266"/>
      <c r="L54" s="266"/>
      <c r="M54" s="266"/>
      <c r="N54" s="266"/>
      <c r="O54" s="266"/>
      <c r="P54" s="266"/>
      <c r="Q54" s="266"/>
      <c r="R54" s="266"/>
      <c r="S54" s="266"/>
      <c r="T54" s="266"/>
      <c r="U54" s="266"/>
      <c r="V54" s="265"/>
      <c r="W54" s="438"/>
      <c r="X54" s="247" t="s">
        <v>196</v>
      </c>
      <c r="Y54" s="247"/>
      <c r="Z54" s="438"/>
      <c r="AA54" s="947" t="s">
        <v>2267</v>
      </c>
      <c r="AB54" s="948"/>
      <c r="AC54" s="948"/>
      <c r="AD54" s="948"/>
      <c r="AE54" s="948"/>
      <c r="AF54" s="948"/>
      <c r="AG54" s="948"/>
      <c r="AH54" s="948"/>
      <c r="AI54" s="948"/>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907" t="s">
        <v>1746</v>
      </c>
      <c r="D56" s="907"/>
      <c r="E56" s="907"/>
      <c r="F56" s="907"/>
      <c r="G56" s="907"/>
      <c r="H56" s="907"/>
      <c r="I56" s="907"/>
      <c r="J56" s="907"/>
      <c r="K56" s="907"/>
      <c r="L56" s="907"/>
      <c r="M56" s="907"/>
      <c r="N56" s="907"/>
      <c r="O56" s="907"/>
      <c r="P56" s="907"/>
      <c r="Q56" s="907"/>
      <c r="R56" s="907"/>
      <c r="S56" s="907"/>
      <c r="T56" s="907"/>
      <c r="U56" s="907"/>
      <c r="V56" s="922" t="str">
        <f>'TELA 3'!N19</f>
        <v/>
      </c>
      <c r="W56" s="923"/>
      <c r="X56" s="923"/>
      <c r="Y56" s="923"/>
      <c r="Z56" s="923"/>
      <c r="AA56" s="923"/>
      <c r="AB56" s="923"/>
      <c r="AC56" s="923"/>
      <c r="AD56" s="923"/>
      <c r="AE56" s="923"/>
      <c r="AF56" s="923"/>
      <c r="AG56" s="923"/>
      <c r="AH56" s="923"/>
      <c r="AI56" s="924"/>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986" t="s">
        <v>2277</v>
      </c>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64" t="s">
        <v>2205</v>
      </c>
      <c r="D59" s="964"/>
      <c r="E59" s="964"/>
      <c r="F59" s="964"/>
      <c r="G59" s="964"/>
      <c r="H59" s="964"/>
      <c r="I59" s="964"/>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7"/>
      <c r="AI59" s="987"/>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64" t="s">
        <v>2220</v>
      </c>
      <c r="D60" s="964"/>
      <c r="E60" s="964"/>
      <c r="F60" s="964"/>
      <c r="G60" s="964"/>
      <c r="H60" s="964"/>
      <c r="I60" s="964"/>
      <c r="J60" s="964"/>
      <c r="K60" s="964"/>
      <c r="L60" s="964"/>
      <c r="M60" s="964"/>
      <c r="N60" s="964"/>
      <c r="O60" s="990"/>
      <c r="P60" s="990"/>
      <c r="Q60" s="990"/>
      <c r="R60" s="990"/>
      <c r="S60" s="990"/>
      <c r="T60" s="990"/>
      <c r="U60" s="990"/>
      <c r="V60" s="990"/>
      <c r="W60" s="990"/>
      <c r="X60" s="990"/>
      <c r="Y60" s="990"/>
      <c r="Z60" s="990"/>
      <c r="AA60" s="990"/>
      <c r="AB60" s="990"/>
      <c r="AC60" s="990"/>
      <c r="AD60" s="990"/>
      <c r="AE60" s="990"/>
      <c r="AF60" s="990"/>
      <c r="AG60" s="990"/>
      <c r="AH60" s="990"/>
      <c r="AI60" s="99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964" t="s">
        <v>2206</v>
      </c>
      <c r="D62" s="964"/>
      <c r="E62" s="964"/>
      <c r="F62" s="964"/>
      <c r="G62" s="964"/>
      <c r="H62" s="964"/>
      <c r="I62" s="964"/>
      <c r="J62" s="964"/>
      <c r="K62" s="988"/>
      <c r="L62" s="988"/>
      <c r="M62" s="988"/>
      <c r="N62" s="988"/>
      <c r="O62" s="988"/>
      <c r="P62" s="988"/>
      <c r="Q62" s="988"/>
      <c r="R62" s="988"/>
      <c r="S62" s="988"/>
      <c r="T62" s="988"/>
      <c r="U62" s="988"/>
      <c r="V62" s="988"/>
      <c r="W62" s="988"/>
      <c r="X62" s="988"/>
      <c r="Y62" s="988"/>
      <c r="Z62" s="988"/>
      <c r="AA62" s="988"/>
      <c r="AB62" s="988"/>
      <c r="AC62" s="988"/>
      <c r="AD62" s="988"/>
      <c r="AE62" s="988"/>
      <c r="AF62" s="988"/>
      <c r="AG62" s="988"/>
      <c r="AH62" s="988"/>
      <c r="AI62" s="988"/>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989"/>
      <c r="D63" s="989"/>
      <c r="E63" s="989"/>
      <c r="F63" s="989"/>
      <c r="G63" s="989"/>
      <c r="H63" s="989"/>
      <c r="I63" s="989"/>
      <c r="J63" s="989"/>
      <c r="K63" s="989"/>
      <c r="L63" s="989"/>
      <c r="M63" s="989"/>
      <c r="N63" s="989"/>
      <c r="O63" s="989"/>
      <c r="P63" s="989"/>
      <c r="Q63" s="989"/>
      <c r="R63" s="989"/>
      <c r="S63" s="989"/>
      <c r="T63" s="989"/>
      <c r="U63" s="989"/>
      <c r="V63" s="989"/>
      <c r="W63" s="989"/>
      <c r="X63" s="989"/>
      <c r="Y63" s="989"/>
      <c r="Z63" s="989"/>
      <c r="AA63" s="989"/>
      <c r="AB63" s="989"/>
      <c r="AC63" s="989"/>
      <c r="AD63" s="989"/>
      <c r="AE63" s="989"/>
      <c r="AF63" s="989"/>
      <c r="AG63" s="989"/>
      <c r="AH63" s="989"/>
      <c r="AI63" s="989"/>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2207</v>
      </c>
      <c r="D64" s="160"/>
      <c r="E64" s="160"/>
      <c r="F64" s="160"/>
      <c r="G64" s="160"/>
      <c r="H64" s="160"/>
      <c r="I64" s="257"/>
      <c r="J64" s="257"/>
      <c r="K64" s="257"/>
      <c r="L64" s="257"/>
      <c r="M64" s="257"/>
      <c r="N64" s="257"/>
      <c r="O64" s="257"/>
      <c r="P64" s="257"/>
      <c r="Q64" s="257"/>
      <c r="R64" s="257"/>
      <c r="S64" s="462"/>
      <c r="T64" s="247" t="s">
        <v>196</v>
      </c>
      <c r="U64" s="247"/>
      <c r="V64" s="462"/>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2212</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c r="B66" s="263"/>
      <c r="C66" s="160" t="s">
        <v>2211</v>
      </c>
      <c r="D66" s="160"/>
      <c r="E66" s="160"/>
      <c r="F66" s="160"/>
      <c r="G66" s="458" t="s">
        <v>2195</v>
      </c>
      <c r="H66" s="160"/>
      <c r="I66" s="257"/>
      <c r="J66" s="257"/>
      <c r="K66" s="257"/>
      <c r="L66" s="257"/>
      <c r="M66" s="892"/>
      <c r="N66" s="892"/>
      <c r="O66" s="892"/>
      <c r="P66" s="892"/>
      <c r="Q66" s="892"/>
      <c r="R66" s="892"/>
      <c r="S66" s="127"/>
      <c r="T66" s="458" t="s">
        <v>2196</v>
      </c>
      <c r="U66" s="160"/>
      <c r="V66" s="257"/>
      <c r="W66" s="257"/>
      <c r="X66" s="257"/>
      <c r="Y66" s="257"/>
      <c r="Z66" s="457"/>
      <c r="AA66" s="892"/>
      <c r="AB66" s="892"/>
      <c r="AC66" s="892"/>
      <c r="AD66" s="892"/>
      <c r="AE66" s="892"/>
      <c r="AF66" s="892"/>
      <c r="AG66" s="892"/>
      <c r="AH66" s="892"/>
      <c r="AI66" s="892"/>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c r="B67" s="263"/>
      <c r="C67" s="160" t="s">
        <v>2388</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39"/>
      <c r="AC67" s="247" t="s">
        <v>196</v>
      </c>
      <c r="AD67" s="247"/>
      <c r="AE67" s="439"/>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c r="B68" s="263"/>
      <c r="C68" s="906" t="s">
        <v>1916</v>
      </c>
      <c r="D68" s="906"/>
      <c r="E68" s="906"/>
      <c r="F68" s="906"/>
      <c r="G68" s="906"/>
      <c r="H68" s="906"/>
      <c r="I68" s="906"/>
      <c r="J68" s="906"/>
      <c r="K68" s="906"/>
      <c r="L68" s="906"/>
      <c r="M68" s="906"/>
      <c r="N68" s="906"/>
      <c r="O68" s="906"/>
      <c r="P68" s="906"/>
      <c r="Q68" s="906"/>
      <c r="R68" s="906"/>
      <c r="S68" s="906"/>
      <c r="T68" s="906"/>
      <c r="U68" s="906"/>
      <c r="V68" s="906"/>
      <c r="W68" s="906"/>
      <c r="X68" s="906"/>
      <c r="Y68" s="906"/>
      <c r="Z68" s="906"/>
      <c r="AA68" s="906"/>
      <c r="AB68" s="906"/>
      <c r="AC68" s="906"/>
      <c r="AD68" s="906"/>
      <c r="AE68" s="906"/>
      <c r="AF68" s="906"/>
      <c r="AG68" s="906"/>
      <c r="AH68" s="906"/>
      <c r="AI68" s="906"/>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c r="B70" s="263"/>
      <c r="C70" s="945" t="s">
        <v>2298</v>
      </c>
      <c r="D70" s="945"/>
      <c r="E70" s="945"/>
      <c r="F70" s="945"/>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264"/>
      <c r="AP70" s="248"/>
      <c r="AT70" s="248"/>
      <c r="AU70" s="23"/>
      <c r="AV70" s="23"/>
      <c r="AW70" s="23"/>
      <c r="AX70" s="23"/>
      <c r="AY70" s="23"/>
      <c r="AZ70" s="23"/>
      <c r="BA70" s="23"/>
      <c r="BB70" s="23"/>
      <c r="BC70" s="23"/>
    </row>
    <row r="71" spans="2:71" s="240" customFormat="1" ht="15" customHeight="1">
      <c r="B71" s="263"/>
      <c r="C71" s="925" t="s">
        <v>1150</v>
      </c>
      <c r="D71" s="925"/>
      <c r="E71" s="925"/>
      <c r="F71" s="925"/>
      <c r="G71" s="925"/>
      <c r="H71" s="925"/>
      <c r="I71" s="925"/>
      <c r="J71" s="908" t="s">
        <v>1169</v>
      </c>
      <c r="K71" s="908"/>
      <c r="L71" s="908"/>
      <c r="M71" s="908"/>
      <c r="N71" s="908"/>
      <c r="O71" s="908"/>
      <c r="P71" s="908" t="s">
        <v>1151</v>
      </c>
      <c r="Q71" s="908"/>
      <c r="R71" s="908"/>
      <c r="S71" s="908"/>
      <c r="T71" s="908"/>
      <c r="U71" s="908"/>
      <c r="V71" s="908"/>
      <c r="W71" s="908"/>
      <c r="X71" s="908"/>
      <c r="Y71" s="908" t="s">
        <v>1152</v>
      </c>
      <c r="Z71" s="908"/>
      <c r="AA71" s="908"/>
      <c r="AB71" s="908"/>
      <c r="AC71" s="908"/>
      <c r="AD71" s="908"/>
      <c r="AE71" s="909" t="s">
        <v>1153</v>
      </c>
      <c r="AF71" s="909"/>
      <c r="AG71" s="909"/>
      <c r="AH71" s="909"/>
      <c r="AI71" s="909"/>
      <c r="AJ71" s="264"/>
      <c r="AP71" s="248"/>
      <c r="AT71" s="248"/>
      <c r="AV71" s="23"/>
      <c r="AW71" s="23"/>
      <c r="AX71" s="23"/>
      <c r="AY71" s="23"/>
      <c r="AZ71" s="23"/>
      <c r="BA71" s="23"/>
      <c r="BB71" s="23"/>
      <c r="BC71" s="23"/>
    </row>
    <row r="72" spans="2:71" s="240" customFormat="1" ht="15" customHeight="1">
      <c r="B72" s="263"/>
      <c r="C72" s="891"/>
      <c r="D72" s="891"/>
      <c r="E72" s="891"/>
      <c r="F72" s="891"/>
      <c r="G72" s="891"/>
      <c r="H72" s="891"/>
      <c r="I72" s="891"/>
      <c r="J72" s="884"/>
      <c r="K72" s="884"/>
      <c r="L72" s="884"/>
      <c r="M72" s="884"/>
      <c r="N72" s="884"/>
      <c r="O72" s="884"/>
      <c r="P72" s="884"/>
      <c r="Q72" s="884"/>
      <c r="R72" s="884"/>
      <c r="S72" s="884"/>
      <c r="T72" s="884"/>
      <c r="U72" s="884"/>
      <c r="V72" s="884"/>
      <c r="W72" s="884"/>
      <c r="X72" s="884"/>
      <c r="Y72" s="884"/>
      <c r="Z72" s="884"/>
      <c r="AA72" s="884"/>
      <c r="AB72" s="884"/>
      <c r="AC72" s="884"/>
      <c r="AD72" s="884"/>
      <c r="AE72" s="895"/>
      <c r="AF72" s="895"/>
      <c r="AG72" s="895"/>
      <c r="AH72" s="895"/>
      <c r="AI72" s="895"/>
      <c r="AJ72" s="264"/>
      <c r="AP72" s="248"/>
      <c r="AT72" s="248"/>
      <c r="AV72" s="23"/>
      <c r="AW72" s="23"/>
      <c r="AX72" s="23"/>
      <c r="AY72" s="23"/>
      <c r="AZ72" s="23"/>
      <c r="BA72" s="23"/>
      <c r="BB72" s="23"/>
      <c r="BC72" s="23"/>
    </row>
    <row r="73" spans="2:71" s="240" customFormat="1" ht="15" customHeight="1">
      <c r="B73" s="263"/>
      <c r="C73" s="891"/>
      <c r="D73" s="891"/>
      <c r="E73" s="891"/>
      <c r="F73" s="891"/>
      <c r="G73" s="891"/>
      <c r="H73" s="891"/>
      <c r="I73" s="891"/>
      <c r="J73" s="884"/>
      <c r="K73" s="884"/>
      <c r="L73" s="884"/>
      <c r="M73" s="884"/>
      <c r="N73" s="884"/>
      <c r="O73" s="884"/>
      <c r="P73" s="884"/>
      <c r="Q73" s="884"/>
      <c r="R73" s="884"/>
      <c r="S73" s="884"/>
      <c r="T73" s="884"/>
      <c r="U73" s="884"/>
      <c r="V73" s="884"/>
      <c r="W73" s="884"/>
      <c r="X73" s="884"/>
      <c r="Y73" s="884"/>
      <c r="Z73" s="884"/>
      <c r="AA73" s="884"/>
      <c r="AB73" s="884"/>
      <c r="AC73" s="884"/>
      <c r="AD73" s="884"/>
      <c r="AE73" s="895"/>
      <c r="AF73" s="895"/>
      <c r="AG73" s="895"/>
      <c r="AH73" s="895"/>
      <c r="AI73" s="895"/>
      <c r="AJ73" s="264"/>
      <c r="AP73" s="248"/>
      <c r="AT73" s="248"/>
      <c r="AV73" s="23"/>
      <c r="AW73" s="23"/>
      <c r="AX73" s="23"/>
      <c r="AY73" s="23"/>
      <c r="AZ73" s="23"/>
      <c r="BA73" s="23"/>
      <c r="BB73" s="23"/>
      <c r="BC73" s="23"/>
    </row>
    <row r="74" spans="2:71" s="240" customFormat="1" ht="15" customHeight="1">
      <c r="B74" s="263"/>
      <c r="C74" s="891"/>
      <c r="D74" s="891"/>
      <c r="E74" s="891"/>
      <c r="F74" s="891"/>
      <c r="G74" s="891"/>
      <c r="H74" s="891"/>
      <c r="I74" s="891"/>
      <c r="J74" s="884"/>
      <c r="K74" s="884"/>
      <c r="L74" s="884"/>
      <c r="M74" s="884"/>
      <c r="N74" s="884"/>
      <c r="O74" s="884"/>
      <c r="P74" s="884"/>
      <c r="Q74" s="884"/>
      <c r="R74" s="884"/>
      <c r="S74" s="884"/>
      <c r="T74" s="884"/>
      <c r="U74" s="884"/>
      <c r="V74" s="884"/>
      <c r="W74" s="884"/>
      <c r="X74" s="884"/>
      <c r="Y74" s="884"/>
      <c r="Z74" s="884"/>
      <c r="AA74" s="884"/>
      <c r="AB74" s="884"/>
      <c r="AC74" s="884"/>
      <c r="AD74" s="884"/>
      <c r="AE74" s="895"/>
      <c r="AF74" s="895"/>
      <c r="AG74" s="895"/>
      <c r="AH74" s="895"/>
      <c r="AI74" s="895"/>
      <c r="AJ74" s="264"/>
      <c r="AP74" s="248"/>
      <c r="AT74" s="248"/>
      <c r="AV74" s="23"/>
      <c r="AW74" s="23"/>
      <c r="AX74" s="23"/>
      <c r="AY74" s="23"/>
      <c r="AZ74" s="23"/>
      <c r="BA74" s="23"/>
      <c r="BB74" s="23"/>
      <c r="BC74" s="23"/>
    </row>
    <row r="75" spans="2:71" s="240" customFormat="1" ht="15" customHeight="1">
      <c r="B75" s="263"/>
      <c r="C75" s="891"/>
      <c r="D75" s="891"/>
      <c r="E75" s="891"/>
      <c r="F75" s="891"/>
      <c r="G75" s="891"/>
      <c r="H75" s="891"/>
      <c r="I75" s="891"/>
      <c r="J75" s="884"/>
      <c r="K75" s="884"/>
      <c r="L75" s="884"/>
      <c r="M75" s="884"/>
      <c r="N75" s="884"/>
      <c r="O75" s="884"/>
      <c r="P75" s="884"/>
      <c r="Q75" s="884"/>
      <c r="R75" s="884"/>
      <c r="S75" s="884"/>
      <c r="T75" s="884"/>
      <c r="U75" s="884"/>
      <c r="V75" s="884"/>
      <c r="W75" s="884"/>
      <c r="X75" s="884"/>
      <c r="Y75" s="884"/>
      <c r="Z75" s="884"/>
      <c r="AA75" s="884"/>
      <c r="AB75" s="884"/>
      <c r="AC75" s="884"/>
      <c r="AD75" s="884"/>
      <c r="AE75" s="895"/>
      <c r="AF75" s="895"/>
      <c r="AG75" s="895"/>
      <c r="AH75" s="895"/>
      <c r="AI75" s="895"/>
      <c r="AJ75" s="264"/>
      <c r="AP75" s="248"/>
      <c r="AT75" s="248"/>
      <c r="AV75" s="23"/>
      <c r="AW75" s="23"/>
      <c r="AX75" s="23"/>
      <c r="AY75" s="23"/>
      <c r="AZ75" s="23"/>
      <c r="BA75" s="23"/>
      <c r="BB75" s="23"/>
      <c r="BC75" s="23"/>
    </row>
    <row r="76" spans="2:71" s="240" customFormat="1" ht="15" customHeight="1">
      <c r="B76" s="263"/>
      <c r="C76" s="891"/>
      <c r="D76" s="891"/>
      <c r="E76" s="891"/>
      <c r="F76" s="891"/>
      <c r="G76" s="891"/>
      <c r="H76" s="891"/>
      <c r="I76" s="891"/>
      <c r="J76" s="884"/>
      <c r="K76" s="884"/>
      <c r="L76" s="884"/>
      <c r="M76" s="884"/>
      <c r="N76" s="884"/>
      <c r="O76" s="884"/>
      <c r="P76" s="884"/>
      <c r="Q76" s="884"/>
      <c r="R76" s="884"/>
      <c r="S76" s="884"/>
      <c r="T76" s="884"/>
      <c r="U76" s="884"/>
      <c r="V76" s="884"/>
      <c r="W76" s="884"/>
      <c r="X76" s="884"/>
      <c r="Y76" s="884"/>
      <c r="Z76" s="884"/>
      <c r="AA76" s="884"/>
      <c r="AB76" s="884"/>
      <c r="AC76" s="884"/>
      <c r="AD76" s="884"/>
      <c r="AE76" s="895"/>
      <c r="AF76" s="895"/>
      <c r="AG76" s="895"/>
      <c r="AH76" s="895"/>
      <c r="AI76" s="895"/>
      <c r="AJ76" s="264"/>
      <c r="AP76" s="248"/>
      <c r="AT76" s="248"/>
      <c r="AV76" s="23"/>
      <c r="AW76" s="23"/>
      <c r="AX76" s="23"/>
      <c r="AY76" s="23"/>
      <c r="AZ76" s="23"/>
      <c r="BA76" s="23"/>
      <c r="BB76" s="23"/>
      <c r="BC76" s="23"/>
    </row>
    <row r="77" spans="2:71" s="240" customFormat="1" ht="5.0999999999999996" customHeight="1">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c r="B78" s="263"/>
      <c r="C78" s="963" t="s">
        <v>2208</v>
      </c>
      <c r="D78" s="963"/>
      <c r="E78" s="963"/>
      <c r="F78" s="963"/>
      <c r="G78" s="963"/>
      <c r="H78" s="963"/>
      <c r="I78" s="438"/>
      <c r="J78" s="278" t="s">
        <v>2213</v>
      </c>
      <c r="K78" s="128"/>
      <c r="L78" s="292"/>
      <c r="M78" s="293"/>
      <c r="N78" s="438"/>
      <c r="O78" s="278" t="s">
        <v>1155</v>
      </c>
      <c r="P78" s="128"/>
      <c r="Q78" s="128"/>
      <c r="R78" s="128"/>
      <c r="S78" s="128"/>
      <c r="T78" s="128"/>
      <c r="U78" s="438"/>
      <c r="V78" s="278" t="s">
        <v>1156</v>
      </c>
      <c r="W78" s="128"/>
      <c r="X78" s="128"/>
      <c r="Y78" s="438"/>
      <c r="Z78" s="127" t="s">
        <v>1905</v>
      </c>
      <c r="AA78" s="257"/>
      <c r="AB78" s="257"/>
      <c r="AC78" s="128"/>
      <c r="AD78" s="892"/>
      <c r="AE78" s="892"/>
      <c r="AF78" s="892"/>
      <c r="AG78" s="892"/>
      <c r="AH78" s="892"/>
      <c r="AI78" s="892"/>
      <c r="AJ78" s="264"/>
      <c r="AP78" s="248"/>
      <c r="AT78" s="248"/>
      <c r="AV78" s="23"/>
      <c r="AW78" s="23"/>
      <c r="AX78" s="23"/>
      <c r="AY78" s="23"/>
      <c r="AZ78" s="23"/>
      <c r="BA78" s="23"/>
      <c r="BB78" s="23"/>
      <c r="BC78" s="23"/>
    </row>
    <row r="79" spans="2:71" s="240" customFormat="1" ht="15" customHeight="1">
      <c r="B79" s="263"/>
      <c r="C79" s="963"/>
      <c r="D79" s="963"/>
      <c r="E79" s="963"/>
      <c r="F79" s="963"/>
      <c r="G79" s="963"/>
      <c r="H79" s="963"/>
      <c r="I79" s="292"/>
      <c r="J79" s="292"/>
      <c r="K79" s="292"/>
      <c r="L79" s="292"/>
      <c r="M79" s="293"/>
      <c r="N79" s="438"/>
      <c r="O79" s="278" t="s">
        <v>1157</v>
      </c>
      <c r="P79" s="128"/>
      <c r="Q79" s="128"/>
      <c r="R79" s="128"/>
      <c r="S79" s="128"/>
      <c r="T79" s="128"/>
      <c r="U79" s="438"/>
      <c r="V79" s="278" t="s">
        <v>1156</v>
      </c>
      <c r="W79" s="128"/>
      <c r="X79" s="128"/>
      <c r="Y79" s="438"/>
      <c r="Z79" s="127" t="s">
        <v>1905</v>
      </c>
      <c r="AA79" s="257"/>
      <c r="AB79" s="257"/>
      <c r="AC79" s="128"/>
      <c r="AD79" s="892"/>
      <c r="AE79" s="892"/>
      <c r="AF79" s="892"/>
      <c r="AG79" s="892"/>
      <c r="AH79" s="892"/>
      <c r="AI79" s="892"/>
      <c r="AJ79" s="264"/>
      <c r="AP79" s="248"/>
      <c r="AT79" s="248"/>
      <c r="AV79" s="23"/>
      <c r="AW79" s="23"/>
      <c r="AX79" s="23"/>
      <c r="AY79" s="23"/>
      <c r="AZ79" s="23"/>
      <c r="BA79" s="23"/>
      <c r="BB79" s="23"/>
      <c r="BC79" s="23"/>
    </row>
    <row r="80" spans="2:71" s="240" customFormat="1" ht="15" customHeight="1">
      <c r="B80" s="263"/>
      <c r="C80" s="963"/>
      <c r="D80" s="963"/>
      <c r="E80" s="963"/>
      <c r="F80" s="963"/>
      <c r="G80" s="963"/>
      <c r="H80" s="963"/>
      <c r="I80" s="438"/>
      <c r="J80" s="278" t="s">
        <v>1939</v>
      </c>
      <c r="K80" s="128"/>
      <c r="L80" s="292"/>
      <c r="M80" s="292"/>
      <c r="N80" s="511" t="s">
        <v>2296</v>
      </c>
      <c r="O80" s="128"/>
      <c r="P80" s="128"/>
      <c r="Q80" s="128"/>
      <c r="R80" s="128"/>
      <c r="S80" s="962"/>
      <c r="T80" s="962"/>
      <c r="U80" s="962"/>
      <c r="V80" s="962"/>
      <c r="W80" s="962"/>
      <c r="X80" s="962"/>
      <c r="Y80" s="962"/>
      <c r="Z80" s="962"/>
      <c r="AA80" s="962"/>
      <c r="AB80" s="962"/>
      <c r="AC80" s="962"/>
      <c r="AD80" s="962"/>
      <c r="AE80" s="962"/>
      <c r="AF80" s="962"/>
      <c r="AG80" s="962"/>
      <c r="AH80" s="962"/>
      <c r="AI80" s="962"/>
      <c r="AJ80" s="264"/>
      <c r="AP80" s="248"/>
      <c r="AT80" s="248"/>
      <c r="AV80" s="23"/>
      <c r="AW80" s="23"/>
      <c r="AX80" s="23"/>
      <c r="AY80" s="23"/>
      <c r="AZ80" s="23"/>
      <c r="BA80" s="23"/>
      <c r="BB80" s="23"/>
      <c r="BC80" s="23"/>
    </row>
    <row r="81" spans="2:55" s="240" customFormat="1" ht="5.0999999999999996" customHeight="1">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c r="B82" s="263"/>
      <c r="C82" s="896" t="s">
        <v>1191</v>
      </c>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7"/>
      <c r="AI82" s="898"/>
      <c r="AJ82" s="264"/>
      <c r="AP82" s="248"/>
      <c r="AT82" s="248"/>
      <c r="AV82" s="23"/>
      <c r="AW82" s="23"/>
      <c r="AX82" s="23"/>
      <c r="AY82" s="23"/>
      <c r="AZ82" s="23"/>
      <c r="BA82" s="23"/>
      <c r="BB82" s="23"/>
      <c r="BC82" s="23"/>
    </row>
    <row r="83" spans="2:55" s="240" customFormat="1" ht="15" customHeight="1">
      <c r="B83" s="263"/>
      <c r="C83" s="127" t="s">
        <v>1203</v>
      </c>
      <c r="D83" s="280"/>
      <c r="E83" s="280"/>
      <c r="F83" s="280"/>
      <c r="G83" s="280"/>
      <c r="H83" s="280"/>
      <c r="I83" s="280"/>
      <c r="J83" s="280"/>
      <c r="K83" s="280"/>
      <c r="L83" s="280"/>
      <c r="M83" s="280"/>
      <c r="N83" s="280"/>
      <c r="O83" s="280"/>
      <c r="P83" s="280"/>
      <c r="Q83" s="280"/>
      <c r="R83" s="280"/>
      <c r="S83" s="280"/>
      <c r="T83" s="280"/>
      <c r="U83" s="280"/>
      <c r="V83" s="128"/>
      <c r="W83" s="438"/>
      <c r="X83" s="247" t="s">
        <v>197</v>
      </c>
      <c r="Y83" s="247"/>
      <c r="Z83" s="438"/>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c r="B84" s="263"/>
      <c r="C84" s="127" t="s">
        <v>1747</v>
      </c>
      <c r="D84" s="127"/>
      <c r="E84" s="127"/>
      <c r="F84" s="127"/>
      <c r="G84" s="280"/>
      <c r="H84" s="280"/>
      <c r="I84" s="946"/>
      <c r="J84" s="946"/>
      <c r="K84" s="946"/>
      <c r="L84" s="946"/>
      <c r="M84" s="946"/>
      <c r="N84" s="946"/>
      <c r="O84" s="946"/>
      <c r="P84" s="946"/>
      <c r="Q84" s="946"/>
      <c r="R84" s="946"/>
      <c r="S84" s="946"/>
      <c r="T84" s="946"/>
      <c r="U84" s="946"/>
      <c r="V84" s="946"/>
      <c r="W84" s="946"/>
      <c r="X84" s="946"/>
      <c r="Y84" s="946"/>
      <c r="Z84" s="946"/>
      <c r="AA84" s="946"/>
      <c r="AB84" s="946"/>
      <c r="AC84" s="946"/>
      <c r="AD84" s="946"/>
      <c r="AE84" s="946"/>
      <c r="AF84" s="946"/>
      <c r="AG84" s="946"/>
      <c r="AH84" s="946"/>
      <c r="AI84" s="946"/>
      <c r="AJ84" s="264"/>
      <c r="AP84" s="248"/>
      <c r="AT84" s="248"/>
      <c r="AV84" s="23"/>
      <c r="AW84" s="23"/>
      <c r="AX84" s="23"/>
      <c r="AY84" s="23"/>
      <c r="AZ84" s="23"/>
      <c r="BA84" s="23"/>
      <c r="BB84" s="23"/>
      <c r="BC84" s="23"/>
    </row>
    <row r="85" spans="2:55" s="240" customFormat="1" ht="15" customHeight="1">
      <c r="B85" s="263"/>
      <c r="C85" s="127" t="s">
        <v>1748</v>
      </c>
      <c r="D85" s="127"/>
      <c r="E85" s="127"/>
      <c r="F85" s="127"/>
      <c r="G85" s="127"/>
      <c r="H85" s="127"/>
      <c r="I85" s="127"/>
      <c r="J85" s="127"/>
      <c r="K85" s="127"/>
      <c r="L85" s="127"/>
      <c r="M85" s="127"/>
      <c r="N85" s="127"/>
      <c r="O85" s="127"/>
      <c r="P85" s="127"/>
      <c r="Q85" s="127"/>
      <c r="R85" s="127"/>
      <c r="S85" s="127"/>
      <c r="T85" s="127"/>
      <c r="U85" s="127"/>
      <c r="V85" s="127"/>
      <c r="W85" s="127"/>
      <c r="X85" s="969" t="s">
        <v>303</v>
      </c>
      <c r="Y85" s="969"/>
      <c r="Z85" s="969"/>
      <c r="AA85" s="969"/>
      <c r="AB85" s="969"/>
      <c r="AC85" s="969"/>
      <c r="AD85" s="969"/>
      <c r="AE85" s="969"/>
      <c r="AF85" s="969"/>
      <c r="AG85" s="969"/>
      <c r="AH85" s="969"/>
      <c r="AI85" s="969"/>
      <c r="AJ85" s="264"/>
      <c r="AP85" s="248"/>
      <c r="AT85" s="248"/>
      <c r="AV85" s="23"/>
      <c r="AW85" s="23"/>
      <c r="AX85" s="23"/>
      <c r="AY85" s="23"/>
      <c r="AZ85" s="23"/>
      <c r="BA85" s="23"/>
      <c r="BB85" s="23"/>
      <c r="BC85" s="23"/>
    </row>
    <row r="86" spans="2:55" s="240" customFormat="1" ht="15" customHeight="1">
      <c r="B86" s="263"/>
      <c r="C86" s="970" t="s">
        <v>1206</v>
      </c>
      <c r="D86" s="970"/>
      <c r="E86" s="970"/>
      <c r="F86" s="970"/>
      <c r="G86" s="970"/>
      <c r="H86" s="970"/>
      <c r="I86" s="970"/>
      <c r="J86" s="970"/>
      <c r="K86" s="970"/>
      <c r="L86" s="970"/>
      <c r="M86" s="970"/>
      <c r="N86" s="970"/>
      <c r="O86" s="970"/>
      <c r="P86" s="970"/>
      <c r="Q86" s="970"/>
      <c r="R86" s="970"/>
      <c r="S86" s="970"/>
      <c r="T86" s="970"/>
      <c r="U86" s="970"/>
      <c r="V86" s="970"/>
      <c r="W86" s="127"/>
      <c r="X86" s="971" t="str">
        <f>IF(OR($X$85="",$X$85="Selecionar"),"",VLOOKUP(X85,U174:AP1026,9,FALSE))</f>
        <v/>
      </c>
      <c r="Y86" s="971"/>
      <c r="Z86" s="971"/>
      <c r="AA86" s="971"/>
      <c r="AB86" s="971"/>
      <c r="AC86" s="971"/>
      <c r="AD86" s="971"/>
      <c r="AE86" s="971"/>
      <c r="AF86" s="971"/>
      <c r="AG86" s="971"/>
      <c r="AH86" s="971"/>
      <c r="AI86" s="971"/>
      <c r="AJ86" s="264"/>
      <c r="AP86" s="248"/>
      <c r="AT86" s="248"/>
      <c r="AV86" s="23"/>
      <c r="AW86" s="23"/>
      <c r="AX86" s="23"/>
      <c r="AY86" s="23"/>
      <c r="AZ86" s="23"/>
      <c r="BA86" s="23"/>
      <c r="BB86" s="23"/>
      <c r="BC86" s="23"/>
    </row>
    <row r="87" spans="2:55" s="240" customFormat="1" ht="5.0999999999999996" customHeight="1">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c r="B88" s="263"/>
      <c r="C88" s="127" t="s">
        <v>1952</v>
      </c>
      <c r="D88" s="160"/>
      <c r="E88" s="160"/>
      <c r="F88" s="160"/>
      <c r="G88" s="160"/>
      <c r="H88" s="160"/>
      <c r="I88" s="160"/>
      <c r="J88" s="254"/>
      <c r="K88" s="254"/>
      <c r="L88" s="254"/>
      <c r="M88" s="254"/>
      <c r="N88" s="254"/>
      <c r="O88" s="254"/>
      <c r="P88" s="254"/>
      <c r="Q88" s="254"/>
      <c r="R88" s="254"/>
      <c r="S88" s="438"/>
      <c r="T88" s="127" t="s">
        <v>1158</v>
      </c>
      <c r="U88" s="254"/>
      <c r="V88" s="254"/>
      <c r="W88" s="438"/>
      <c r="X88" s="127" t="s">
        <v>1159</v>
      </c>
      <c r="Y88" s="128"/>
      <c r="Z88" s="254"/>
      <c r="AA88" s="254"/>
      <c r="AB88" s="254"/>
      <c r="AC88" s="438"/>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c r="B90" s="263"/>
      <c r="C90" s="624" t="s">
        <v>1749</v>
      </c>
      <c r="D90" s="608"/>
      <c r="E90" s="608"/>
      <c r="F90" s="608"/>
      <c r="G90" s="608"/>
      <c r="H90" s="608"/>
      <c r="I90" s="608"/>
      <c r="J90" s="625"/>
      <c r="K90" s="625"/>
      <c r="L90" s="625"/>
      <c r="M90" s="625"/>
      <c r="N90" s="625"/>
      <c r="O90" s="625"/>
      <c r="P90" s="625"/>
      <c r="Q90" s="626"/>
      <c r="R90" s="608" t="s">
        <v>1162</v>
      </c>
      <c r="S90" s="627"/>
      <c r="T90" s="627"/>
      <c r="U90" s="626"/>
      <c r="V90" s="608" t="s">
        <v>2430</v>
      </c>
      <c r="W90" s="627"/>
      <c r="X90" s="625"/>
      <c r="Y90" s="627"/>
      <c r="Z90" s="627"/>
      <c r="AA90" s="627"/>
      <c r="AB90" s="627"/>
      <c r="AC90" s="627"/>
      <c r="AD90" s="626"/>
      <c r="AE90" s="608" t="s">
        <v>1161</v>
      </c>
      <c r="AF90" s="611"/>
      <c r="AG90" s="611"/>
      <c r="AH90" s="611"/>
      <c r="AI90" s="611"/>
      <c r="AJ90" s="264"/>
      <c r="AP90" s="248"/>
      <c r="AT90" s="248"/>
      <c r="AV90" s="23"/>
      <c r="AW90" s="23"/>
      <c r="AX90" s="23"/>
      <c r="AY90" s="23"/>
      <c r="AZ90" s="23"/>
      <c r="BA90" s="23"/>
      <c r="BB90" s="23"/>
      <c r="BC90" s="23"/>
    </row>
    <row r="91" spans="2:55" s="240" customFormat="1" ht="5.0999999999999996" customHeight="1">
      <c r="B91" s="263"/>
      <c r="C91" s="608"/>
      <c r="D91" s="608"/>
      <c r="E91" s="608"/>
      <c r="F91" s="608"/>
      <c r="G91" s="608"/>
      <c r="H91" s="608"/>
      <c r="I91" s="608"/>
      <c r="J91" s="625"/>
      <c r="K91" s="625"/>
      <c r="L91" s="625"/>
      <c r="M91" s="625"/>
      <c r="N91" s="625"/>
      <c r="O91" s="625"/>
      <c r="P91" s="625"/>
      <c r="Q91" s="625"/>
      <c r="R91" s="625"/>
      <c r="S91" s="625"/>
      <c r="T91" s="625"/>
      <c r="U91" s="625"/>
      <c r="V91" s="625"/>
      <c r="W91" s="625"/>
      <c r="X91" s="625"/>
      <c r="Y91" s="625"/>
      <c r="Z91" s="625"/>
      <c r="AA91" s="625"/>
      <c r="AB91" s="625"/>
      <c r="AC91" s="625"/>
      <c r="AD91" s="625"/>
      <c r="AE91" s="611"/>
      <c r="AF91" s="611"/>
      <c r="AG91" s="611"/>
      <c r="AH91" s="611"/>
      <c r="AI91" s="611"/>
      <c r="AJ91" s="264"/>
      <c r="AP91" s="248"/>
      <c r="AT91" s="248"/>
      <c r="AV91" s="23"/>
      <c r="AW91" s="23"/>
      <c r="AX91" s="23"/>
      <c r="AY91" s="23"/>
      <c r="AZ91" s="23"/>
      <c r="BA91" s="23"/>
      <c r="BB91" s="23"/>
      <c r="BC91" s="23"/>
    </row>
    <row r="92" spans="2:55" s="240" customFormat="1" ht="15" customHeight="1">
      <c r="B92" s="263"/>
      <c r="C92" s="608"/>
      <c r="D92" s="608"/>
      <c r="E92" s="608"/>
      <c r="F92" s="627"/>
      <c r="G92" s="626"/>
      <c r="H92" s="608" t="s">
        <v>2415</v>
      </c>
      <c r="I92" s="625"/>
      <c r="J92" s="627"/>
      <c r="K92" s="627"/>
      <c r="L92" s="627"/>
      <c r="M92" s="627"/>
      <c r="N92" s="627"/>
      <c r="O92" s="627"/>
      <c r="P92" s="625"/>
      <c r="Q92" s="625"/>
      <c r="R92" s="627"/>
      <c r="S92" s="627"/>
      <c r="T92" s="627"/>
      <c r="U92" s="627"/>
      <c r="V92" s="627"/>
      <c r="W92" s="627"/>
      <c r="X92" s="627"/>
      <c r="Y92" s="627"/>
      <c r="Z92" s="627"/>
      <c r="AA92" s="627"/>
      <c r="AB92" s="627"/>
      <c r="AC92" s="625"/>
      <c r="AD92" s="625"/>
      <c r="AE92" s="625"/>
      <c r="AF92" s="611"/>
      <c r="AG92" s="611"/>
      <c r="AH92" s="611"/>
      <c r="AI92" s="611"/>
      <c r="AJ92" s="264"/>
      <c r="AP92" s="248"/>
      <c r="AT92" s="248"/>
      <c r="AV92" s="23"/>
      <c r="AW92" s="23"/>
      <c r="AX92" s="23"/>
      <c r="AY92" s="23"/>
      <c r="AZ92" s="23"/>
      <c r="BA92" s="23"/>
      <c r="BB92" s="23"/>
      <c r="BC92" s="23"/>
    </row>
    <row r="93" spans="2:55" s="240" customFormat="1" ht="15" customHeight="1">
      <c r="B93" s="263"/>
      <c r="C93" s="608"/>
      <c r="D93" s="608"/>
      <c r="E93" s="608"/>
      <c r="F93" s="608"/>
      <c r="G93" s="608"/>
      <c r="H93" s="608"/>
      <c r="I93" s="972" t="str">
        <f>IF(Q90="x",auxiliar!$O$4,IF(U90="x",auxiliar!$O$4,IF(AD90="x",auxiliar!$O$5,IF(G92="x",auxiliar!$O$6,auxiliar!$O$7))))</f>
        <v>Preencher item 5.3</v>
      </c>
      <c r="J93" s="972"/>
      <c r="K93" s="972"/>
      <c r="L93" s="972"/>
      <c r="M93" s="972"/>
      <c r="N93" s="972"/>
      <c r="O93" s="972"/>
      <c r="P93" s="972"/>
      <c r="Q93" s="972"/>
      <c r="R93" s="972"/>
      <c r="S93" s="628"/>
      <c r="T93" s="628"/>
      <c r="U93" s="628"/>
      <c r="V93" s="628"/>
      <c r="W93" s="628"/>
      <c r="X93" s="628"/>
      <c r="Y93" s="628"/>
      <c r="Z93" s="627"/>
      <c r="AA93" s="627"/>
      <c r="AB93" s="625" t="str">
        <f>IF(AE71="x",AF71,IF(AA71="x",AB71,""))</f>
        <v/>
      </c>
      <c r="AC93" s="625"/>
      <c r="AD93" s="625"/>
      <c r="AE93" s="611"/>
      <c r="AF93" s="611"/>
      <c r="AG93" s="611"/>
      <c r="AH93" s="611"/>
      <c r="AI93" s="611"/>
      <c r="AJ93" s="264"/>
      <c r="AP93" s="248"/>
      <c r="AT93" s="248"/>
      <c r="AV93" s="23"/>
      <c r="AW93" s="23"/>
      <c r="AX93" s="23"/>
      <c r="AY93" s="23"/>
      <c r="AZ93" s="23"/>
      <c r="BA93" s="23"/>
      <c r="BB93" s="23"/>
      <c r="BC93" s="23"/>
    </row>
    <row r="94" spans="2:55" s="240" customFormat="1" ht="15" customHeight="1">
      <c r="B94" s="263"/>
      <c r="C94" s="624" t="s">
        <v>2428</v>
      </c>
      <c r="D94" s="608"/>
      <c r="E94" s="608"/>
      <c r="F94" s="608"/>
      <c r="G94" s="608"/>
      <c r="H94" s="608"/>
      <c r="I94" s="608"/>
      <c r="J94" s="625"/>
      <c r="K94" s="625"/>
      <c r="L94" s="625"/>
      <c r="M94" s="625"/>
      <c r="N94" s="625"/>
      <c r="O94" s="625"/>
      <c r="P94" s="629"/>
      <c r="Q94" s="629"/>
      <c r="R94" s="629"/>
      <c r="S94" s="629"/>
      <c r="T94" s="629"/>
      <c r="U94" s="629"/>
      <c r="V94" s="629"/>
      <c r="W94" s="629"/>
      <c r="X94" s="629"/>
      <c r="Y94" s="629"/>
      <c r="Z94" s="627"/>
      <c r="AA94" s="627"/>
      <c r="AB94" s="625"/>
      <c r="AC94" s="625"/>
      <c r="AD94" s="625"/>
      <c r="AE94" s="611"/>
      <c r="AF94" s="611"/>
      <c r="AG94" s="611"/>
      <c r="AH94" s="611"/>
      <c r="AI94" s="611"/>
      <c r="AJ94" s="264"/>
      <c r="AP94" s="248"/>
      <c r="AT94" s="248"/>
      <c r="AV94" s="23"/>
      <c r="AW94" s="23"/>
      <c r="AX94" s="23"/>
      <c r="AY94" s="23"/>
      <c r="AZ94" s="23"/>
      <c r="BA94" s="23"/>
      <c r="BB94" s="23"/>
      <c r="BC94" s="23"/>
    </row>
    <row r="95" spans="2:55" s="240" customFormat="1" ht="15" customHeight="1">
      <c r="B95" s="263"/>
      <c r="C95" s="608"/>
      <c r="D95" s="608"/>
      <c r="E95" s="627"/>
      <c r="F95" s="627"/>
      <c r="G95" s="626"/>
      <c r="H95" s="608" t="s">
        <v>1162</v>
      </c>
      <c r="I95" s="608"/>
      <c r="J95" s="627"/>
      <c r="K95" s="626"/>
      <c r="L95" s="630" t="s">
        <v>1161</v>
      </c>
      <c r="M95" s="627"/>
      <c r="N95" s="611"/>
      <c r="O95" s="628" t="str">
        <f>IF(G95="x",auxiliar!$O$8,IF(K95="x",auxiliar!$O$9,""))</f>
        <v/>
      </c>
      <c r="P95" s="627"/>
      <c r="Q95" s="628"/>
      <c r="R95" s="628"/>
      <c r="S95" s="628"/>
      <c r="T95" s="628"/>
      <c r="U95" s="628"/>
      <c r="V95" s="628"/>
      <c r="W95" s="628"/>
      <c r="X95" s="628"/>
      <c r="Y95" s="628"/>
      <c r="Z95" s="627"/>
      <c r="AA95" s="625"/>
      <c r="AB95" s="625"/>
      <c r="AC95" s="625"/>
      <c r="AD95" s="611"/>
      <c r="AE95" s="611"/>
      <c r="AF95" s="611"/>
      <c r="AG95" s="611"/>
      <c r="AH95" s="611"/>
      <c r="AI95" s="627"/>
      <c r="AJ95" s="264"/>
      <c r="AP95" s="248"/>
      <c r="AT95" s="248"/>
      <c r="AV95" s="23"/>
      <c r="AW95" s="23"/>
      <c r="AX95" s="23"/>
      <c r="AY95" s="23"/>
      <c r="AZ95" s="23"/>
      <c r="BA95" s="23"/>
      <c r="BB95" s="23"/>
      <c r="BC95" s="23"/>
    </row>
    <row r="96" spans="2:55" s="240" customFormat="1" ht="5.0999999999999996" customHeight="1">
      <c r="B96" s="263"/>
      <c r="C96" s="608"/>
      <c r="D96" s="608"/>
      <c r="E96" s="608"/>
      <c r="F96" s="608"/>
      <c r="G96" s="608"/>
      <c r="H96" s="608"/>
      <c r="I96" s="608"/>
      <c r="J96" s="625"/>
      <c r="K96" s="625"/>
      <c r="L96" s="625"/>
      <c r="M96" s="625"/>
      <c r="N96" s="625"/>
      <c r="O96" s="625"/>
      <c r="P96" s="625"/>
      <c r="Q96" s="625"/>
      <c r="R96" s="625"/>
      <c r="S96" s="625"/>
      <c r="T96" s="625"/>
      <c r="U96" s="625"/>
      <c r="V96" s="625"/>
      <c r="W96" s="625"/>
      <c r="X96" s="625"/>
      <c r="Y96" s="625"/>
      <c r="Z96" s="625"/>
      <c r="AA96" s="625"/>
      <c r="AB96" s="625"/>
      <c r="AC96" s="625"/>
      <c r="AD96" s="625"/>
      <c r="AE96" s="611"/>
      <c r="AF96" s="611"/>
      <c r="AG96" s="611"/>
      <c r="AH96" s="611"/>
      <c r="AI96" s="611"/>
      <c r="AJ96" s="264"/>
      <c r="AP96" s="248"/>
      <c r="AT96" s="248"/>
      <c r="AV96" s="23"/>
      <c r="AW96" s="23"/>
      <c r="AX96" s="23"/>
      <c r="AY96" s="23"/>
      <c r="AZ96" s="23"/>
      <c r="BA96" s="23"/>
      <c r="BB96" s="23"/>
      <c r="BC96" s="23"/>
    </row>
    <row r="97" spans="2:55" s="240" customFormat="1" ht="15" customHeight="1">
      <c r="B97" s="263"/>
      <c r="C97" s="624" t="s">
        <v>2427</v>
      </c>
      <c r="D97" s="608"/>
      <c r="E97" s="608"/>
      <c r="F97" s="608"/>
      <c r="G97" s="608"/>
      <c r="H97" s="608"/>
      <c r="I97" s="608"/>
      <c r="J97" s="625"/>
      <c r="K97" s="625"/>
      <c r="L97" s="625"/>
      <c r="M97" s="625"/>
      <c r="N97" s="625"/>
      <c r="O97" s="625"/>
      <c r="P97" s="625"/>
      <c r="Q97" s="625"/>
      <c r="R97" s="625"/>
      <c r="S97" s="625"/>
      <c r="T97" s="625"/>
      <c r="U97" s="625"/>
      <c r="V97" s="625"/>
      <c r="W97" s="625"/>
      <c r="X97" s="625"/>
      <c r="Y97" s="625"/>
      <c r="Z97" s="625"/>
      <c r="AA97" s="625"/>
      <c r="AB97" s="625"/>
      <c r="AC97" s="625"/>
      <c r="AD97" s="625"/>
      <c r="AE97" s="611"/>
      <c r="AF97" s="611"/>
      <c r="AG97" s="611"/>
      <c r="AH97" s="611"/>
      <c r="AI97" s="611"/>
      <c r="AJ97" s="264"/>
      <c r="AP97" s="248"/>
      <c r="AT97" s="248"/>
      <c r="AV97" s="23"/>
      <c r="AW97" s="23"/>
      <c r="AX97" s="23"/>
      <c r="AY97" s="23"/>
      <c r="AZ97" s="23"/>
      <c r="BA97" s="23"/>
      <c r="BB97" s="23"/>
      <c r="BC97" s="23"/>
    </row>
    <row r="98" spans="2:55" s="240" customFormat="1" ht="15" customHeight="1">
      <c r="B98" s="263"/>
      <c r="C98" s="608"/>
      <c r="D98" s="626"/>
      <c r="E98" s="880" t="s">
        <v>2417</v>
      </c>
      <c r="F98" s="881"/>
      <c r="G98" s="881"/>
      <c r="H98" s="881"/>
      <c r="I98" s="881"/>
      <c r="J98" s="881"/>
      <c r="K98" s="881"/>
      <c r="L98" s="881"/>
      <c r="M98" s="881"/>
      <c r="N98" s="625"/>
      <c r="O98" s="626"/>
      <c r="P98" s="878" t="s">
        <v>2418</v>
      </c>
      <c r="Q98" s="879"/>
      <c r="R98" s="879"/>
      <c r="S98" s="879"/>
      <c r="T98" s="879"/>
      <c r="U98" s="879"/>
      <c r="V98" s="625"/>
      <c r="W98" s="626"/>
      <c r="X98" s="878" t="s">
        <v>2419</v>
      </c>
      <c r="Y98" s="879"/>
      <c r="Z98" s="879"/>
      <c r="AA98" s="879"/>
      <c r="AB98" s="879"/>
      <c r="AC98" s="879"/>
      <c r="AD98" s="879"/>
      <c r="AE98" s="879"/>
      <c r="AF98" s="611"/>
      <c r="AG98" s="611"/>
      <c r="AH98" s="611"/>
      <c r="AI98" s="611"/>
      <c r="AJ98" s="264"/>
      <c r="AP98" s="248"/>
      <c r="AT98" s="248"/>
      <c r="AV98" s="23"/>
      <c r="AW98" s="23"/>
      <c r="AX98" s="23"/>
      <c r="AY98" s="23"/>
      <c r="AZ98" s="23"/>
      <c r="BA98" s="23"/>
      <c r="BB98" s="23"/>
      <c r="BC98" s="23"/>
    </row>
    <row r="99" spans="2:55" s="240" customFormat="1" ht="5.0999999999999996" customHeight="1">
      <c r="B99" s="263"/>
      <c r="C99" s="608"/>
      <c r="D99" s="631"/>
      <c r="E99" s="625"/>
      <c r="F99" s="625"/>
      <c r="G99" s="625"/>
      <c r="H99" s="625"/>
      <c r="I99" s="625"/>
      <c r="J99" s="625"/>
      <c r="K99" s="625"/>
      <c r="L99" s="625"/>
      <c r="M99" s="625"/>
      <c r="N99" s="625"/>
      <c r="O99" s="631"/>
      <c r="P99" s="632"/>
      <c r="Q99" s="632"/>
      <c r="R99" s="632"/>
      <c r="S99" s="632"/>
      <c r="T99" s="632"/>
      <c r="U99" s="632"/>
      <c r="V99" s="625"/>
      <c r="W99" s="631"/>
      <c r="X99" s="632"/>
      <c r="Y99" s="632"/>
      <c r="Z99" s="632"/>
      <c r="AA99" s="632"/>
      <c r="AB99" s="632"/>
      <c r="AC99" s="632"/>
      <c r="AD99" s="632"/>
      <c r="AE99" s="632"/>
      <c r="AF99" s="611"/>
      <c r="AG99" s="611"/>
      <c r="AH99" s="611"/>
      <c r="AI99" s="611"/>
      <c r="AJ99" s="264"/>
      <c r="AP99" s="248"/>
      <c r="AT99" s="248"/>
      <c r="AV99" s="23"/>
      <c r="AW99" s="23"/>
      <c r="AX99" s="23"/>
      <c r="AY99" s="23"/>
      <c r="AZ99" s="23"/>
      <c r="BA99" s="23"/>
      <c r="BB99" s="23"/>
      <c r="BC99" s="23"/>
    </row>
    <row r="100" spans="2:55" s="240" customFormat="1" ht="15" customHeight="1">
      <c r="B100" s="263"/>
      <c r="C100" s="608"/>
      <c r="D100" s="626"/>
      <c r="E100" s="880" t="s">
        <v>2420</v>
      </c>
      <c r="F100" s="881"/>
      <c r="G100" s="881"/>
      <c r="H100" s="881"/>
      <c r="I100" s="881"/>
      <c r="J100" s="881"/>
      <c r="K100" s="881"/>
      <c r="L100" s="881"/>
      <c r="M100" s="881"/>
      <c r="N100" s="881"/>
      <c r="O100" s="881"/>
      <c r="P100" s="881"/>
      <c r="Q100" s="881"/>
      <c r="R100" s="881"/>
      <c r="S100" s="632"/>
      <c r="T100" s="626"/>
      <c r="U100" s="878" t="s">
        <v>2421</v>
      </c>
      <c r="V100" s="879"/>
      <c r="W100" s="879"/>
      <c r="X100" s="879"/>
      <c r="Y100" s="879"/>
      <c r="Z100" s="879"/>
      <c r="AA100" s="879"/>
      <c r="AB100" s="879"/>
      <c r="AC100" s="632"/>
      <c r="AD100" s="626"/>
      <c r="AE100" s="878" t="s">
        <v>2422</v>
      </c>
      <c r="AF100" s="879"/>
      <c r="AG100" s="879"/>
      <c r="AH100" s="879"/>
      <c r="AI100" s="611"/>
      <c r="AJ100" s="264"/>
      <c r="AP100" s="248"/>
      <c r="AT100" s="248"/>
      <c r="AV100" s="23"/>
      <c r="AW100" s="23"/>
      <c r="AX100" s="23"/>
      <c r="AY100" s="23"/>
      <c r="AZ100" s="23"/>
      <c r="BA100" s="23"/>
      <c r="BB100" s="23"/>
      <c r="BC100" s="23"/>
    </row>
    <row r="101" spans="2:55" s="240" customFormat="1" ht="5.0999999999999996" customHeight="1">
      <c r="B101" s="263"/>
      <c r="C101" s="608"/>
      <c r="D101" s="631"/>
      <c r="E101" s="625"/>
      <c r="F101" s="625"/>
      <c r="G101" s="625"/>
      <c r="H101" s="625"/>
      <c r="I101" s="625"/>
      <c r="J101" s="625"/>
      <c r="K101" s="625"/>
      <c r="L101" s="625"/>
      <c r="M101" s="625"/>
      <c r="N101" s="625"/>
      <c r="O101" s="625"/>
      <c r="P101" s="625"/>
      <c r="Q101" s="625"/>
      <c r="R101" s="625"/>
      <c r="S101" s="632"/>
      <c r="T101" s="631"/>
      <c r="U101" s="632"/>
      <c r="V101" s="632"/>
      <c r="W101" s="632"/>
      <c r="X101" s="632"/>
      <c r="Y101" s="632"/>
      <c r="Z101" s="632"/>
      <c r="AA101" s="632"/>
      <c r="AB101" s="632"/>
      <c r="AC101" s="632"/>
      <c r="AD101" s="631"/>
      <c r="AE101" s="632"/>
      <c r="AF101" s="632"/>
      <c r="AG101" s="632"/>
      <c r="AH101" s="632"/>
      <c r="AI101" s="611"/>
      <c r="AJ101" s="264"/>
      <c r="AP101" s="248"/>
      <c r="AT101" s="248"/>
      <c r="AV101" s="23"/>
      <c r="AW101" s="23"/>
      <c r="AX101" s="23"/>
      <c r="AY101" s="23"/>
      <c r="AZ101" s="23"/>
      <c r="BA101" s="23"/>
      <c r="BB101" s="23"/>
      <c r="BC101" s="23"/>
    </row>
    <row r="102" spans="2:55" s="240" customFormat="1" ht="15" customHeight="1">
      <c r="B102" s="263"/>
      <c r="C102" s="608"/>
      <c r="D102" s="626"/>
      <c r="E102" s="633" t="s">
        <v>2426</v>
      </c>
      <c r="F102" s="411"/>
      <c r="G102" s="411"/>
      <c r="H102" s="411"/>
      <c r="I102" s="411"/>
      <c r="J102" s="411"/>
      <c r="K102" s="411"/>
      <c r="L102" s="411"/>
      <c r="M102" s="411"/>
      <c r="N102" s="625"/>
      <c r="O102" s="625"/>
      <c r="P102" s="625"/>
      <c r="Q102" s="625"/>
      <c r="R102" s="625"/>
      <c r="S102" s="632"/>
      <c r="T102" s="631"/>
      <c r="U102" s="632"/>
      <c r="V102" s="632"/>
      <c r="W102" s="632"/>
      <c r="X102" s="632"/>
      <c r="Y102" s="626"/>
      <c r="Z102" s="634" t="s">
        <v>2423</v>
      </c>
      <c r="AA102" s="630"/>
      <c r="AB102" s="630"/>
      <c r="AC102" s="630"/>
      <c r="AD102" s="630"/>
      <c r="AE102" s="630"/>
      <c r="AF102" s="632"/>
      <c r="AG102" s="632"/>
      <c r="AH102" s="632"/>
      <c r="AI102" s="611"/>
      <c r="AJ102" s="264"/>
      <c r="AP102" s="248"/>
      <c r="AT102" s="248"/>
      <c r="AV102" s="23"/>
      <c r="AW102" s="23"/>
      <c r="AX102" s="23"/>
      <c r="AY102" s="23"/>
      <c r="AZ102" s="23"/>
      <c r="BA102" s="23"/>
      <c r="BB102" s="23"/>
      <c r="BC102" s="23"/>
    </row>
    <row r="103" spans="2:55" s="240" customFormat="1" ht="5.0999999999999996" customHeight="1">
      <c r="B103" s="263"/>
      <c r="C103" s="608"/>
      <c r="D103" s="631"/>
      <c r="E103" s="625"/>
      <c r="F103" s="625"/>
      <c r="G103" s="625"/>
      <c r="H103" s="625"/>
      <c r="I103" s="625"/>
      <c r="J103" s="625"/>
      <c r="K103" s="625"/>
      <c r="L103" s="625"/>
      <c r="M103" s="625"/>
      <c r="N103" s="625"/>
      <c r="O103" s="625"/>
      <c r="P103" s="625"/>
      <c r="Q103" s="625"/>
      <c r="R103" s="625"/>
      <c r="S103" s="632"/>
      <c r="T103" s="631"/>
      <c r="U103" s="632"/>
      <c r="V103" s="632"/>
      <c r="W103" s="632"/>
      <c r="X103" s="632"/>
      <c r="Y103" s="632"/>
      <c r="Z103" s="632"/>
      <c r="AA103" s="632"/>
      <c r="AB103" s="632"/>
      <c r="AC103" s="632"/>
      <c r="AD103" s="631"/>
      <c r="AE103" s="632"/>
      <c r="AF103" s="632"/>
      <c r="AG103" s="632"/>
      <c r="AH103" s="632"/>
      <c r="AI103" s="611"/>
      <c r="AJ103" s="264"/>
      <c r="AP103" s="248"/>
      <c r="AT103" s="248"/>
      <c r="AV103" s="23"/>
      <c r="AW103" s="23"/>
      <c r="AX103" s="23"/>
      <c r="AY103" s="23"/>
      <c r="AZ103" s="23"/>
      <c r="BA103" s="23"/>
      <c r="BB103" s="23"/>
      <c r="BC103" s="23"/>
    </row>
    <row r="104" spans="2:55" s="240" customFormat="1" ht="15" customHeight="1">
      <c r="B104" s="263"/>
      <c r="C104" s="608"/>
      <c r="D104" s="626"/>
      <c r="E104" s="878" t="s">
        <v>2424</v>
      </c>
      <c r="F104" s="879"/>
      <c r="G104" s="879"/>
      <c r="H104" s="879"/>
      <c r="I104" s="879"/>
      <c r="J104" s="879"/>
      <c r="K104" s="879"/>
      <c r="L104" s="879"/>
      <c r="M104" s="879"/>
      <c r="N104" s="630"/>
      <c r="O104" s="626"/>
      <c r="P104" s="878" t="s">
        <v>2425</v>
      </c>
      <c r="Q104" s="879"/>
      <c r="R104" s="879"/>
      <c r="S104" s="879"/>
      <c r="T104" s="879"/>
      <c r="U104" s="879"/>
      <c r="V104" s="879"/>
      <c r="W104" s="627"/>
      <c r="X104" s="627"/>
      <c r="Y104" s="627"/>
      <c r="Z104" s="627"/>
      <c r="AA104" s="627"/>
      <c r="AB104" s="627"/>
      <c r="AC104" s="627"/>
      <c r="AD104" s="627"/>
      <c r="AE104" s="611"/>
      <c r="AF104" s="611"/>
      <c r="AG104" s="611"/>
      <c r="AH104" s="611"/>
      <c r="AI104" s="611"/>
      <c r="AJ104" s="264"/>
      <c r="AP104" s="248"/>
      <c r="AT104" s="248"/>
      <c r="AV104" s="23"/>
      <c r="AW104" s="23"/>
      <c r="AX104" s="23"/>
      <c r="AY104" s="23"/>
      <c r="AZ104" s="23"/>
      <c r="BA104" s="23"/>
      <c r="BB104" s="23"/>
      <c r="BC104" s="23"/>
    </row>
    <row r="105" spans="2:55" s="240" customFormat="1" ht="5.0999999999999996" customHeight="1">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c r="B106" s="263"/>
      <c r="C106" s="278" t="s">
        <v>1750</v>
      </c>
      <c r="D106" s="160"/>
      <c r="E106" s="160"/>
      <c r="F106" s="160"/>
      <c r="G106" s="160"/>
      <c r="H106" s="160"/>
      <c r="I106" s="160"/>
      <c r="J106" s="254"/>
      <c r="K106" s="128"/>
      <c r="L106" s="438"/>
      <c r="M106" s="247" t="s">
        <v>196</v>
      </c>
      <c r="N106" s="128"/>
      <c r="O106" s="438"/>
      <c r="P106" s="247" t="s">
        <v>2279</v>
      </c>
      <c r="Q106" s="128"/>
      <c r="R106" s="128"/>
      <c r="S106" s="128"/>
      <c r="T106" s="128"/>
      <c r="U106" s="128"/>
      <c r="V106" s="128"/>
      <c r="W106" s="128"/>
      <c r="X106" s="128"/>
      <c r="Y106" s="128"/>
      <c r="Z106" s="128"/>
      <c r="AA106" s="128"/>
      <c r="AB106" s="371"/>
      <c r="AC106" s="371"/>
      <c r="AD106" s="371"/>
      <c r="AE106" s="371"/>
      <c r="AF106" s="371"/>
      <c r="AG106" s="371"/>
      <c r="AH106" s="371"/>
      <c r="AI106" s="371"/>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247" t="s">
        <v>2278</v>
      </c>
      <c r="D108" s="247"/>
      <c r="E108" s="247"/>
      <c r="F108" s="247"/>
      <c r="G108" s="247"/>
      <c r="H108" s="247"/>
      <c r="I108" s="247"/>
      <c r="J108" s="247"/>
      <c r="K108" s="247"/>
      <c r="L108" s="247"/>
      <c r="M108" s="160"/>
      <c r="N108" s="160"/>
      <c r="O108" s="457"/>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264"/>
      <c r="AP108" s="248"/>
      <c r="AT108" s="248"/>
      <c r="AV108" s="23"/>
      <c r="AW108" s="23"/>
      <c r="AX108" s="23"/>
      <c r="AY108" s="23"/>
      <c r="AZ108" s="23"/>
      <c r="BA108" s="23"/>
      <c r="BB108" s="23"/>
      <c r="BC108" s="23"/>
    </row>
    <row r="109" spans="2:55" s="240" customFormat="1" ht="15" customHeight="1">
      <c r="B109" s="263"/>
      <c r="C109" s="892"/>
      <c r="D109" s="892"/>
      <c r="E109" s="892"/>
      <c r="F109" s="892"/>
      <c r="G109" s="892"/>
      <c r="H109" s="892"/>
      <c r="I109" s="892"/>
      <c r="J109" s="892"/>
      <c r="K109" s="892"/>
      <c r="L109" s="892"/>
      <c r="M109" s="892"/>
      <c r="N109" s="892"/>
      <c r="O109" s="892"/>
      <c r="P109" s="892"/>
      <c r="Q109" s="892"/>
      <c r="R109" s="892"/>
      <c r="S109" s="892"/>
      <c r="T109" s="892"/>
      <c r="U109" s="892"/>
      <c r="V109" s="892"/>
      <c r="W109" s="892"/>
      <c r="X109" s="892"/>
      <c r="Y109" s="892"/>
      <c r="Z109" s="892"/>
      <c r="AA109" s="892"/>
      <c r="AB109" s="892"/>
      <c r="AC109" s="892"/>
      <c r="AD109" s="892"/>
      <c r="AE109" s="892"/>
      <c r="AF109" s="892"/>
      <c r="AG109" s="892"/>
      <c r="AH109" s="892"/>
      <c r="AI109" s="892"/>
      <c r="AJ109" s="264"/>
      <c r="AP109" s="248"/>
      <c r="AT109" s="248"/>
      <c r="AV109" s="23"/>
      <c r="AW109" s="23"/>
      <c r="AX109" s="23"/>
      <c r="AY109" s="23"/>
      <c r="AZ109" s="23"/>
      <c r="BA109" s="23"/>
      <c r="BB109" s="23"/>
      <c r="BC109" s="23"/>
    </row>
    <row r="110" spans="2:55" s="240" customFormat="1" ht="5.0999999999999996" customHeight="1">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c r="B111" s="263"/>
      <c r="C111" s="160" t="s">
        <v>1920</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c r="B112" s="263"/>
      <c r="C112" s="965" t="s">
        <v>1921</v>
      </c>
      <c r="D112" s="965"/>
      <c r="E112" s="965"/>
      <c r="F112" s="965"/>
      <c r="G112" s="965"/>
      <c r="H112" s="965"/>
      <c r="I112" s="965"/>
      <c r="J112" s="965"/>
      <c r="K112" s="965"/>
      <c r="L112" s="941" t="s">
        <v>1930</v>
      </c>
      <c r="M112" s="941"/>
      <c r="N112" s="941"/>
      <c r="O112" s="941"/>
      <c r="P112" s="941"/>
      <c r="Q112" s="941"/>
      <c r="R112" s="941"/>
      <c r="S112" s="941"/>
      <c r="T112" s="941"/>
      <c r="U112" s="941"/>
      <c r="V112" s="941"/>
      <c r="W112" s="941"/>
      <c r="X112" s="942" t="s">
        <v>1931</v>
      </c>
      <c r="Y112" s="943"/>
      <c r="Z112" s="943"/>
      <c r="AA112" s="943"/>
      <c r="AB112" s="943"/>
      <c r="AC112" s="943"/>
      <c r="AD112" s="943"/>
      <c r="AE112" s="943"/>
      <c r="AF112" s="943"/>
      <c r="AG112" s="943"/>
      <c r="AH112" s="943"/>
      <c r="AI112" s="944"/>
      <c r="AJ112" s="264"/>
      <c r="AP112" s="248"/>
      <c r="AT112" s="248"/>
      <c r="AV112" s="23"/>
      <c r="AW112" s="23"/>
      <c r="AX112" s="23"/>
      <c r="AY112" s="23"/>
      <c r="AZ112" s="23"/>
      <c r="BA112" s="23"/>
      <c r="BB112" s="23"/>
      <c r="BC112" s="23"/>
    </row>
    <row r="113" spans="2:55" s="240" customFormat="1" ht="15" customHeight="1">
      <c r="B113" s="263"/>
      <c r="C113" s="965"/>
      <c r="D113" s="965"/>
      <c r="E113" s="965"/>
      <c r="F113" s="965"/>
      <c r="G113" s="965"/>
      <c r="H113" s="965"/>
      <c r="I113" s="965"/>
      <c r="J113" s="965"/>
      <c r="K113" s="965"/>
      <c r="L113" s="941" t="s">
        <v>1923</v>
      </c>
      <c r="M113" s="941"/>
      <c r="N113" s="941"/>
      <c r="O113" s="941"/>
      <c r="P113" s="941" t="s">
        <v>1924</v>
      </c>
      <c r="Q113" s="941"/>
      <c r="R113" s="941"/>
      <c r="S113" s="941"/>
      <c r="T113" s="941" t="s">
        <v>1925</v>
      </c>
      <c r="U113" s="941"/>
      <c r="V113" s="941"/>
      <c r="W113" s="941"/>
      <c r="X113" s="941" t="s">
        <v>1923</v>
      </c>
      <c r="Y113" s="941"/>
      <c r="Z113" s="941"/>
      <c r="AA113" s="941"/>
      <c r="AB113" s="941" t="s">
        <v>1924</v>
      </c>
      <c r="AC113" s="941"/>
      <c r="AD113" s="941"/>
      <c r="AE113" s="941"/>
      <c r="AF113" s="942" t="s">
        <v>1925</v>
      </c>
      <c r="AG113" s="943"/>
      <c r="AH113" s="943"/>
      <c r="AI113" s="944"/>
      <c r="AJ113" s="264"/>
      <c r="AP113" s="248"/>
      <c r="AT113" s="248"/>
      <c r="AV113" s="23"/>
      <c r="AW113" s="23"/>
      <c r="AX113" s="23"/>
      <c r="AY113" s="23"/>
      <c r="AZ113" s="23"/>
      <c r="BA113" s="23"/>
      <c r="BB113" s="23"/>
      <c r="BC113" s="23"/>
    </row>
    <row r="114" spans="2:55" s="240" customFormat="1" ht="18" customHeight="1">
      <c r="B114" s="263"/>
      <c r="C114" s="965"/>
      <c r="D114" s="965"/>
      <c r="E114" s="965"/>
      <c r="F114" s="965"/>
      <c r="G114" s="965"/>
      <c r="H114" s="965"/>
      <c r="I114" s="965"/>
      <c r="J114" s="965"/>
      <c r="K114" s="965"/>
      <c r="L114" s="973"/>
      <c r="M114" s="973"/>
      <c r="N114" s="973"/>
      <c r="O114" s="973"/>
      <c r="P114" s="973"/>
      <c r="Q114" s="973"/>
      <c r="R114" s="973"/>
      <c r="S114" s="973"/>
      <c r="T114" s="973"/>
      <c r="U114" s="973"/>
      <c r="V114" s="973"/>
      <c r="W114" s="973"/>
      <c r="X114" s="973"/>
      <c r="Y114" s="973"/>
      <c r="Z114" s="973"/>
      <c r="AA114" s="973"/>
      <c r="AB114" s="973"/>
      <c r="AC114" s="973"/>
      <c r="AD114" s="973"/>
      <c r="AE114" s="973"/>
      <c r="AF114" s="951"/>
      <c r="AG114" s="952"/>
      <c r="AH114" s="952"/>
      <c r="AI114" s="953"/>
      <c r="AJ114" s="264"/>
      <c r="AP114" s="248"/>
      <c r="AT114" s="248"/>
      <c r="AV114" s="23"/>
      <c r="AW114" s="23"/>
      <c r="AX114" s="23"/>
      <c r="AY114" s="23"/>
      <c r="AZ114" s="23"/>
      <c r="BA114" s="23"/>
      <c r="BB114" s="23"/>
      <c r="BC114" s="23"/>
    </row>
    <row r="115" spans="2:55" s="240" customFormat="1" ht="30" customHeight="1">
      <c r="B115" s="263"/>
      <c r="C115" s="688" t="s">
        <v>1922</v>
      </c>
      <c r="D115" s="689"/>
      <c r="E115" s="689"/>
      <c r="F115" s="689"/>
      <c r="G115" s="690"/>
      <c r="H115" s="966" t="s">
        <v>1929</v>
      </c>
      <c r="I115" s="967"/>
      <c r="J115" s="967"/>
      <c r="K115" s="968"/>
      <c r="L115" s="281" t="s">
        <v>1926</v>
      </c>
      <c r="M115" s="953"/>
      <c r="N115" s="973"/>
      <c r="O115" s="973"/>
      <c r="P115" s="973"/>
      <c r="Q115" s="973"/>
      <c r="R115" s="973"/>
      <c r="S115" s="973"/>
      <c r="T115" s="973"/>
      <c r="U115" s="941" t="s">
        <v>2392</v>
      </c>
      <c r="V115" s="941"/>
      <c r="W115" s="941"/>
      <c r="X115" s="281" t="s">
        <v>1927</v>
      </c>
      <c r="Y115" s="953"/>
      <c r="Z115" s="973"/>
      <c r="AA115" s="973"/>
      <c r="AB115" s="973"/>
      <c r="AC115" s="973"/>
      <c r="AD115" s="973"/>
      <c r="AE115" s="973"/>
      <c r="AF115" s="973"/>
      <c r="AG115" s="942" t="s">
        <v>1928</v>
      </c>
      <c r="AH115" s="943"/>
      <c r="AI115" s="944"/>
      <c r="AJ115" s="264"/>
      <c r="AP115" s="248"/>
      <c r="AT115" s="248"/>
      <c r="AV115" s="23"/>
      <c r="AW115" s="23"/>
      <c r="AX115" s="23"/>
      <c r="AY115" s="23"/>
      <c r="AZ115" s="23"/>
      <c r="BA115" s="23"/>
      <c r="BB115" s="23"/>
      <c r="BC115" s="23"/>
    </row>
    <row r="116" spans="2:55" s="240" customFormat="1" ht="5.0999999999999996" customHeight="1">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c r="B117" s="263"/>
      <c r="C117" s="896" t="s">
        <v>1751</v>
      </c>
      <c r="D117" s="897"/>
      <c r="E117" s="897"/>
      <c r="F117" s="897"/>
      <c r="G117" s="897"/>
      <c r="H117" s="897"/>
      <c r="I117" s="897"/>
      <c r="J117" s="897"/>
      <c r="K117" s="897"/>
      <c r="L117" s="897"/>
      <c r="M117" s="897"/>
      <c r="N117" s="897"/>
      <c r="O117" s="897"/>
      <c r="P117" s="897"/>
      <c r="Q117" s="897"/>
      <c r="R117" s="897"/>
      <c r="S117" s="897"/>
      <c r="T117" s="897"/>
      <c r="U117" s="897"/>
      <c r="V117" s="897"/>
      <c r="W117" s="897"/>
      <c r="X117" s="897"/>
      <c r="Y117" s="897"/>
      <c r="Z117" s="897"/>
      <c r="AA117" s="897"/>
      <c r="AB117" s="897"/>
      <c r="AC117" s="897"/>
      <c r="AD117" s="897"/>
      <c r="AE117" s="897"/>
      <c r="AF117" s="897"/>
      <c r="AG117" s="897"/>
      <c r="AH117" s="897"/>
      <c r="AI117" s="898"/>
      <c r="AJ117" s="264"/>
      <c r="AP117" s="248"/>
      <c r="AT117" s="248"/>
      <c r="AV117" s="23"/>
      <c r="AW117" s="23"/>
      <c r="AX117" s="23"/>
      <c r="AY117" s="23"/>
      <c r="AZ117" s="23"/>
      <c r="BA117" s="23"/>
      <c r="BB117" s="23"/>
      <c r="BC117" s="23"/>
    </row>
    <row r="118" spans="2:55" s="240" customFormat="1" ht="15" customHeight="1">
      <c r="B118" s="263"/>
      <c r="C118" s="964" t="s">
        <v>2454</v>
      </c>
      <c r="D118" s="964"/>
      <c r="E118" s="964"/>
      <c r="F118" s="964"/>
      <c r="G118" s="964"/>
      <c r="H118" s="964"/>
      <c r="I118" s="964"/>
      <c r="J118" s="964"/>
      <c r="K118" s="964"/>
      <c r="L118" s="964"/>
      <c r="M118" s="964"/>
      <c r="N118" s="964"/>
      <c r="O118" s="964"/>
      <c r="P118" s="964"/>
      <c r="Q118" s="964"/>
      <c r="R118" s="964"/>
      <c r="S118" s="964"/>
      <c r="T118" s="964"/>
      <c r="U118" s="964"/>
      <c r="V118" s="964"/>
      <c r="W118" s="964"/>
      <c r="X118" s="981"/>
      <c r="Y118" s="981"/>
      <c r="Z118" s="981"/>
      <c r="AA118" s="981"/>
      <c r="AB118" s="981"/>
      <c r="AC118" s="981"/>
      <c r="AD118" s="981"/>
      <c r="AE118" s="981"/>
      <c r="AF118" s="981"/>
      <c r="AG118" s="981"/>
      <c r="AH118" s="981"/>
      <c r="AI118" s="981"/>
      <c r="AJ118" s="264"/>
      <c r="AP118" s="248"/>
      <c r="AT118" s="248"/>
      <c r="AV118" s="23"/>
      <c r="AW118" s="23"/>
      <c r="AX118" s="23"/>
      <c r="AY118" s="23"/>
      <c r="AZ118" s="23"/>
      <c r="BA118" s="23"/>
      <c r="BB118" s="23"/>
      <c r="BC118" s="23"/>
    </row>
    <row r="119" spans="2:55" s="240" customFormat="1" ht="15" customHeight="1">
      <c r="B119" s="263"/>
      <c r="C119" s="912" t="s">
        <v>1208</v>
      </c>
      <c r="D119" s="912"/>
      <c r="E119" s="912"/>
      <c r="F119" s="912"/>
      <c r="G119" s="912"/>
      <c r="H119" s="912"/>
      <c r="I119" s="912"/>
      <c r="J119" s="912"/>
      <c r="K119" s="912"/>
      <c r="L119" s="912"/>
      <c r="M119" s="912"/>
      <c r="N119" s="912"/>
      <c r="O119" s="912"/>
      <c r="P119" s="912"/>
      <c r="Q119" s="912"/>
      <c r="R119" s="912"/>
      <c r="S119" s="912"/>
      <c r="T119" s="912"/>
      <c r="U119" s="912"/>
      <c r="V119" s="912"/>
      <c r="W119" s="912"/>
      <c r="X119" s="912"/>
      <c r="Y119" s="949"/>
      <c r="Z119" s="24"/>
      <c r="AA119" s="20" t="s">
        <v>196</v>
      </c>
      <c r="AB119" s="128"/>
      <c r="AC119" s="24"/>
      <c r="AD119" s="20" t="s">
        <v>2458</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c r="B120" s="263"/>
      <c r="C120" s="912" t="s">
        <v>2455</v>
      </c>
      <c r="D120" s="912"/>
      <c r="E120" s="912"/>
      <c r="F120" s="912"/>
      <c r="G120" s="912"/>
      <c r="H120" s="912"/>
      <c r="I120" s="912"/>
      <c r="J120" s="912"/>
      <c r="K120" s="912"/>
      <c r="L120" s="912"/>
      <c r="M120" s="912"/>
      <c r="N120" s="912"/>
      <c r="O120" s="912"/>
      <c r="P120" s="912"/>
      <c r="Q120" s="912"/>
      <c r="R120" s="912"/>
      <c r="S120" s="912"/>
      <c r="T120" s="912"/>
      <c r="U120" s="912"/>
      <c r="V120" s="912"/>
      <c r="W120" s="912"/>
      <c r="X120" s="912"/>
      <c r="Y120" s="912"/>
      <c r="Z120" s="912"/>
      <c r="AA120" s="912"/>
      <c r="AB120" s="912"/>
      <c r="AC120" s="912"/>
      <c r="AD120" s="912"/>
      <c r="AE120" s="912"/>
      <c r="AF120" s="912"/>
      <c r="AG120" s="912"/>
      <c r="AH120" s="912"/>
      <c r="AI120" s="912"/>
      <c r="AJ120" s="264"/>
      <c r="AP120" s="248"/>
      <c r="AT120" s="248"/>
      <c r="AV120" s="23"/>
      <c r="AW120" s="23"/>
      <c r="AX120" s="23"/>
      <c r="AY120" s="23"/>
      <c r="AZ120" s="23"/>
      <c r="BA120" s="23"/>
      <c r="BB120" s="23"/>
      <c r="BC120" s="23"/>
    </row>
    <row r="121" spans="2:55" s="240" customFormat="1" ht="5.0999999999999996" customHeight="1">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c r="B122" s="263"/>
      <c r="C122" s="960" t="s">
        <v>1184</v>
      </c>
      <c r="D122" s="960"/>
      <c r="E122" s="960"/>
      <c r="F122" s="960"/>
      <c r="G122" s="960"/>
      <c r="H122" s="960"/>
      <c r="I122" s="960"/>
      <c r="J122" s="960"/>
      <c r="K122" s="960"/>
      <c r="L122" s="960"/>
      <c r="M122" s="960"/>
      <c r="N122" s="960"/>
      <c r="O122" s="960"/>
      <c r="P122" s="960"/>
      <c r="Q122" s="960"/>
      <c r="R122" s="960"/>
      <c r="S122" s="960"/>
      <c r="T122" s="960"/>
      <c r="U122" s="954" t="s">
        <v>1185</v>
      </c>
      <c r="V122" s="955"/>
      <c r="W122" s="955"/>
      <c r="X122" s="955"/>
      <c r="Y122" s="955"/>
      <c r="Z122" s="955"/>
      <c r="AA122" s="955"/>
      <c r="AB122" s="955"/>
      <c r="AC122" s="955"/>
      <c r="AD122" s="955"/>
      <c r="AE122" s="955"/>
      <c r="AF122" s="955"/>
      <c r="AG122" s="955"/>
      <c r="AH122" s="955"/>
      <c r="AI122" s="956"/>
      <c r="AJ122" s="264"/>
      <c r="AP122" s="248"/>
      <c r="AT122" s="248"/>
      <c r="AV122" s="23"/>
      <c r="AW122" s="23"/>
      <c r="AX122" s="23"/>
      <c r="AY122" s="23"/>
      <c r="AZ122" s="23"/>
      <c r="BA122" s="23"/>
      <c r="BB122" s="23"/>
      <c r="BC122" s="23"/>
    </row>
    <row r="123" spans="2:55" s="240" customFormat="1" ht="15" customHeight="1">
      <c r="B123" s="263"/>
      <c r="C123" s="950"/>
      <c r="D123" s="950"/>
      <c r="E123" s="950"/>
      <c r="F123" s="950"/>
      <c r="G123" s="950"/>
      <c r="H123" s="950"/>
      <c r="I123" s="950"/>
      <c r="J123" s="950"/>
      <c r="K123" s="950"/>
      <c r="L123" s="950"/>
      <c r="M123" s="950"/>
      <c r="N123" s="950"/>
      <c r="O123" s="950"/>
      <c r="P123" s="950"/>
      <c r="Q123" s="950"/>
      <c r="R123" s="950"/>
      <c r="S123" s="950"/>
      <c r="T123" s="950"/>
      <c r="U123" s="941" t="str">
        <f>IF(OR($C$123="",$C$123="Selecionar"),"",VLOOKUP($C$123,$I$187:$T$192,8,FALSE))</f>
        <v/>
      </c>
      <c r="V123" s="941"/>
      <c r="W123" s="941"/>
      <c r="X123" s="941"/>
      <c r="Y123" s="941"/>
      <c r="Z123" s="951"/>
      <c r="AA123" s="952"/>
      <c r="AB123" s="952"/>
      <c r="AC123" s="952"/>
      <c r="AD123" s="952"/>
      <c r="AE123" s="952"/>
      <c r="AF123" s="952"/>
      <c r="AG123" s="952"/>
      <c r="AH123" s="952"/>
      <c r="AI123" s="953"/>
      <c r="AJ123" s="264"/>
      <c r="AP123" s="248"/>
      <c r="AT123" s="248"/>
      <c r="AV123" s="23"/>
      <c r="AW123" s="23"/>
      <c r="AX123" s="23"/>
      <c r="AY123" s="23"/>
      <c r="AZ123" s="23"/>
      <c r="BA123" s="23"/>
      <c r="BB123" s="23"/>
      <c r="BC123" s="23"/>
    </row>
    <row r="124" spans="2:55" s="240" customFormat="1" ht="15" customHeight="1">
      <c r="B124" s="263"/>
      <c r="C124" s="950"/>
      <c r="D124" s="950"/>
      <c r="E124" s="950"/>
      <c r="F124" s="950"/>
      <c r="G124" s="950"/>
      <c r="H124" s="950"/>
      <c r="I124" s="950"/>
      <c r="J124" s="950"/>
      <c r="K124" s="950"/>
      <c r="L124" s="950"/>
      <c r="M124" s="950"/>
      <c r="N124" s="950"/>
      <c r="O124" s="950"/>
      <c r="P124" s="950"/>
      <c r="Q124" s="950"/>
      <c r="R124" s="950"/>
      <c r="S124" s="950"/>
      <c r="T124" s="950"/>
      <c r="U124" s="941" t="str">
        <f>IF(OR($C$124="",$C$124="Selecionar"),"",VLOOKUP($C$124,$I$187:$T$192,8,FALSE))</f>
        <v/>
      </c>
      <c r="V124" s="941"/>
      <c r="W124" s="941"/>
      <c r="X124" s="941"/>
      <c r="Y124" s="941"/>
      <c r="Z124" s="951"/>
      <c r="AA124" s="952"/>
      <c r="AB124" s="952"/>
      <c r="AC124" s="952"/>
      <c r="AD124" s="952"/>
      <c r="AE124" s="952"/>
      <c r="AF124" s="952"/>
      <c r="AG124" s="952"/>
      <c r="AH124" s="952"/>
      <c r="AI124" s="953"/>
      <c r="AJ124" s="264"/>
      <c r="AP124" s="248"/>
      <c r="AT124" s="248"/>
      <c r="AV124" s="23"/>
      <c r="AW124" s="23"/>
      <c r="AX124" s="23"/>
      <c r="AY124" s="23"/>
      <c r="AZ124" s="23"/>
      <c r="BA124" s="23"/>
      <c r="BB124" s="23"/>
      <c r="BC124" s="23"/>
    </row>
    <row r="125" spans="2:55" s="240" customFormat="1" ht="15" customHeight="1">
      <c r="B125" s="263"/>
      <c r="C125" s="950"/>
      <c r="D125" s="950"/>
      <c r="E125" s="950"/>
      <c r="F125" s="950"/>
      <c r="G125" s="950"/>
      <c r="H125" s="950"/>
      <c r="I125" s="950"/>
      <c r="J125" s="950"/>
      <c r="K125" s="950"/>
      <c r="L125" s="950"/>
      <c r="M125" s="950"/>
      <c r="N125" s="950"/>
      <c r="O125" s="950"/>
      <c r="P125" s="950"/>
      <c r="Q125" s="950"/>
      <c r="R125" s="950"/>
      <c r="S125" s="950"/>
      <c r="T125" s="950"/>
      <c r="U125" s="941" t="str">
        <f>IF(OR($C$125="",$C$125="Selecionar"),"",VLOOKUP($C$125,$I$187:$T$192,8,FALSE))</f>
        <v/>
      </c>
      <c r="V125" s="941"/>
      <c r="W125" s="941"/>
      <c r="X125" s="941"/>
      <c r="Y125" s="941"/>
      <c r="Z125" s="951"/>
      <c r="AA125" s="952"/>
      <c r="AB125" s="952"/>
      <c r="AC125" s="952"/>
      <c r="AD125" s="952"/>
      <c r="AE125" s="952"/>
      <c r="AF125" s="952"/>
      <c r="AG125" s="952"/>
      <c r="AH125" s="952"/>
      <c r="AI125" s="953"/>
      <c r="AJ125" s="264"/>
      <c r="AP125" s="248"/>
      <c r="AT125" s="248"/>
      <c r="AV125" s="23"/>
      <c r="AW125" s="23"/>
      <c r="AX125" s="23"/>
      <c r="AY125" s="23"/>
      <c r="AZ125" s="23"/>
      <c r="BA125" s="23"/>
      <c r="BB125" s="23"/>
      <c r="BC125" s="23"/>
    </row>
    <row r="126" spans="2:55" s="240" customFormat="1" ht="15" customHeight="1">
      <c r="B126" s="263"/>
      <c r="C126" s="950"/>
      <c r="D126" s="950"/>
      <c r="E126" s="950"/>
      <c r="F126" s="950"/>
      <c r="G126" s="950"/>
      <c r="H126" s="950"/>
      <c r="I126" s="950"/>
      <c r="J126" s="950"/>
      <c r="K126" s="950"/>
      <c r="L126" s="950"/>
      <c r="M126" s="950"/>
      <c r="N126" s="950"/>
      <c r="O126" s="950"/>
      <c r="P126" s="950"/>
      <c r="Q126" s="950"/>
      <c r="R126" s="950"/>
      <c r="S126" s="950"/>
      <c r="T126" s="950"/>
      <c r="U126" s="941" t="str">
        <f>IF(OR($C$126="",$C$126="Selecionar"),"",VLOOKUP($C$126,$I$187:$T$192,8,FALSE))</f>
        <v/>
      </c>
      <c r="V126" s="941"/>
      <c r="W126" s="941"/>
      <c r="X126" s="941"/>
      <c r="Y126" s="941"/>
      <c r="Z126" s="951"/>
      <c r="AA126" s="952"/>
      <c r="AB126" s="952"/>
      <c r="AC126" s="952"/>
      <c r="AD126" s="952"/>
      <c r="AE126" s="952"/>
      <c r="AF126" s="952"/>
      <c r="AG126" s="952"/>
      <c r="AH126" s="952"/>
      <c r="AI126" s="953"/>
      <c r="AJ126" s="264"/>
      <c r="AP126" s="248"/>
      <c r="AT126" s="248"/>
      <c r="AV126" s="23"/>
      <c r="AW126" s="23"/>
      <c r="AX126" s="23"/>
      <c r="AY126" s="23"/>
      <c r="AZ126" s="23"/>
      <c r="BA126" s="23"/>
      <c r="BB126" s="23"/>
      <c r="BC126" s="23"/>
    </row>
    <row r="127" spans="2:55" s="240" customFormat="1" ht="5.0999999999999996" customHeight="1">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c r="B128" s="263"/>
      <c r="C128" s="132" t="s">
        <v>2456</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c r="B129" s="263"/>
      <c r="C129" s="438"/>
      <c r="D129" s="20" t="s">
        <v>196</v>
      </c>
      <c r="E129" s="128"/>
      <c r="F129" s="438"/>
      <c r="G129" s="20" t="s">
        <v>1187</v>
      </c>
      <c r="H129" s="131"/>
      <c r="I129" s="132" t="s">
        <v>1754</v>
      </c>
      <c r="J129" s="132"/>
      <c r="K129" s="132"/>
      <c r="L129" s="132"/>
      <c r="M129" s="132"/>
      <c r="N129" s="980"/>
      <c r="O129" s="980"/>
      <c r="P129" s="980"/>
      <c r="Q129" s="980"/>
      <c r="R129" s="980"/>
      <c r="S129" s="980"/>
      <c r="T129" s="980"/>
      <c r="U129" s="980"/>
      <c r="V129" s="980"/>
      <c r="W129" s="980"/>
      <c r="X129" s="980"/>
      <c r="Y129" s="980"/>
      <c r="Z129" s="980"/>
      <c r="AA129" s="980"/>
      <c r="AB129" s="980"/>
      <c r="AC129" s="980"/>
      <c r="AD129" s="980"/>
      <c r="AE129" s="980"/>
      <c r="AF129" s="980"/>
      <c r="AG129" s="980"/>
      <c r="AH129" s="980"/>
      <c r="AI129" s="980"/>
      <c r="AJ129" s="264"/>
      <c r="AP129" s="248"/>
      <c r="AT129" s="248"/>
      <c r="AV129" s="23"/>
      <c r="AW129" s="23"/>
      <c r="AX129" s="23"/>
      <c r="AY129" s="23"/>
      <c r="AZ129" s="23"/>
      <c r="BA129" s="23"/>
      <c r="BB129" s="23"/>
      <c r="BC129" s="23"/>
    </row>
    <row r="130" spans="2:55" s="240" customFormat="1" ht="5.0999999999999996" customHeight="1">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32" t="s">
        <v>2457</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438"/>
      <c r="D132" s="20" t="s">
        <v>196</v>
      </c>
      <c r="E132" s="128"/>
      <c r="F132" s="438"/>
      <c r="G132" s="20" t="s">
        <v>1187</v>
      </c>
      <c r="H132" s="282"/>
      <c r="I132" s="964" t="s">
        <v>1752</v>
      </c>
      <c r="J132" s="964"/>
      <c r="K132" s="964"/>
      <c r="L132" s="964"/>
      <c r="M132" s="964"/>
      <c r="N132" s="964"/>
      <c r="O132" s="964"/>
      <c r="P132" s="892"/>
      <c r="Q132" s="892"/>
      <c r="R132" s="892"/>
      <c r="S132" s="892"/>
      <c r="T132" s="892"/>
      <c r="U132" s="892"/>
      <c r="V132" s="892"/>
      <c r="W132" s="892"/>
      <c r="X132" s="892"/>
      <c r="Y132" s="892"/>
      <c r="Z132" s="892"/>
      <c r="AA132" s="892"/>
      <c r="AB132" s="892"/>
      <c r="AC132" s="892"/>
      <c r="AD132" s="892"/>
      <c r="AE132" s="892"/>
      <c r="AF132" s="892"/>
      <c r="AG132" s="892"/>
      <c r="AH132" s="892"/>
      <c r="AI132" s="892"/>
      <c r="AJ132" s="264"/>
      <c r="AP132" s="248"/>
      <c r="AT132" s="248"/>
      <c r="AV132" s="23"/>
      <c r="AW132" s="23"/>
      <c r="AX132" s="23"/>
      <c r="AY132" s="23"/>
      <c r="AZ132" s="23"/>
      <c r="BA132" s="23"/>
      <c r="BB132" s="23"/>
      <c r="BC132" s="23"/>
    </row>
    <row r="133" spans="2:55" s="240" customFormat="1" ht="5.0999999999999996" customHeight="1">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896" t="s">
        <v>1756</v>
      </c>
      <c r="D134" s="897"/>
      <c r="E134" s="897"/>
      <c r="F134" s="897"/>
      <c r="G134" s="897"/>
      <c r="H134" s="897"/>
      <c r="I134" s="897"/>
      <c r="J134" s="897"/>
      <c r="K134" s="897"/>
      <c r="L134" s="897"/>
      <c r="M134" s="897"/>
      <c r="N134" s="897"/>
      <c r="O134" s="897"/>
      <c r="P134" s="897"/>
      <c r="Q134" s="897"/>
      <c r="R134" s="897"/>
      <c r="S134" s="897"/>
      <c r="T134" s="897"/>
      <c r="U134" s="897"/>
      <c r="V134" s="897"/>
      <c r="W134" s="897"/>
      <c r="X134" s="897"/>
      <c r="Y134" s="897"/>
      <c r="Z134" s="897"/>
      <c r="AA134" s="897"/>
      <c r="AB134" s="897"/>
      <c r="AC134" s="897"/>
      <c r="AD134" s="897"/>
      <c r="AE134" s="897"/>
      <c r="AF134" s="897"/>
      <c r="AG134" s="897"/>
      <c r="AH134" s="897"/>
      <c r="AI134" s="898"/>
      <c r="AJ134" s="264"/>
      <c r="AP134" s="248"/>
      <c r="AT134" s="248"/>
      <c r="AV134" s="23"/>
      <c r="AW134" s="23"/>
      <c r="AX134" s="23"/>
      <c r="AY134" s="23"/>
      <c r="AZ134" s="23"/>
      <c r="BA134" s="23"/>
      <c r="BB134" s="23"/>
      <c r="BC134" s="23"/>
    </row>
    <row r="135" spans="2:55" s="240" customFormat="1" ht="5.0999999999999996" customHeight="1">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c r="B136" s="263"/>
      <c r="C136" s="974" t="str">
        <f>IF($I$78="x",auxiliar!$A$51,IF($U$78="x",auxiliar!$A$51,IF($Y$78="x",auxiliar!$A$51,IF($U$79="x",auxiliar!$A$51,IF($Y$79="x",auxiliar!$A$53,IF($I$80="x",auxiliar!$A$53,auxiliar!$C$64))))))</f>
        <v>Preencher Item 4.5.</v>
      </c>
      <c r="D136" s="975"/>
      <c r="E136" s="975"/>
      <c r="F136" s="975"/>
      <c r="G136" s="975"/>
      <c r="H136" s="975"/>
      <c r="I136" s="975"/>
      <c r="J136" s="975"/>
      <c r="K136" s="975"/>
      <c r="L136" s="975"/>
      <c r="M136" s="975"/>
      <c r="N136" s="975"/>
      <c r="O136" s="975"/>
      <c r="P136" s="975"/>
      <c r="Q136" s="975"/>
      <c r="R136" s="975"/>
      <c r="S136" s="975"/>
      <c r="T136" s="975"/>
      <c r="U136" s="975"/>
      <c r="V136" s="975"/>
      <c r="W136" s="975"/>
      <c r="X136" s="975"/>
      <c r="Y136" s="975"/>
      <c r="Z136" s="975"/>
      <c r="AA136" s="975"/>
      <c r="AB136" s="975"/>
      <c r="AC136" s="975"/>
      <c r="AD136" s="975"/>
      <c r="AE136" s="975"/>
      <c r="AF136" s="975"/>
      <c r="AG136" s="975"/>
      <c r="AH136" s="975"/>
      <c r="AI136" s="976"/>
      <c r="AJ136" s="264"/>
      <c r="AP136" s="248"/>
      <c r="AT136" s="248"/>
      <c r="AV136" s="23"/>
      <c r="AW136" s="23"/>
      <c r="AX136" s="23"/>
      <c r="AY136" s="23"/>
      <c r="AZ136" s="23"/>
      <c r="BA136" s="23"/>
      <c r="BB136" s="23"/>
      <c r="BC136" s="23"/>
    </row>
    <row r="137" spans="2:55" s="240" customFormat="1" ht="15" customHeight="1">
      <c r="B137" s="263"/>
      <c r="C137" s="977"/>
      <c r="D137" s="978"/>
      <c r="E137" s="978"/>
      <c r="F137" s="978"/>
      <c r="G137" s="978"/>
      <c r="H137" s="978"/>
      <c r="I137" s="978"/>
      <c r="J137" s="978"/>
      <c r="K137" s="978"/>
      <c r="L137" s="978"/>
      <c r="M137" s="978"/>
      <c r="N137" s="978"/>
      <c r="O137" s="978"/>
      <c r="P137" s="978"/>
      <c r="Q137" s="978"/>
      <c r="R137" s="978"/>
      <c r="S137" s="978"/>
      <c r="T137" s="978"/>
      <c r="U137" s="978"/>
      <c r="V137" s="978"/>
      <c r="W137" s="978"/>
      <c r="X137" s="978"/>
      <c r="Y137" s="978"/>
      <c r="Z137" s="978"/>
      <c r="AA137" s="978"/>
      <c r="AB137" s="978"/>
      <c r="AC137" s="978"/>
      <c r="AD137" s="978"/>
      <c r="AE137" s="978"/>
      <c r="AF137" s="978"/>
      <c r="AG137" s="978"/>
      <c r="AH137" s="978"/>
      <c r="AI137" s="979"/>
      <c r="AJ137" s="264"/>
      <c r="AP137" s="248"/>
      <c r="AT137" s="248"/>
      <c r="AV137" s="23"/>
      <c r="AW137" s="23"/>
      <c r="AX137" s="23"/>
      <c r="AY137" s="23"/>
      <c r="AZ137" s="23"/>
      <c r="BA137" s="23"/>
      <c r="BB137" s="23"/>
      <c r="BC137" s="23"/>
    </row>
    <row r="138" spans="2:55" s="240" customFormat="1" ht="15" customHeight="1">
      <c r="B138" s="263"/>
      <c r="C138" s="977"/>
      <c r="D138" s="978"/>
      <c r="E138" s="978"/>
      <c r="F138" s="978"/>
      <c r="G138" s="978"/>
      <c r="H138" s="978"/>
      <c r="I138" s="978"/>
      <c r="J138" s="978"/>
      <c r="K138" s="978"/>
      <c r="L138" s="978"/>
      <c r="M138" s="978"/>
      <c r="N138" s="978"/>
      <c r="O138" s="978"/>
      <c r="P138" s="978"/>
      <c r="Q138" s="978"/>
      <c r="R138" s="978"/>
      <c r="S138" s="978"/>
      <c r="T138" s="978"/>
      <c r="U138" s="978"/>
      <c r="V138" s="978"/>
      <c r="W138" s="978"/>
      <c r="X138" s="978"/>
      <c r="Y138" s="978"/>
      <c r="Z138" s="978"/>
      <c r="AA138" s="978"/>
      <c r="AB138" s="978"/>
      <c r="AC138" s="978"/>
      <c r="AD138" s="978"/>
      <c r="AE138" s="978"/>
      <c r="AF138" s="978"/>
      <c r="AG138" s="978"/>
      <c r="AH138" s="978"/>
      <c r="AI138" s="979"/>
      <c r="AJ138" s="264"/>
      <c r="AP138" s="248"/>
      <c r="AT138" s="248"/>
      <c r="AV138" s="23"/>
      <c r="AW138" s="23"/>
      <c r="AX138" s="23"/>
      <c r="AY138" s="23"/>
      <c r="AZ138" s="23"/>
      <c r="BA138" s="23"/>
      <c r="BB138" s="23"/>
      <c r="BC138" s="23"/>
    </row>
    <row r="139" spans="2:55" s="240" customFormat="1" ht="15" customHeight="1">
      <c r="B139" s="263"/>
      <c r="C139" s="977"/>
      <c r="D139" s="978"/>
      <c r="E139" s="978"/>
      <c r="F139" s="978"/>
      <c r="G139" s="978"/>
      <c r="H139" s="978"/>
      <c r="I139" s="978"/>
      <c r="J139" s="978"/>
      <c r="K139" s="978"/>
      <c r="L139" s="978"/>
      <c r="M139" s="978"/>
      <c r="N139" s="978"/>
      <c r="O139" s="978"/>
      <c r="P139" s="978"/>
      <c r="Q139" s="978"/>
      <c r="R139" s="978"/>
      <c r="S139" s="978"/>
      <c r="T139" s="978"/>
      <c r="U139" s="978"/>
      <c r="V139" s="978"/>
      <c r="W139" s="978"/>
      <c r="X139" s="978"/>
      <c r="Y139" s="978"/>
      <c r="Z139" s="978"/>
      <c r="AA139" s="978"/>
      <c r="AB139" s="978"/>
      <c r="AC139" s="978"/>
      <c r="AD139" s="978"/>
      <c r="AE139" s="978"/>
      <c r="AF139" s="978"/>
      <c r="AG139" s="978"/>
      <c r="AH139" s="978"/>
      <c r="AI139" s="979"/>
      <c r="AJ139" s="264"/>
      <c r="AP139" s="248"/>
      <c r="AT139" s="248"/>
      <c r="AV139" s="23"/>
      <c r="AW139" s="23"/>
      <c r="AX139" s="23"/>
      <c r="AY139" s="23"/>
      <c r="AZ139" s="23"/>
      <c r="BA139" s="23"/>
      <c r="BB139" s="23"/>
      <c r="BC139" s="23"/>
    </row>
    <row r="140" spans="2:55" s="240" customFormat="1" ht="5.0999999999999996" customHeight="1">
      <c r="B140" s="263"/>
      <c r="C140" s="634"/>
      <c r="D140" s="608"/>
      <c r="E140" s="635"/>
      <c r="F140" s="635"/>
      <c r="G140" s="636"/>
      <c r="H140" s="636"/>
      <c r="I140" s="636"/>
      <c r="J140" s="636"/>
      <c r="K140" s="636"/>
      <c r="L140" s="636"/>
      <c r="M140" s="636"/>
      <c r="N140" s="636"/>
      <c r="O140" s="636"/>
      <c r="P140" s="636"/>
      <c r="Q140" s="636"/>
      <c r="R140" s="627"/>
      <c r="S140" s="630"/>
      <c r="T140" s="635"/>
      <c r="U140" s="627"/>
      <c r="V140" s="627"/>
      <c r="W140" s="627"/>
      <c r="X140" s="635"/>
      <c r="Y140" s="636"/>
      <c r="Z140" s="636"/>
      <c r="AA140" s="636"/>
      <c r="AB140" s="636"/>
      <c r="AC140" s="636"/>
      <c r="AD140" s="636"/>
      <c r="AE140" s="636"/>
      <c r="AF140" s="636"/>
      <c r="AG140" s="636"/>
      <c r="AH140" s="636"/>
      <c r="AI140" s="637"/>
      <c r="AJ140" s="264"/>
      <c r="AP140" s="248"/>
      <c r="AT140" s="248"/>
      <c r="AV140" s="23"/>
      <c r="AW140" s="23"/>
      <c r="AX140" s="23"/>
      <c r="AY140" s="23"/>
      <c r="AZ140" s="23"/>
      <c r="BA140" s="23"/>
      <c r="BB140" s="23"/>
      <c r="BC140" s="23"/>
    </row>
    <row r="141" spans="2:55" s="240" customFormat="1" ht="39.950000000000003" customHeight="1">
      <c r="B141" s="263"/>
      <c r="C141" s="93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936"/>
      <c r="E141" s="936"/>
      <c r="F141" s="936"/>
      <c r="G141" s="936"/>
      <c r="H141" s="936"/>
      <c r="I141" s="936"/>
      <c r="J141" s="936"/>
      <c r="K141" s="936"/>
      <c r="L141" s="936"/>
      <c r="M141" s="936"/>
      <c r="N141" s="936"/>
      <c r="O141" s="936"/>
      <c r="P141" s="936"/>
      <c r="Q141" s="936"/>
      <c r="R141" s="936"/>
      <c r="S141" s="936"/>
      <c r="T141" s="936"/>
      <c r="U141" s="936"/>
      <c r="V141" s="936"/>
      <c r="W141" s="936"/>
      <c r="X141" s="936"/>
      <c r="Y141" s="936"/>
      <c r="Z141" s="936"/>
      <c r="AA141" s="936"/>
      <c r="AB141" s="936"/>
      <c r="AC141" s="936"/>
      <c r="AD141" s="936"/>
      <c r="AE141" s="936"/>
      <c r="AF141" s="936"/>
      <c r="AG141" s="936"/>
      <c r="AH141" s="936"/>
      <c r="AI141" s="937"/>
      <c r="AJ141" s="264"/>
      <c r="AP141" s="248"/>
      <c r="AT141" s="248"/>
      <c r="AV141" s="23"/>
      <c r="AW141" s="23"/>
      <c r="AX141" s="23"/>
      <c r="AY141" s="23"/>
      <c r="AZ141" s="23"/>
      <c r="BA141" s="23"/>
      <c r="BB141" s="23"/>
      <c r="BC141" s="23"/>
    </row>
    <row r="142" spans="2:55" s="240" customFormat="1" ht="5.0999999999999996" customHeight="1">
      <c r="B142" s="263"/>
      <c r="C142" s="634"/>
      <c r="D142" s="608"/>
      <c r="E142" s="635"/>
      <c r="F142" s="635"/>
      <c r="G142" s="636"/>
      <c r="H142" s="636"/>
      <c r="I142" s="636"/>
      <c r="J142" s="636"/>
      <c r="K142" s="636"/>
      <c r="L142" s="636"/>
      <c r="M142" s="636"/>
      <c r="N142" s="636"/>
      <c r="O142" s="636"/>
      <c r="P142" s="636"/>
      <c r="Q142" s="636"/>
      <c r="R142" s="627"/>
      <c r="S142" s="630"/>
      <c r="T142" s="635"/>
      <c r="U142" s="627"/>
      <c r="V142" s="627"/>
      <c r="W142" s="627"/>
      <c r="X142" s="635"/>
      <c r="Y142" s="636"/>
      <c r="Z142" s="636"/>
      <c r="AA142" s="636"/>
      <c r="AB142" s="636"/>
      <c r="AC142" s="636"/>
      <c r="AD142" s="636"/>
      <c r="AE142" s="636"/>
      <c r="AF142" s="636"/>
      <c r="AG142" s="636"/>
      <c r="AH142" s="636"/>
      <c r="AI142" s="637"/>
      <c r="AJ142" s="264"/>
      <c r="AP142" s="248"/>
      <c r="AT142" s="248"/>
      <c r="AV142" s="23"/>
      <c r="AW142" s="23"/>
      <c r="AX142" s="23"/>
      <c r="AY142" s="23"/>
      <c r="AZ142" s="23"/>
      <c r="BA142" s="23"/>
      <c r="BB142" s="23"/>
      <c r="BC142" s="23"/>
    </row>
    <row r="143" spans="2:55" s="240" customFormat="1" ht="15" customHeight="1">
      <c r="B143" s="263"/>
      <c r="C143" s="93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936"/>
      <c r="E143" s="936"/>
      <c r="F143" s="936"/>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7"/>
      <c r="AJ143" s="264"/>
      <c r="AP143" s="248"/>
      <c r="AT143" s="248"/>
      <c r="AV143" s="23"/>
      <c r="AW143" s="23"/>
      <c r="AX143" s="23"/>
      <c r="AY143" s="23"/>
      <c r="AZ143" s="23"/>
      <c r="BA143" s="23"/>
      <c r="BB143" s="23"/>
      <c r="BC143" s="23"/>
    </row>
    <row r="144" spans="2:55" s="240" customFormat="1" ht="15" customHeight="1">
      <c r="B144" s="263"/>
      <c r="C144" s="935"/>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7"/>
      <c r="AJ144" s="264"/>
      <c r="AP144" s="248"/>
      <c r="AT144" s="248"/>
      <c r="AV144" s="23"/>
      <c r="AW144" s="23"/>
      <c r="AX144" s="23"/>
      <c r="AY144" s="23"/>
      <c r="AZ144" s="23"/>
      <c r="BA144" s="23"/>
      <c r="BB144" s="23"/>
      <c r="BC144" s="23"/>
    </row>
    <row r="145" spans="2:55" s="240" customFormat="1" ht="15" customHeight="1">
      <c r="B145" s="263"/>
      <c r="C145" s="935"/>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7"/>
      <c r="AJ145" s="264"/>
      <c r="AP145" s="248"/>
      <c r="AT145" s="248"/>
      <c r="AV145" s="23"/>
      <c r="AW145" s="23"/>
      <c r="AX145" s="23"/>
      <c r="AY145" s="23"/>
      <c r="AZ145" s="23"/>
      <c r="BA145" s="23"/>
      <c r="BB145" s="23"/>
      <c r="BC145" s="23"/>
    </row>
    <row r="146" spans="2:55" s="240" customFormat="1" ht="15" customHeight="1">
      <c r="B146" s="263"/>
      <c r="C146" s="935"/>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7"/>
      <c r="AJ146" s="264"/>
      <c r="AP146" s="248"/>
      <c r="AT146" s="248"/>
      <c r="AV146" s="23"/>
      <c r="AW146" s="23"/>
      <c r="AX146" s="23"/>
      <c r="AY146" s="23"/>
      <c r="AZ146" s="23"/>
      <c r="BA146" s="23"/>
      <c r="BB146" s="23"/>
      <c r="BC146" s="23"/>
    </row>
    <row r="147" spans="2:55" s="240" customFormat="1" ht="5.0999999999999996" customHeight="1">
      <c r="B147" s="263"/>
      <c r="C147" s="638"/>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c r="AA147" s="639"/>
      <c r="AB147" s="639"/>
      <c r="AC147" s="639"/>
      <c r="AD147" s="639"/>
      <c r="AE147" s="639"/>
      <c r="AF147" s="639"/>
      <c r="AG147" s="639"/>
      <c r="AH147" s="639"/>
      <c r="AI147" s="640"/>
      <c r="AJ147" s="264"/>
      <c r="AP147" s="248"/>
      <c r="AT147" s="248"/>
      <c r="AV147" s="23"/>
      <c r="AW147" s="23"/>
      <c r="AX147" s="23"/>
      <c r="AY147" s="23"/>
      <c r="AZ147" s="23"/>
      <c r="BA147" s="23"/>
      <c r="BB147" s="23"/>
      <c r="BC147" s="23"/>
    </row>
    <row r="148" spans="2:55" s="240" customFormat="1" ht="15" customHeight="1">
      <c r="B148" s="263"/>
      <c r="C148" s="93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936"/>
      <c r="E148" s="936"/>
      <c r="F148" s="936"/>
      <c r="G148" s="936"/>
      <c r="H148" s="936"/>
      <c r="I148" s="936"/>
      <c r="J148" s="936"/>
      <c r="K148" s="936"/>
      <c r="L148" s="936"/>
      <c r="M148" s="936"/>
      <c r="N148" s="936"/>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7"/>
      <c r="AJ148" s="264"/>
      <c r="AP148" s="248"/>
      <c r="AT148" s="248"/>
      <c r="AV148" s="23"/>
      <c r="AW148" s="23"/>
      <c r="AX148" s="23"/>
      <c r="AY148" s="23"/>
      <c r="AZ148" s="23"/>
      <c r="BA148" s="23"/>
      <c r="BB148" s="23"/>
      <c r="BC148" s="23"/>
    </row>
    <row r="149" spans="2:55" s="240" customFormat="1" ht="15" customHeight="1">
      <c r="B149" s="263"/>
      <c r="C149" s="935"/>
      <c r="D149" s="936"/>
      <c r="E149" s="936"/>
      <c r="F149" s="936"/>
      <c r="G149" s="936"/>
      <c r="H149" s="936"/>
      <c r="I149" s="936"/>
      <c r="J149" s="936"/>
      <c r="K149" s="936"/>
      <c r="L149" s="936"/>
      <c r="M149" s="936"/>
      <c r="N149" s="936"/>
      <c r="O149" s="936"/>
      <c r="P149" s="936"/>
      <c r="Q149" s="936"/>
      <c r="R149" s="936"/>
      <c r="S149" s="936"/>
      <c r="T149" s="936"/>
      <c r="U149" s="936"/>
      <c r="V149" s="936"/>
      <c r="W149" s="936"/>
      <c r="X149" s="936"/>
      <c r="Y149" s="936"/>
      <c r="Z149" s="936"/>
      <c r="AA149" s="936"/>
      <c r="AB149" s="936"/>
      <c r="AC149" s="936"/>
      <c r="AD149" s="936"/>
      <c r="AE149" s="936"/>
      <c r="AF149" s="936"/>
      <c r="AG149" s="936"/>
      <c r="AH149" s="936"/>
      <c r="AI149" s="937"/>
      <c r="AJ149" s="264"/>
      <c r="AP149" s="248"/>
      <c r="AT149" s="248"/>
      <c r="AV149" s="23"/>
      <c r="AW149" s="23"/>
      <c r="AX149" s="23"/>
      <c r="AY149" s="23"/>
      <c r="AZ149" s="23"/>
      <c r="BA149" s="23"/>
      <c r="BB149" s="23"/>
      <c r="BC149" s="23"/>
    </row>
    <row r="150" spans="2:55" s="240" customFormat="1" ht="15" customHeight="1">
      <c r="B150" s="263"/>
      <c r="C150" s="935"/>
      <c r="D150" s="936"/>
      <c r="E150" s="936"/>
      <c r="F150" s="936"/>
      <c r="G150" s="936"/>
      <c r="H150" s="936"/>
      <c r="I150" s="936"/>
      <c r="J150" s="936"/>
      <c r="K150" s="936"/>
      <c r="L150" s="936"/>
      <c r="M150" s="936"/>
      <c r="N150" s="936"/>
      <c r="O150" s="936"/>
      <c r="P150" s="936"/>
      <c r="Q150" s="936"/>
      <c r="R150" s="936"/>
      <c r="S150" s="936"/>
      <c r="T150" s="936"/>
      <c r="U150" s="936"/>
      <c r="V150" s="936"/>
      <c r="W150" s="936"/>
      <c r="X150" s="936"/>
      <c r="Y150" s="936"/>
      <c r="Z150" s="936"/>
      <c r="AA150" s="936"/>
      <c r="AB150" s="936"/>
      <c r="AC150" s="936"/>
      <c r="AD150" s="936"/>
      <c r="AE150" s="936"/>
      <c r="AF150" s="936"/>
      <c r="AG150" s="936"/>
      <c r="AH150" s="936"/>
      <c r="AI150" s="937"/>
      <c r="AJ150" s="264"/>
      <c r="AP150" s="248"/>
      <c r="AT150" s="248"/>
      <c r="AV150" s="23"/>
      <c r="AW150" s="23"/>
      <c r="AX150" s="23"/>
      <c r="AY150" s="23"/>
      <c r="AZ150" s="23"/>
      <c r="BA150" s="23"/>
      <c r="BB150" s="23"/>
      <c r="BC150" s="23"/>
    </row>
    <row r="151" spans="2:55" s="240" customFormat="1" ht="5.0999999999999996" customHeight="1">
      <c r="B151" s="263"/>
      <c r="C151" s="641"/>
      <c r="D151" s="642"/>
      <c r="E151" s="642"/>
      <c r="F151" s="642"/>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c r="AD151" s="642"/>
      <c r="AE151" s="642"/>
      <c r="AF151" s="642"/>
      <c r="AG151" s="642"/>
      <c r="AH151" s="642"/>
      <c r="AI151" s="643"/>
      <c r="AJ151" s="264"/>
      <c r="AP151" s="248"/>
      <c r="AT151" s="248"/>
      <c r="AV151" s="23"/>
      <c r="AW151" s="23"/>
      <c r="AX151" s="23"/>
      <c r="AY151" s="23"/>
      <c r="AZ151" s="23"/>
      <c r="BA151" s="23"/>
      <c r="BB151" s="23"/>
      <c r="BC151" s="23"/>
    </row>
    <row r="152" spans="2:55" s="240" customFormat="1" ht="15" customHeight="1">
      <c r="B152" s="263"/>
      <c r="C152" s="93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936"/>
      <c r="E152" s="936"/>
      <c r="F152" s="936"/>
      <c r="G152" s="936"/>
      <c r="H152" s="936"/>
      <c r="I152" s="936"/>
      <c r="J152" s="936"/>
      <c r="K152" s="936"/>
      <c r="L152" s="936"/>
      <c r="M152" s="936"/>
      <c r="N152" s="936"/>
      <c r="O152" s="936"/>
      <c r="P152" s="936"/>
      <c r="Q152" s="936"/>
      <c r="R152" s="936"/>
      <c r="S152" s="936"/>
      <c r="T152" s="936"/>
      <c r="U152" s="936"/>
      <c r="V152" s="936"/>
      <c r="W152" s="936"/>
      <c r="X152" s="936"/>
      <c r="Y152" s="936"/>
      <c r="Z152" s="936"/>
      <c r="AA152" s="936"/>
      <c r="AB152" s="936"/>
      <c r="AC152" s="936"/>
      <c r="AD152" s="936"/>
      <c r="AE152" s="936"/>
      <c r="AF152" s="936"/>
      <c r="AG152" s="936"/>
      <c r="AH152" s="936"/>
      <c r="AI152" s="937"/>
      <c r="AJ152" s="264"/>
      <c r="AP152" s="248"/>
      <c r="AT152" s="248"/>
      <c r="AV152" s="23"/>
      <c r="AW152" s="23"/>
      <c r="AX152" s="23"/>
      <c r="AY152" s="23"/>
      <c r="AZ152" s="23"/>
      <c r="BA152" s="23"/>
      <c r="BB152" s="23"/>
      <c r="BC152" s="23"/>
    </row>
    <row r="153" spans="2:55" s="240" customFormat="1" ht="15" customHeight="1">
      <c r="B153" s="263"/>
      <c r="C153" s="935"/>
      <c r="D153" s="936"/>
      <c r="E153" s="936"/>
      <c r="F153" s="936"/>
      <c r="G153" s="936"/>
      <c r="H153" s="936"/>
      <c r="I153" s="936"/>
      <c r="J153" s="936"/>
      <c r="K153" s="936"/>
      <c r="L153" s="936"/>
      <c r="M153" s="936"/>
      <c r="N153" s="936"/>
      <c r="O153" s="936"/>
      <c r="P153" s="936"/>
      <c r="Q153" s="936"/>
      <c r="R153" s="936"/>
      <c r="S153" s="936"/>
      <c r="T153" s="936"/>
      <c r="U153" s="936"/>
      <c r="V153" s="936"/>
      <c r="W153" s="936"/>
      <c r="X153" s="936"/>
      <c r="Y153" s="936"/>
      <c r="Z153" s="936"/>
      <c r="AA153" s="936"/>
      <c r="AB153" s="936"/>
      <c r="AC153" s="936"/>
      <c r="AD153" s="936"/>
      <c r="AE153" s="936"/>
      <c r="AF153" s="936"/>
      <c r="AG153" s="936"/>
      <c r="AH153" s="936"/>
      <c r="AI153" s="937"/>
      <c r="AJ153" s="264"/>
      <c r="AP153" s="248"/>
      <c r="AT153" s="248"/>
      <c r="AV153" s="23"/>
      <c r="AW153" s="23"/>
      <c r="AX153" s="23"/>
      <c r="AY153" s="23"/>
      <c r="AZ153" s="23"/>
      <c r="BA153" s="23"/>
      <c r="BB153" s="23"/>
      <c r="BC153" s="23"/>
    </row>
    <row r="154" spans="2:55" s="240" customFormat="1" ht="15" customHeight="1">
      <c r="B154" s="263"/>
      <c r="C154" s="935"/>
      <c r="D154" s="936"/>
      <c r="E154" s="936"/>
      <c r="F154" s="936"/>
      <c r="G154" s="936"/>
      <c r="H154" s="936"/>
      <c r="I154" s="936"/>
      <c r="J154" s="936"/>
      <c r="K154" s="936"/>
      <c r="L154" s="936"/>
      <c r="M154" s="936"/>
      <c r="N154" s="936"/>
      <c r="O154" s="936"/>
      <c r="P154" s="936"/>
      <c r="Q154" s="936"/>
      <c r="R154" s="936"/>
      <c r="S154" s="936"/>
      <c r="T154" s="936"/>
      <c r="U154" s="936"/>
      <c r="V154" s="936"/>
      <c r="W154" s="936"/>
      <c r="X154" s="936"/>
      <c r="Y154" s="936"/>
      <c r="Z154" s="936"/>
      <c r="AA154" s="936"/>
      <c r="AB154" s="936"/>
      <c r="AC154" s="936"/>
      <c r="AD154" s="936"/>
      <c r="AE154" s="936"/>
      <c r="AF154" s="936"/>
      <c r="AG154" s="936"/>
      <c r="AH154" s="936"/>
      <c r="AI154" s="937"/>
      <c r="AJ154" s="264"/>
      <c r="AP154" s="248"/>
      <c r="AT154" s="248"/>
      <c r="AV154" s="23"/>
      <c r="AW154" s="23"/>
      <c r="AX154" s="23"/>
      <c r="AY154" s="23"/>
      <c r="AZ154" s="23"/>
      <c r="BA154" s="23"/>
      <c r="BB154" s="23"/>
      <c r="BC154" s="23"/>
    </row>
    <row r="155" spans="2:55" s="240" customFormat="1" ht="15" customHeight="1">
      <c r="B155" s="263"/>
      <c r="C155" s="935"/>
      <c r="D155" s="936"/>
      <c r="E155" s="936"/>
      <c r="F155" s="936"/>
      <c r="G155" s="936"/>
      <c r="H155" s="936"/>
      <c r="I155" s="936"/>
      <c r="J155" s="936"/>
      <c r="K155" s="936"/>
      <c r="L155" s="936"/>
      <c r="M155" s="936"/>
      <c r="N155" s="936"/>
      <c r="O155" s="936"/>
      <c r="P155" s="936"/>
      <c r="Q155" s="936"/>
      <c r="R155" s="936"/>
      <c r="S155" s="936"/>
      <c r="T155" s="936"/>
      <c r="U155" s="936"/>
      <c r="V155" s="936"/>
      <c r="W155" s="936"/>
      <c r="X155" s="936"/>
      <c r="Y155" s="936"/>
      <c r="Z155" s="936"/>
      <c r="AA155" s="936"/>
      <c r="AB155" s="936"/>
      <c r="AC155" s="936"/>
      <c r="AD155" s="936"/>
      <c r="AE155" s="936"/>
      <c r="AF155" s="936"/>
      <c r="AG155" s="936"/>
      <c r="AH155" s="936"/>
      <c r="AI155" s="937"/>
      <c r="AJ155" s="264"/>
      <c r="AP155" s="248"/>
      <c r="AT155" s="248"/>
      <c r="AV155" s="23"/>
      <c r="AW155" s="23"/>
      <c r="AX155" s="23"/>
      <c r="AY155" s="23"/>
      <c r="AZ155" s="23"/>
      <c r="BA155" s="23"/>
      <c r="BB155" s="23"/>
      <c r="BC155" s="23"/>
    </row>
    <row r="156" spans="2:55" s="240" customFormat="1" ht="15" customHeight="1">
      <c r="B156" s="263"/>
      <c r="C156" s="935"/>
      <c r="D156" s="936"/>
      <c r="E156" s="936"/>
      <c r="F156" s="936"/>
      <c r="G156" s="936"/>
      <c r="H156" s="936"/>
      <c r="I156" s="936"/>
      <c r="J156" s="936"/>
      <c r="K156" s="936"/>
      <c r="L156" s="936"/>
      <c r="M156" s="936"/>
      <c r="N156" s="936"/>
      <c r="O156" s="936"/>
      <c r="P156" s="936"/>
      <c r="Q156" s="936"/>
      <c r="R156" s="936"/>
      <c r="S156" s="936"/>
      <c r="T156" s="936"/>
      <c r="U156" s="936"/>
      <c r="V156" s="936"/>
      <c r="W156" s="936"/>
      <c r="X156" s="936"/>
      <c r="Y156" s="936"/>
      <c r="Z156" s="936"/>
      <c r="AA156" s="936"/>
      <c r="AB156" s="936"/>
      <c r="AC156" s="936"/>
      <c r="AD156" s="936"/>
      <c r="AE156" s="936"/>
      <c r="AF156" s="936"/>
      <c r="AG156" s="936"/>
      <c r="AH156" s="936"/>
      <c r="AI156" s="937"/>
      <c r="AJ156" s="264"/>
      <c r="AP156" s="248"/>
      <c r="AT156" s="248"/>
      <c r="AV156" s="23"/>
      <c r="AW156" s="23"/>
      <c r="AX156" s="23"/>
      <c r="AY156" s="23"/>
      <c r="AZ156" s="23"/>
      <c r="BA156" s="23"/>
      <c r="BB156" s="23"/>
      <c r="BC156" s="23"/>
    </row>
    <row r="157" spans="2:55" s="240" customFormat="1" ht="15" customHeight="1">
      <c r="B157" s="263"/>
      <c r="C157" s="935"/>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7"/>
      <c r="AJ157" s="264"/>
      <c r="AP157" s="248"/>
      <c r="AT157" s="248"/>
      <c r="AV157" s="23"/>
      <c r="AW157" s="23"/>
      <c r="AX157" s="23"/>
      <c r="AY157" s="23"/>
      <c r="AZ157" s="23"/>
      <c r="BA157" s="23"/>
      <c r="BB157" s="23"/>
      <c r="BC157" s="23"/>
    </row>
    <row r="158" spans="2:55" s="240" customFormat="1" ht="15" customHeight="1">
      <c r="B158" s="263"/>
      <c r="C158" s="935"/>
      <c r="D158" s="936"/>
      <c r="E158" s="936"/>
      <c r="F158" s="936"/>
      <c r="G158" s="936"/>
      <c r="H158" s="936"/>
      <c r="I158" s="936"/>
      <c r="J158" s="936"/>
      <c r="K158" s="936"/>
      <c r="L158" s="936"/>
      <c r="M158" s="936"/>
      <c r="N158" s="936"/>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7"/>
      <c r="AJ158" s="264"/>
      <c r="AP158" s="248"/>
      <c r="AT158" s="248"/>
      <c r="AV158" s="23"/>
      <c r="AW158" s="23"/>
      <c r="AX158" s="23"/>
      <c r="AY158" s="23"/>
      <c r="AZ158" s="23"/>
      <c r="BA158" s="23"/>
      <c r="BB158" s="23"/>
      <c r="BC158" s="23"/>
    </row>
    <row r="159" spans="2:55" s="240" customFormat="1" ht="15" customHeight="1">
      <c r="B159" s="263"/>
      <c r="C159" s="935"/>
      <c r="D159" s="936"/>
      <c r="E159" s="936"/>
      <c r="F159" s="936"/>
      <c r="G159" s="936"/>
      <c r="H159" s="936"/>
      <c r="I159" s="936"/>
      <c r="J159" s="936"/>
      <c r="K159" s="936"/>
      <c r="L159" s="936"/>
      <c r="M159" s="936"/>
      <c r="N159" s="936"/>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7"/>
      <c r="AJ159" s="264"/>
      <c r="AP159" s="248"/>
      <c r="AT159" s="248"/>
      <c r="AV159" s="23"/>
      <c r="AW159" s="23"/>
      <c r="AX159" s="23"/>
      <c r="AY159" s="23"/>
      <c r="AZ159" s="23"/>
      <c r="BA159" s="23"/>
      <c r="BB159" s="23"/>
      <c r="BC159" s="23"/>
    </row>
    <row r="160" spans="2:55" s="240" customFormat="1" ht="15" customHeight="1">
      <c r="B160" s="263"/>
      <c r="C160" s="982"/>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c r="AA160" s="983"/>
      <c r="AB160" s="983"/>
      <c r="AC160" s="983"/>
      <c r="AD160" s="983"/>
      <c r="AE160" s="983"/>
      <c r="AF160" s="983"/>
      <c r="AG160" s="983"/>
      <c r="AH160" s="983"/>
      <c r="AI160" s="984"/>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c r="B163" s="263"/>
      <c r="C163" s="938"/>
      <c r="D163" s="938"/>
      <c r="E163" s="938"/>
      <c r="F163" s="938"/>
      <c r="G163" s="938"/>
      <c r="H163" s="938"/>
      <c r="I163" s="938"/>
      <c r="J163" s="938"/>
      <c r="K163" s="126"/>
      <c r="L163" s="940"/>
      <c r="M163" s="940"/>
      <c r="N163" s="940"/>
      <c r="O163" s="940"/>
      <c r="P163" s="940"/>
      <c r="Q163" s="940"/>
      <c r="R163" s="940"/>
      <c r="S163" s="940"/>
      <c r="T163" s="940"/>
      <c r="U163" s="940"/>
      <c r="V163" s="940"/>
      <c r="W163" s="940"/>
      <c r="X163" s="940"/>
      <c r="Y163" s="940"/>
      <c r="Z163" s="940"/>
      <c r="AA163" s="940"/>
      <c r="AB163" s="940"/>
      <c r="AC163" s="940"/>
      <c r="AD163" s="940"/>
      <c r="AE163" s="940"/>
      <c r="AF163" s="940"/>
      <c r="AG163" s="940"/>
      <c r="AH163" s="940"/>
      <c r="AI163" s="940"/>
      <c r="AJ163" s="264"/>
      <c r="AP163" s="248"/>
      <c r="AT163" s="248"/>
      <c r="AV163" s="23"/>
      <c r="AW163" s="23"/>
      <c r="AX163" s="23"/>
      <c r="AY163" s="23"/>
      <c r="AZ163" s="23"/>
      <c r="BA163" s="23"/>
      <c r="BB163" s="23"/>
      <c r="BC163" s="23"/>
    </row>
    <row r="164" spans="1:55" s="240" customFormat="1" ht="15" customHeight="1">
      <c r="B164" s="263"/>
      <c r="C164" s="939" t="s">
        <v>1775</v>
      </c>
      <c r="D164" s="939"/>
      <c r="E164" s="939"/>
      <c r="F164" s="939"/>
      <c r="G164" s="939"/>
      <c r="H164" s="939"/>
      <c r="I164" s="939"/>
      <c r="J164" s="939"/>
      <c r="K164" s="131"/>
      <c r="L164" s="939" t="s">
        <v>1965</v>
      </c>
      <c r="M164" s="939"/>
      <c r="N164" s="939"/>
      <c r="O164" s="939"/>
      <c r="P164" s="939"/>
      <c r="Q164" s="939"/>
      <c r="R164" s="939"/>
      <c r="S164" s="939"/>
      <c r="T164" s="939"/>
      <c r="U164" s="939"/>
      <c r="V164" s="939"/>
      <c r="W164" s="939"/>
      <c r="X164" s="939"/>
      <c r="Y164" s="939"/>
      <c r="Z164" s="939"/>
      <c r="AA164" s="939"/>
      <c r="AB164" s="939"/>
      <c r="AC164" s="939"/>
      <c r="AD164" s="939"/>
      <c r="AE164" s="939"/>
      <c r="AF164" s="939"/>
      <c r="AG164" s="939"/>
      <c r="AH164" s="939"/>
      <c r="AI164" s="939"/>
      <c r="AJ164" s="264"/>
      <c r="AP164" s="248"/>
      <c r="AT164" s="248"/>
      <c r="AV164" s="23"/>
      <c r="AW164" s="23"/>
      <c r="AX164" s="23"/>
      <c r="AY164" s="23"/>
      <c r="AZ164" s="23"/>
      <c r="BA164" s="23"/>
      <c r="BB164" s="23"/>
      <c r="BC164" s="23"/>
    </row>
    <row r="165" spans="1:55" s="240" customFormat="1" ht="5.0999999999999996" customHeight="1">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c r="B166" s="263"/>
      <c r="C166" s="896" t="s">
        <v>1757</v>
      </c>
      <c r="D166" s="897"/>
      <c r="E166" s="897"/>
      <c r="F166" s="897"/>
      <c r="G166" s="897"/>
      <c r="H166" s="897"/>
      <c r="I166" s="897"/>
      <c r="J166" s="897"/>
      <c r="K166" s="897"/>
      <c r="L166" s="897"/>
      <c r="M166" s="897"/>
      <c r="N166" s="897"/>
      <c r="O166" s="897"/>
      <c r="P166" s="897"/>
      <c r="Q166" s="897"/>
      <c r="R166" s="897"/>
      <c r="S166" s="897"/>
      <c r="T166" s="897"/>
      <c r="U166" s="897"/>
      <c r="V166" s="897"/>
      <c r="W166" s="897"/>
      <c r="X166" s="897"/>
      <c r="Y166" s="897"/>
      <c r="Z166" s="897"/>
      <c r="AA166" s="897"/>
      <c r="AB166" s="897"/>
      <c r="AC166" s="897"/>
      <c r="AD166" s="897"/>
      <c r="AE166" s="897"/>
      <c r="AF166" s="897"/>
      <c r="AG166" s="897"/>
      <c r="AH166" s="897"/>
      <c r="AI166" s="898"/>
      <c r="AJ166" s="264"/>
      <c r="AP166" s="248"/>
      <c r="AT166" s="248"/>
      <c r="AV166" s="23"/>
      <c r="AW166" s="23"/>
      <c r="AX166" s="23"/>
      <c r="AY166" s="23"/>
      <c r="AZ166" s="23"/>
      <c r="BA166" s="23"/>
      <c r="BB166" s="23"/>
      <c r="BC166" s="23"/>
    </row>
    <row r="167" spans="1:55" s="240" customFormat="1" ht="15" customHeight="1">
      <c r="B167" s="263"/>
      <c r="C167" s="991" t="s">
        <v>2265</v>
      </c>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264"/>
      <c r="AP167" s="248"/>
      <c r="AT167" s="248"/>
      <c r="AV167" s="23"/>
      <c r="AW167" s="23"/>
      <c r="AX167" s="23"/>
      <c r="AY167" s="23"/>
      <c r="AZ167" s="23"/>
      <c r="BA167" s="23"/>
      <c r="BB167" s="23"/>
      <c r="BC167" s="23"/>
    </row>
    <row r="168" spans="1:55" s="240" customFormat="1" ht="5.0999999999999996" customHeight="1" thickBot="1">
      <c r="B168" s="268"/>
      <c r="C168" s="985"/>
      <c r="D168" s="985"/>
      <c r="E168" s="985"/>
      <c r="F168" s="985"/>
      <c r="G168" s="985"/>
      <c r="H168" s="985"/>
      <c r="I168" s="985"/>
      <c r="J168" s="985"/>
      <c r="K168" s="985"/>
      <c r="L168" s="985"/>
      <c r="M168" s="985"/>
      <c r="N168" s="985"/>
      <c r="O168" s="985"/>
      <c r="P168" s="985"/>
      <c r="Q168" s="985"/>
      <c r="R168" s="985"/>
      <c r="S168" s="985"/>
      <c r="T168" s="985"/>
      <c r="U168" s="985"/>
      <c r="V168" s="985"/>
      <c r="W168" s="985"/>
      <c r="X168" s="985"/>
      <c r="Y168" s="985"/>
      <c r="Z168" s="985"/>
      <c r="AA168" s="985"/>
      <c r="AB168" s="985"/>
      <c r="AC168" s="985"/>
      <c r="AD168" s="985"/>
      <c r="AE168" s="985"/>
      <c r="AF168" s="985"/>
      <c r="AG168" s="985"/>
      <c r="AH168" s="985"/>
      <c r="AI168" s="985"/>
      <c r="AJ168" s="271"/>
      <c r="AP168" s="248"/>
      <c r="AT168" s="248"/>
      <c r="AV168" s="23"/>
      <c r="AW168" s="23"/>
      <c r="AX168" s="23"/>
      <c r="AY168" s="23"/>
      <c r="AZ168" s="23"/>
      <c r="BA168" s="23"/>
      <c r="BB168" s="23"/>
      <c r="BC168" s="23"/>
    </row>
    <row r="169" spans="1:55" s="240" customFormat="1" ht="15" customHeight="1">
      <c r="A169" s="284"/>
      <c r="B169" s="284"/>
      <c r="C169" s="453"/>
      <c r="D169" s="454"/>
      <c r="E169" s="454"/>
      <c r="F169" s="455"/>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c r="A174" s="284"/>
      <c r="B174" s="27"/>
      <c r="C174" s="241"/>
      <c r="D174" s="241"/>
      <c r="E174" s="241"/>
      <c r="F174" s="241"/>
      <c r="G174" s="241" t="s">
        <v>1929</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sheet="1" objects="1" scenarios="1"/>
  <sortState ref="I137:I140">
    <sortCondition ref="I136"/>
  </sortState>
  <mergeCells count="228">
    <mergeCell ref="C152:AI160"/>
    <mergeCell ref="C148:AI150"/>
    <mergeCell ref="C168:AI168"/>
    <mergeCell ref="C166:AI166"/>
    <mergeCell ref="C61:AI61"/>
    <mergeCell ref="C58:AI58"/>
    <mergeCell ref="J59:AI59"/>
    <mergeCell ref="K62:AI62"/>
    <mergeCell ref="C63:AI63"/>
    <mergeCell ref="C59:I59"/>
    <mergeCell ref="C62:J62"/>
    <mergeCell ref="C60:N60"/>
    <mergeCell ref="O60:AI60"/>
    <mergeCell ref="C167:AI167"/>
    <mergeCell ref="AF113:AI113"/>
    <mergeCell ref="X114:AA114"/>
    <mergeCell ref="AB114:AE114"/>
    <mergeCell ref="AF114:AI114"/>
    <mergeCell ref="AG115:AI115"/>
    <mergeCell ref="Y115:AF115"/>
    <mergeCell ref="L113:O113"/>
    <mergeCell ref="P113:S113"/>
    <mergeCell ref="T113:W113"/>
    <mergeCell ref="L114:O114"/>
    <mergeCell ref="P114:S114"/>
    <mergeCell ref="T114:W114"/>
    <mergeCell ref="M115:T115"/>
    <mergeCell ref="U115:W115"/>
    <mergeCell ref="C136:AI139"/>
    <mergeCell ref="C134:AI134"/>
    <mergeCell ref="N129:AI129"/>
    <mergeCell ref="X118:AI118"/>
    <mergeCell ref="C141:AI141"/>
    <mergeCell ref="AE76:AI76"/>
    <mergeCell ref="C123:T123"/>
    <mergeCell ref="C122:T122"/>
    <mergeCell ref="P108:AI108"/>
    <mergeCell ref="S80:AI80"/>
    <mergeCell ref="C78:H80"/>
    <mergeCell ref="I132:O132"/>
    <mergeCell ref="P132:AI132"/>
    <mergeCell ref="C112:K114"/>
    <mergeCell ref="C115:G115"/>
    <mergeCell ref="H115:K115"/>
    <mergeCell ref="X113:AA113"/>
    <mergeCell ref="AB113:AE113"/>
    <mergeCell ref="C82:AI82"/>
    <mergeCell ref="X85:AI85"/>
    <mergeCell ref="C86:V86"/>
    <mergeCell ref="X86:AI86"/>
    <mergeCell ref="C109:AI109"/>
    <mergeCell ref="C117:AI117"/>
    <mergeCell ref="C118:W118"/>
    <mergeCell ref="AD78:AI78"/>
    <mergeCell ref="AD79:AI79"/>
    <mergeCell ref="I93:R93"/>
    <mergeCell ref="E98:M98"/>
    <mergeCell ref="B2:AJ2"/>
    <mergeCell ref="C119:Y119"/>
    <mergeCell ref="C120:AI120"/>
    <mergeCell ref="C125:T125"/>
    <mergeCell ref="U125:Y125"/>
    <mergeCell ref="Z125:AI125"/>
    <mergeCell ref="C126:T126"/>
    <mergeCell ref="U126:Y126"/>
    <mergeCell ref="Z126:AI126"/>
    <mergeCell ref="U122:AI122"/>
    <mergeCell ref="U123:Y123"/>
    <mergeCell ref="Z123:AI123"/>
    <mergeCell ref="C124:T124"/>
    <mergeCell ref="U124:Y124"/>
    <mergeCell ref="Z124:AI124"/>
    <mergeCell ref="AG51:AI51"/>
    <mergeCell ref="AC45:AF45"/>
    <mergeCell ref="AG45:AI45"/>
    <mergeCell ref="AC46:AF46"/>
    <mergeCell ref="AG46:AI46"/>
    <mergeCell ref="AC52:AF52"/>
    <mergeCell ref="AG52:AI52"/>
    <mergeCell ref="R12:AI12"/>
    <mergeCell ref="B4:AJ4"/>
    <mergeCell ref="C143:AI146"/>
    <mergeCell ref="C163:J163"/>
    <mergeCell ref="C164:J164"/>
    <mergeCell ref="L164:AI164"/>
    <mergeCell ref="L163:AI163"/>
    <mergeCell ref="C76:I76"/>
    <mergeCell ref="Y51:AB51"/>
    <mergeCell ref="Y52:AB52"/>
    <mergeCell ref="Y45:AB45"/>
    <mergeCell ref="Y46:AB46"/>
    <mergeCell ref="Y47:AB47"/>
    <mergeCell ref="Y48:AB48"/>
    <mergeCell ref="Y49:AB49"/>
    <mergeCell ref="Y50:AB50"/>
    <mergeCell ref="L112:W112"/>
    <mergeCell ref="X112:AI112"/>
    <mergeCell ref="P74:X74"/>
    <mergeCell ref="C70:AI70"/>
    <mergeCell ref="Y75:AD75"/>
    <mergeCell ref="AE75:AI75"/>
    <mergeCell ref="I84:AI84"/>
    <mergeCell ref="AA54:AI54"/>
    <mergeCell ref="T46:X46"/>
    <mergeCell ref="T51:X51"/>
    <mergeCell ref="AL42:BB43"/>
    <mergeCell ref="G20:AI20"/>
    <mergeCell ref="AE22:AI22"/>
    <mergeCell ref="W23:AI23"/>
    <mergeCell ref="C17:AI17"/>
    <mergeCell ref="D18:V18"/>
    <mergeCell ref="V37:AC37"/>
    <mergeCell ref="AE37:AI37"/>
    <mergeCell ref="Y44:AB44"/>
    <mergeCell ref="H42:S42"/>
    <mergeCell ref="C38:F38"/>
    <mergeCell ref="G38:N38"/>
    <mergeCell ref="O38:Q38"/>
    <mergeCell ref="R38:AI38"/>
    <mergeCell ref="AC42:AF42"/>
    <mergeCell ref="AC43:AF43"/>
    <mergeCell ref="AG43:AI43"/>
    <mergeCell ref="AC44:AF44"/>
    <mergeCell ref="AG44:AI44"/>
    <mergeCell ref="AG42:AI42"/>
    <mergeCell ref="J21:AI21"/>
    <mergeCell ref="G22:AB22"/>
    <mergeCell ref="H23:S23"/>
    <mergeCell ref="M19:AI19"/>
    <mergeCell ref="BA7:BC7"/>
    <mergeCell ref="G8:AI8"/>
    <mergeCell ref="G9:AB9"/>
    <mergeCell ref="W10:AI10"/>
    <mergeCell ref="M11:Q11"/>
    <mergeCell ref="V11:AC11"/>
    <mergeCell ref="R15:AI15"/>
    <mergeCell ref="J74:O74"/>
    <mergeCell ref="T47:X47"/>
    <mergeCell ref="T48:X48"/>
    <mergeCell ref="AC51:AF51"/>
    <mergeCell ref="C73:I73"/>
    <mergeCell ref="J73:O73"/>
    <mergeCell ref="AC49:AF49"/>
    <mergeCell ref="AG49:AI49"/>
    <mergeCell ref="AC50:AF50"/>
    <mergeCell ref="AG50:AI50"/>
    <mergeCell ref="M66:R66"/>
    <mergeCell ref="C74:I74"/>
    <mergeCell ref="V56:AI56"/>
    <mergeCell ref="AE74:AI74"/>
    <mergeCell ref="H47:S48"/>
    <mergeCell ref="C71:I71"/>
    <mergeCell ref="J71:O71"/>
    <mergeCell ref="C6:AI6"/>
    <mergeCell ref="L7:AI7"/>
    <mergeCell ref="AE9:AI9"/>
    <mergeCell ref="H10:S10"/>
    <mergeCell ref="H11:I11"/>
    <mergeCell ref="AG11:AI11"/>
    <mergeCell ref="C26:I26"/>
    <mergeCell ref="J26:AI26"/>
    <mergeCell ref="H24:I24"/>
    <mergeCell ref="AG24:AI24"/>
    <mergeCell ref="G25:M25"/>
    <mergeCell ref="R25:AI25"/>
    <mergeCell ref="M24:P24"/>
    <mergeCell ref="V24:AC24"/>
    <mergeCell ref="G12:M12"/>
    <mergeCell ref="C21:I21"/>
    <mergeCell ref="P71:X71"/>
    <mergeCell ref="Y71:AD71"/>
    <mergeCell ref="AE71:AI71"/>
    <mergeCell ref="C72:I72"/>
    <mergeCell ref="J72:O72"/>
    <mergeCell ref="P72:X72"/>
    <mergeCell ref="Y72:AD72"/>
    <mergeCell ref="AE72:AI72"/>
    <mergeCell ref="T52:X52"/>
    <mergeCell ref="AG48:AI48"/>
    <mergeCell ref="T45:X45"/>
    <mergeCell ref="T50:X50"/>
    <mergeCell ref="C68:AI68"/>
    <mergeCell ref="H49:S50"/>
    <mergeCell ref="H51:S52"/>
    <mergeCell ref="T49:X49"/>
    <mergeCell ref="C56:U56"/>
    <mergeCell ref="C47:G48"/>
    <mergeCell ref="C45:G46"/>
    <mergeCell ref="C51:G52"/>
    <mergeCell ref="C49:G50"/>
    <mergeCell ref="C33:AI33"/>
    <mergeCell ref="G35:AB35"/>
    <mergeCell ref="AD35:AI35"/>
    <mergeCell ref="W36:AI36"/>
    <mergeCell ref="H43:S44"/>
    <mergeCell ref="G36:S36"/>
    <mergeCell ref="Y42:AB42"/>
    <mergeCell ref="T42:X42"/>
    <mergeCell ref="T43:X43"/>
    <mergeCell ref="T44:X44"/>
    <mergeCell ref="Y43:AB43"/>
    <mergeCell ref="C40:AI40"/>
    <mergeCell ref="C42:G42"/>
    <mergeCell ref="C43:G44"/>
    <mergeCell ref="P98:U98"/>
    <mergeCell ref="X98:AE98"/>
    <mergeCell ref="E100:R100"/>
    <mergeCell ref="U100:AB100"/>
    <mergeCell ref="AE100:AH100"/>
    <mergeCell ref="E104:M104"/>
    <mergeCell ref="P104:V104"/>
    <mergeCell ref="G37:J37"/>
    <mergeCell ref="M37:Q37"/>
    <mergeCell ref="Y74:AD74"/>
    <mergeCell ref="P75:X75"/>
    <mergeCell ref="H45:S46"/>
    <mergeCell ref="C75:I75"/>
    <mergeCell ref="J75:O75"/>
    <mergeCell ref="J76:O76"/>
    <mergeCell ref="P76:X76"/>
    <mergeCell ref="Y76:AD76"/>
    <mergeCell ref="AA66:AI66"/>
    <mergeCell ref="AC47:AF47"/>
    <mergeCell ref="AG47:AI47"/>
    <mergeCell ref="P73:X73"/>
    <mergeCell ref="Y73:AD73"/>
    <mergeCell ref="AE73:AI73"/>
    <mergeCell ref="AC48:AF48"/>
  </mergeCells>
  <conditionalFormatting sqref="J21:AI21">
    <cfRule type="expression" dxfId="83" priority="4">
      <formula>$J$21="Informar"</formula>
    </cfRule>
  </conditionalFormatting>
  <conditionalFormatting sqref="V11">
    <cfRule type="expression" dxfId="82" priority="13" stopIfTrue="1">
      <formula>$V$37="Selecionar"</formula>
    </cfRule>
  </conditionalFormatting>
  <conditionalFormatting sqref="V24">
    <cfRule type="expression" dxfId="81" priority="3" stopIfTrue="1">
      <formula>$V$37="Selecionar"</formula>
    </cfRule>
  </conditionalFormatting>
  <conditionalFormatting sqref="V37:AC37">
    <cfRule type="expression" dxfId="80" priority="30" stopIfTrue="1">
      <formula>$V$37="Selecionar"</formula>
    </cfRule>
  </conditionalFormatting>
  <conditionalFormatting sqref="X85:AI85">
    <cfRule type="expression" dxfId="79" priority="19">
      <formula>$X$85="Selecionar"</formula>
    </cfRule>
  </conditionalFormatting>
  <conditionalFormatting sqref="AP19:BQ19">
    <cfRule type="expression" dxfId="78" priority="33" stopIfTrue="1">
      <formula>$BA$7="OCULTAR"</formula>
    </cfRule>
  </conditionalFormatting>
  <conditionalFormatting sqref="AP8:FI16">
    <cfRule type="expression" dxfId="77" priority="14" stopIfTrue="1">
      <formula>$BA$7="OCULTAR"</formula>
    </cfRule>
  </conditionalFormatting>
  <conditionalFormatting sqref="AP18:FI18 BU19:FI34 AP20:BT34 BC42:FI43">
    <cfRule type="expression" dxfId="76" priority="36" stopIfTrue="1">
      <formula>$BA$7="OCULTAR"</formula>
    </cfRule>
  </conditionalFormatting>
  <conditionalFormatting sqref="AP35:FI41">
    <cfRule type="expression" dxfId="75" priority="25" stopIfTrue="1">
      <formula>$BA$7="OCULTAR"</formula>
    </cfRule>
  </conditionalFormatting>
  <conditionalFormatting sqref="AP44:FI2903">
    <cfRule type="expression" dxfId="74" priority="1" stopIfTrue="1">
      <formula>$BA$7="OCULTAR"</formula>
    </cfRule>
  </conditionalFormatting>
  <conditionalFormatting sqref="AT9:AT15">
    <cfRule type="expression" dxfId="73" priority="15" stopIfTrue="1">
      <formula>#REF!="OCULTAR"</formula>
    </cfRule>
  </conditionalFormatting>
  <conditionalFormatting sqref="AT18 AT20:AT34 AT39 AT41 AT8 AT16">
    <cfRule type="expression" dxfId="72" priority="37" stopIfTrue="1">
      <formula>#REF!="OCULTAR"</formula>
    </cfRule>
  </conditionalFormatting>
  <conditionalFormatting sqref="AT19">
    <cfRule type="expression" dxfId="71" priority="34" stopIfTrue="1">
      <formula>#REF!="OCULTAR"</formula>
    </cfRule>
  </conditionalFormatting>
  <conditionalFormatting sqref="AT35:AT38">
    <cfRule type="expression" dxfId="70" priority="32" stopIfTrue="1">
      <formula>#REF!="OCULTAR"</formula>
    </cfRule>
  </conditionalFormatting>
  <conditionalFormatting sqref="AT40">
    <cfRule type="expression" dxfId="69" priority="26" stopIfTrue="1">
      <formula>#REF!="OCULTAR"</formula>
    </cfRule>
  </conditionalFormatting>
  <dataValidations count="15">
    <dataValidation type="list" allowBlank="1" showInputMessage="1" showErrorMessage="1" error="Selecionar" prompt="Especificar tipo de licença." sqref="J72:O76">
      <formula1>$M$173:$M$185</formula1>
    </dataValidation>
    <dataValidation type="list" allowBlank="1" showInputMessage="1" showErrorMessage="1" prompt="Escolher município com maior percentual da área do empreendimento" sqref="X85:AI85">
      <formula1>$U$173:$U$1026</formula1>
    </dataValidation>
    <dataValidation type="list" allowBlank="1" showInputMessage="1" showErrorMessage="1" sqref="WWG983182:WWI983182 WMK983182:WMM983182 WCO983182:WCQ983182 VSS983182:VSU983182 VIW983182:VIY983182 UZA983182:UZC983182 UPE983182:UPG983182 UFI983182:UFK983182 TVM983182:TVO983182 TLQ983182:TLS983182 TBU983182:TBW983182 SRY983182:SSA983182 SIC983182:SIE983182 RYG983182:RYI983182 ROK983182:ROM983182 REO983182:REQ983182 QUS983182:QUU983182 QKW983182:QKY983182 QBA983182:QBC983182 PRE983182:PRG983182 PHI983182:PHK983182 OXM983182:OXO983182 ONQ983182:ONS983182 ODU983182:ODW983182 NTY983182:NUA983182 NKC983182:NKE983182 NAG983182:NAI983182 MQK983182:MQM983182 MGO983182:MGQ983182 LWS983182:LWU983182 LMW983182:LMY983182 LDA983182:LDC983182 KTE983182:KTG983182 KJI983182:KJK983182 JZM983182:JZO983182 JPQ983182:JPS983182 JFU983182:JFW983182 IVY983182:IWA983182 IMC983182:IME983182 ICG983182:ICI983182 HSK983182:HSM983182 HIO983182:HIQ983182 GYS983182:GYU983182 GOW983182:GOY983182 GFA983182:GFC983182 FVE983182:FVG983182 FLI983182:FLK983182 FBM983182:FBO983182 ERQ983182:ERS983182 EHU983182:EHW983182 DXY983182:DYA983182 DOC983182:DOE983182 DEG983182:DEI983182 CUK983182:CUM983182 CKO983182:CKQ983182 CAS983182:CAU983182 BQW983182:BQY983182 BHA983182:BHC983182 AXE983182:AXG983182 ANI983182:ANK983182 ADM983182:ADO983182 TQ983182:TS983182 JU983182:JW983182 W983182:Y983182 WWG917646:WWI917646 WMK917646:WMM917646 WCO917646:WCQ917646 VSS917646:VSU917646 VIW917646:VIY917646 UZA917646:UZC917646 UPE917646:UPG917646 UFI917646:UFK917646 TVM917646:TVO917646 TLQ917646:TLS917646 TBU917646:TBW917646 SRY917646:SSA917646 SIC917646:SIE917646 RYG917646:RYI917646 ROK917646:ROM917646 REO917646:REQ917646 QUS917646:QUU917646 QKW917646:QKY917646 QBA917646:QBC917646 PRE917646:PRG917646 PHI917646:PHK917646 OXM917646:OXO917646 ONQ917646:ONS917646 ODU917646:ODW917646 NTY917646:NUA917646 NKC917646:NKE917646 NAG917646:NAI917646 MQK917646:MQM917646 MGO917646:MGQ917646 LWS917646:LWU917646 LMW917646:LMY917646 LDA917646:LDC917646 KTE917646:KTG917646 KJI917646:KJK917646 JZM917646:JZO917646 JPQ917646:JPS917646 JFU917646:JFW917646 IVY917646:IWA917646 IMC917646:IME917646 ICG917646:ICI917646 HSK917646:HSM917646 HIO917646:HIQ917646 GYS917646:GYU917646 GOW917646:GOY917646 GFA917646:GFC917646 FVE917646:FVG917646 FLI917646:FLK917646 FBM917646:FBO917646 ERQ917646:ERS917646 EHU917646:EHW917646 DXY917646:DYA917646 DOC917646:DOE917646 DEG917646:DEI917646 CUK917646:CUM917646 CKO917646:CKQ917646 CAS917646:CAU917646 BQW917646:BQY917646 BHA917646:BHC917646 AXE917646:AXG917646 ANI917646:ANK917646 ADM917646:ADO917646 TQ917646:TS917646 JU917646:JW917646 W917646:Y917646 WWG852110:WWI852110 WMK852110:WMM852110 WCO852110:WCQ852110 VSS852110:VSU852110 VIW852110:VIY852110 UZA852110:UZC852110 UPE852110:UPG852110 UFI852110:UFK852110 TVM852110:TVO852110 TLQ852110:TLS852110 TBU852110:TBW852110 SRY852110:SSA852110 SIC852110:SIE852110 RYG852110:RYI852110 ROK852110:ROM852110 REO852110:REQ852110 QUS852110:QUU852110 QKW852110:QKY852110 QBA852110:QBC852110 PRE852110:PRG852110 PHI852110:PHK852110 OXM852110:OXO852110 ONQ852110:ONS852110 ODU852110:ODW852110 NTY852110:NUA852110 NKC852110:NKE852110 NAG852110:NAI852110 MQK852110:MQM852110 MGO852110:MGQ852110 LWS852110:LWU852110 LMW852110:LMY852110 LDA852110:LDC852110 KTE852110:KTG852110 KJI852110:KJK852110 JZM852110:JZO852110 JPQ852110:JPS852110 JFU852110:JFW852110 IVY852110:IWA852110 IMC852110:IME852110 ICG852110:ICI852110 HSK852110:HSM852110 HIO852110:HIQ852110 GYS852110:GYU852110 GOW852110:GOY852110 GFA852110:GFC852110 FVE852110:FVG852110 FLI852110:FLK852110 FBM852110:FBO852110 ERQ852110:ERS852110 EHU852110:EHW852110 DXY852110:DYA852110 DOC852110:DOE852110 DEG852110:DEI852110 CUK852110:CUM852110 CKO852110:CKQ852110 CAS852110:CAU852110 BQW852110:BQY852110 BHA852110:BHC852110 AXE852110:AXG852110 ANI852110:ANK852110 ADM852110:ADO852110 TQ852110:TS852110 JU852110:JW852110 W852110:Y852110 WWG786574:WWI786574 WMK786574:WMM786574 WCO786574:WCQ786574 VSS786574:VSU786574 VIW786574:VIY786574 UZA786574:UZC786574 UPE786574:UPG786574 UFI786574:UFK786574 TVM786574:TVO786574 TLQ786574:TLS786574 TBU786574:TBW786574 SRY786574:SSA786574 SIC786574:SIE786574 RYG786574:RYI786574 ROK786574:ROM786574 REO786574:REQ786574 QUS786574:QUU786574 QKW786574:QKY786574 QBA786574:QBC786574 PRE786574:PRG786574 PHI786574:PHK786574 OXM786574:OXO786574 ONQ786574:ONS786574 ODU786574:ODW786574 NTY786574:NUA786574 NKC786574:NKE786574 NAG786574:NAI786574 MQK786574:MQM786574 MGO786574:MGQ786574 LWS786574:LWU786574 LMW786574:LMY786574 LDA786574:LDC786574 KTE786574:KTG786574 KJI786574:KJK786574 JZM786574:JZO786574 JPQ786574:JPS786574 JFU786574:JFW786574 IVY786574:IWA786574 IMC786574:IME786574 ICG786574:ICI786574 HSK786574:HSM786574 HIO786574:HIQ786574 GYS786574:GYU786574 GOW786574:GOY786574 GFA786574:GFC786574 FVE786574:FVG786574 FLI786574:FLK786574 FBM786574:FBO786574 ERQ786574:ERS786574 EHU786574:EHW786574 DXY786574:DYA786574 DOC786574:DOE786574 DEG786574:DEI786574 CUK786574:CUM786574 CKO786574:CKQ786574 CAS786574:CAU786574 BQW786574:BQY786574 BHA786574:BHC786574 AXE786574:AXG786574 ANI786574:ANK786574 ADM786574:ADO786574 TQ786574:TS786574 JU786574:JW786574 W786574:Y786574 WWG721038:WWI721038 WMK721038:WMM721038 WCO721038:WCQ721038 VSS721038:VSU721038 VIW721038:VIY721038 UZA721038:UZC721038 UPE721038:UPG721038 UFI721038:UFK721038 TVM721038:TVO721038 TLQ721038:TLS721038 TBU721038:TBW721038 SRY721038:SSA721038 SIC721038:SIE721038 RYG721038:RYI721038 ROK721038:ROM721038 REO721038:REQ721038 QUS721038:QUU721038 QKW721038:QKY721038 QBA721038:QBC721038 PRE721038:PRG721038 PHI721038:PHK721038 OXM721038:OXO721038 ONQ721038:ONS721038 ODU721038:ODW721038 NTY721038:NUA721038 NKC721038:NKE721038 NAG721038:NAI721038 MQK721038:MQM721038 MGO721038:MGQ721038 LWS721038:LWU721038 LMW721038:LMY721038 LDA721038:LDC721038 KTE721038:KTG721038 KJI721038:KJK721038 JZM721038:JZO721038 JPQ721038:JPS721038 JFU721038:JFW721038 IVY721038:IWA721038 IMC721038:IME721038 ICG721038:ICI721038 HSK721038:HSM721038 HIO721038:HIQ721038 GYS721038:GYU721038 GOW721038:GOY721038 GFA721038:GFC721038 FVE721038:FVG721038 FLI721038:FLK721038 FBM721038:FBO721038 ERQ721038:ERS721038 EHU721038:EHW721038 DXY721038:DYA721038 DOC721038:DOE721038 DEG721038:DEI721038 CUK721038:CUM721038 CKO721038:CKQ721038 CAS721038:CAU721038 BQW721038:BQY721038 BHA721038:BHC721038 AXE721038:AXG721038 ANI721038:ANK721038 ADM721038:ADO721038 TQ721038:TS721038 JU721038:JW721038 W721038:Y721038 WWG655502:WWI655502 WMK655502:WMM655502 WCO655502:WCQ655502 VSS655502:VSU655502 VIW655502:VIY655502 UZA655502:UZC655502 UPE655502:UPG655502 UFI655502:UFK655502 TVM655502:TVO655502 TLQ655502:TLS655502 TBU655502:TBW655502 SRY655502:SSA655502 SIC655502:SIE655502 RYG655502:RYI655502 ROK655502:ROM655502 REO655502:REQ655502 QUS655502:QUU655502 QKW655502:QKY655502 QBA655502:QBC655502 PRE655502:PRG655502 PHI655502:PHK655502 OXM655502:OXO655502 ONQ655502:ONS655502 ODU655502:ODW655502 NTY655502:NUA655502 NKC655502:NKE655502 NAG655502:NAI655502 MQK655502:MQM655502 MGO655502:MGQ655502 LWS655502:LWU655502 LMW655502:LMY655502 LDA655502:LDC655502 KTE655502:KTG655502 KJI655502:KJK655502 JZM655502:JZO655502 JPQ655502:JPS655502 JFU655502:JFW655502 IVY655502:IWA655502 IMC655502:IME655502 ICG655502:ICI655502 HSK655502:HSM655502 HIO655502:HIQ655502 GYS655502:GYU655502 GOW655502:GOY655502 GFA655502:GFC655502 FVE655502:FVG655502 FLI655502:FLK655502 FBM655502:FBO655502 ERQ655502:ERS655502 EHU655502:EHW655502 DXY655502:DYA655502 DOC655502:DOE655502 DEG655502:DEI655502 CUK655502:CUM655502 CKO655502:CKQ655502 CAS655502:CAU655502 BQW655502:BQY655502 BHA655502:BHC655502 AXE655502:AXG655502 ANI655502:ANK655502 ADM655502:ADO655502 TQ655502:TS655502 JU655502:JW655502 W655502:Y655502 WWG589966:WWI589966 WMK589966:WMM589966 WCO589966:WCQ589966 VSS589966:VSU589966 VIW589966:VIY589966 UZA589966:UZC589966 UPE589966:UPG589966 UFI589966:UFK589966 TVM589966:TVO589966 TLQ589966:TLS589966 TBU589966:TBW589966 SRY589966:SSA589966 SIC589966:SIE589966 RYG589966:RYI589966 ROK589966:ROM589966 REO589966:REQ589966 QUS589966:QUU589966 QKW589966:QKY589966 QBA589966:QBC589966 PRE589966:PRG589966 PHI589966:PHK589966 OXM589966:OXO589966 ONQ589966:ONS589966 ODU589966:ODW589966 NTY589966:NUA589966 NKC589966:NKE589966 NAG589966:NAI589966 MQK589966:MQM589966 MGO589966:MGQ589966 LWS589966:LWU589966 LMW589966:LMY589966 LDA589966:LDC589966 KTE589966:KTG589966 KJI589966:KJK589966 JZM589966:JZO589966 JPQ589966:JPS589966 JFU589966:JFW589966 IVY589966:IWA589966 IMC589966:IME589966 ICG589966:ICI589966 HSK589966:HSM589966 HIO589966:HIQ589966 GYS589966:GYU589966 GOW589966:GOY589966 GFA589966:GFC589966 FVE589966:FVG589966 FLI589966:FLK589966 FBM589966:FBO589966 ERQ589966:ERS589966 EHU589966:EHW589966 DXY589966:DYA589966 DOC589966:DOE589966 DEG589966:DEI589966 CUK589966:CUM589966 CKO589966:CKQ589966 CAS589966:CAU589966 BQW589966:BQY589966 BHA589966:BHC589966 AXE589966:AXG589966 ANI589966:ANK589966 ADM589966:ADO589966 TQ589966:TS589966 JU589966:JW589966 W589966:Y589966 WWG524430:WWI524430 WMK524430:WMM524430 WCO524430:WCQ524430 VSS524430:VSU524430 VIW524430:VIY524430 UZA524430:UZC524430 UPE524430:UPG524430 UFI524430:UFK524430 TVM524430:TVO524430 TLQ524430:TLS524430 TBU524430:TBW524430 SRY524430:SSA524430 SIC524430:SIE524430 RYG524430:RYI524430 ROK524430:ROM524430 REO524430:REQ524430 QUS524430:QUU524430 QKW524430:QKY524430 QBA524430:QBC524430 PRE524430:PRG524430 PHI524430:PHK524430 OXM524430:OXO524430 ONQ524430:ONS524430 ODU524430:ODW524430 NTY524430:NUA524430 NKC524430:NKE524430 NAG524430:NAI524430 MQK524430:MQM524430 MGO524430:MGQ524430 LWS524430:LWU524430 LMW524430:LMY524430 LDA524430:LDC524430 KTE524430:KTG524430 KJI524430:KJK524430 JZM524430:JZO524430 JPQ524430:JPS524430 JFU524430:JFW524430 IVY524430:IWA524430 IMC524430:IME524430 ICG524430:ICI524430 HSK524430:HSM524430 HIO524430:HIQ524430 GYS524430:GYU524430 GOW524430:GOY524430 GFA524430:GFC524430 FVE524430:FVG524430 FLI524430:FLK524430 FBM524430:FBO524430 ERQ524430:ERS524430 EHU524430:EHW524430 DXY524430:DYA524430 DOC524430:DOE524430 DEG524430:DEI524430 CUK524430:CUM524430 CKO524430:CKQ524430 CAS524430:CAU524430 BQW524430:BQY524430 BHA524430:BHC524430 AXE524430:AXG524430 ANI524430:ANK524430 ADM524430:ADO524430 TQ524430:TS524430 JU524430:JW524430 W524430:Y524430 WWG458894:WWI458894 WMK458894:WMM458894 WCO458894:WCQ458894 VSS458894:VSU458894 VIW458894:VIY458894 UZA458894:UZC458894 UPE458894:UPG458894 UFI458894:UFK458894 TVM458894:TVO458894 TLQ458894:TLS458894 TBU458894:TBW458894 SRY458894:SSA458894 SIC458894:SIE458894 RYG458894:RYI458894 ROK458894:ROM458894 REO458894:REQ458894 QUS458894:QUU458894 QKW458894:QKY458894 QBA458894:QBC458894 PRE458894:PRG458894 PHI458894:PHK458894 OXM458894:OXO458894 ONQ458894:ONS458894 ODU458894:ODW458894 NTY458894:NUA458894 NKC458894:NKE458894 NAG458894:NAI458894 MQK458894:MQM458894 MGO458894:MGQ458894 LWS458894:LWU458894 LMW458894:LMY458894 LDA458894:LDC458894 KTE458894:KTG458894 KJI458894:KJK458894 JZM458894:JZO458894 JPQ458894:JPS458894 JFU458894:JFW458894 IVY458894:IWA458894 IMC458894:IME458894 ICG458894:ICI458894 HSK458894:HSM458894 HIO458894:HIQ458894 GYS458894:GYU458894 GOW458894:GOY458894 GFA458894:GFC458894 FVE458894:FVG458894 FLI458894:FLK458894 FBM458894:FBO458894 ERQ458894:ERS458894 EHU458894:EHW458894 DXY458894:DYA458894 DOC458894:DOE458894 DEG458894:DEI458894 CUK458894:CUM458894 CKO458894:CKQ458894 CAS458894:CAU458894 BQW458894:BQY458894 BHA458894:BHC458894 AXE458894:AXG458894 ANI458894:ANK458894 ADM458894:ADO458894 TQ458894:TS458894 JU458894:JW458894 W458894:Y458894 WWG393358:WWI393358 WMK393358:WMM393358 WCO393358:WCQ393358 VSS393358:VSU393358 VIW393358:VIY393358 UZA393358:UZC393358 UPE393358:UPG393358 UFI393358:UFK393358 TVM393358:TVO393358 TLQ393358:TLS393358 TBU393358:TBW393358 SRY393358:SSA393358 SIC393358:SIE393358 RYG393358:RYI393358 ROK393358:ROM393358 REO393358:REQ393358 QUS393358:QUU393358 QKW393358:QKY393358 QBA393358:QBC393358 PRE393358:PRG393358 PHI393358:PHK393358 OXM393358:OXO393358 ONQ393358:ONS393358 ODU393358:ODW393358 NTY393358:NUA393358 NKC393358:NKE393358 NAG393358:NAI393358 MQK393358:MQM393358 MGO393358:MGQ393358 LWS393358:LWU393358 LMW393358:LMY393358 LDA393358:LDC393358 KTE393358:KTG393358 KJI393358:KJK393358 JZM393358:JZO393358 JPQ393358:JPS393358 JFU393358:JFW393358 IVY393358:IWA393358 IMC393358:IME393358 ICG393358:ICI393358 HSK393358:HSM393358 HIO393358:HIQ393358 GYS393358:GYU393358 GOW393358:GOY393358 GFA393358:GFC393358 FVE393358:FVG393358 FLI393358:FLK393358 FBM393358:FBO393358 ERQ393358:ERS393358 EHU393358:EHW393358 DXY393358:DYA393358 DOC393358:DOE393358 DEG393358:DEI393358 CUK393358:CUM393358 CKO393358:CKQ393358 CAS393358:CAU393358 BQW393358:BQY393358 BHA393358:BHC393358 AXE393358:AXG393358 ANI393358:ANK393358 ADM393358:ADO393358 TQ393358:TS393358 JU393358:JW393358 W393358:Y393358 WWG327822:WWI327822 WMK327822:WMM327822 WCO327822:WCQ327822 VSS327822:VSU327822 VIW327822:VIY327822 UZA327822:UZC327822 UPE327822:UPG327822 UFI327822:UFK327822 TVM327822:TVO327822 TLQ327822:TLS327822 TBU327822:TBW327822 SRY327822:SSA327822 SIC327822:SIE327822 RYG327822:RYI327822 ROK327822:ROM327822 REO327822:REQ327822 QUS327822:QUU327822 QKW327822:QKY327822 QBA327822:QBC327822 PRE327822:PRG327822 PHI327822:PHK327822 OXM327822:OXO327822 ONQ327822:ONS327822 ODU327822:ODW327822 NTY327822:NUA327822 NKC327822:NKE327822 NAG327822:NAI327822 MQK327822:MQM327822 MGO327822:MGQ327822 LWS327822:LWU327822 LMW327822:LMY327822 LDA327822:LDC327822 KTE327822:KTG327822 KJI327822:KJK327822 JZM327822:JZO327822 JPQ327822:JPS327822 JFU327822:JFW327822 IVY327822:IWA327822 IMC327822:IME327822 ICG327822:ICI327822 HSK327822:HSM327822 HIO327822:HIQ327822 GYS327822:GYU327822 GOW327822:GOY327822 GFA327822:GFC327822 FVE327822:FVG327822 FLI327822:FLK327822 FBM327822:FBO327822 ERQ327822:ERS327822 EHU327822:EHW327822 DXY327822:DYA327822 DOC327822:DOE327822 DEG327822:DEI327822 CUK327822:CUM327822 CKO327822:CKQ327822 CAS327822:CAU327822 BQW327822:BQY327822 BHA327822:BHC327822 AXE327822:AXG327822 ANI327822:ANK327822 ADM327822:ADO327822 TQ327822:TS327822 JU327822:JW327822 W327822:Y327822 WWG262286:WWI262286 WMK262286:WMM262286 WCO262286:WCQ262286 VSS262286:VSU262286 VIW262286:VIY262286 UZA262286:UZC262286 UPE262286:UPG262286 UFI262286:UFK262286 TVM262286:TVO262286 TLQ262286:TLS262286 TBU262286:TBW262286 SRY262286:SSA262286 SIC262286:SIE262286 RYG262286:RYI262286 ROK262286:ROM262286 REO262286:REQ262286 QUS262286:QUU262286 QKW262286:QKY262286 QBA262286:QBC262286 PRE262286:PRG262286 PHI262286:PHK262286 OXM262286:OXO262286 ONQ262286:ONS262286 ODU262286:ODW262286 NTY262286:NUA262286 NKC262286:NKE262286 NAG262286:NAI262286 MQK262286:MQM262286 MGO262286:MGQ262286 LWS262286:LWU262286 LMW262286:LMY262286 LDA262286:LDC262286 KTE262286:KTG262286 KJI262286:KJK262286 JZM262286:JZO262286 JPQ262286:JPS262286 JFU262286:JFW262286 IVY262286:IWA262286 IMC262286:IME262286 ICG262286:ICI262286 HSK262286:HSM262286 HIO262286:HIQ262286 GYS262286:GYU262286 GOW262286:GOY262286 GFA262286:GFC262286 FVE262286:FVG262286 FLI262286:FLK262286 FBM262286:FBO262286 ERQ262286:ERS262286 EHU262286:EHW262286 DXY262286:DYA262286 DOC262286:DOE262286 DEG262286:DEI262286 CUK262286:CUM262286 CKO262286:CKQ262286 CAS262286:CAU262286 BQW262286:BQY262286 BHA262286:BHC262286 AXE262286:AXG262286 ANI262286:ANK262286 ADM262286:ADO262286 TQ262286:TS262286 JU262286:JW262286 W262286:Y262286 WWG196750:WWI196750 WMK196750:WMM196750 WCO196750:WCQ196750 VSS196750:VSU196750 VIW196750:VIY196750 UZA196750:UZC196750 UPE196750:UPG196750 UFI196750:UFK196750 TVM196750:TVO196750 TLQ196750:TLS196750 TBU196750:TBW196750 SRY196750:SSA196750 SIC196750:SIE196750 RYG196750:RYI196750 ROK196750:ROM196750 REO196750:REQ196750 QUS196750:QUU196750 QKW196750:QKY196750 QBA196750:QBC196750 PRE196750:PRG196750 PHI196750:PHK196750 OXM196750:OXO196750 ONQ196750:ONS196750 ODU196750:ODW196750 NTY196750:NUA196750 NKC196750:NKE196750 NAG196750:NAI196750 MQK196750:MQM196750 MGO196750:MGQ196750 LWS196750:LWU196750 LMW196750:LMY196750 LDA196750:LDC196750 KTE196750:KTG196750 KJI196750:KJK196750 JZM196750:JZO196750 JPQ196750:JPS196750 JFU196750:JFW196750 IVY196750:IWA196750 IMC196750:IME196750 ICG196750:ICI196750 HSK196750:HSM196750 HIO196750:HIQ196750 GYS196750:GYU196750 GOW196750:GOY196750 GFA196750:GFC196750 FVE196750:FVG196750 FLI196750:FLK196750 FBM196750:FBO196750 ERQ196750:ERS196750 EHU196750:EHW196750 DXY196750:DYA196750 DOC196750:DOE196750 DEG196750:DEI196750 CUK196750:CUM196750 CKO196750:CKQ196750 CAS196750:CAU196750 BQW196750:BQY196750 BHA196750:BHC196750 AXE196750:AXG196750 ANI196750:ANK196750 ADM196750:ADO196750 TQ196750:TS196750 JU196750:JW196750 W196750:Y196750 WWG131214:WWI131214 WMK131214:WMM131214 WCO131214:WCQ131214 VSS131214:VSU131214 VIW131214:VIY131214 UZA131214:UZC131214 UPE131214:UPG131214 UFI131214:UFK131214 TVM131214:TVO131214 TLQ131214:TLS131214 TBU131214:TBW131214 SRY131214:SSA131214 SIC131214:SIE131214 RYG131214:RYI131214 ROK131214:ROM131214 REO131214:REQ131214 QUS131214:QUU131214 QKW131214:QKY131214 QBA131214:QBC131214 PRE131214:PRG131214 PHI131214:PHK131214 OXM131214:OXO131214 ONQ131214:ONS131214 ODU131214:ODW131214 NTY131214:NUA131214 NKC131214:NKE131214 NAG131214:NAI131214 MQK131214:MQM131214 MGO131214:MGQ131214 LWS131214:LWU131214 LMW131214:LMY131214 LDA131214:LDC131214 KTE131214:KTG131214 KJI131214:KJK131214 JZM131214:JZO131214 JPQ131214:JPS131214 JFU131214:JFW131214 IVY131214:IWA131214 IMC131214:IME131214 ICG131214:ICI131214 HSK131214:HSM131214 HIO131214:HIQ131214 GYS131214:GYU131214 GOW131214:GOY131214 GFA131214:GFC131214 FVE131214:FVG131214 FLI131214:FLK131214 FBM131214:FBO131214 ERQ131214:ERS131214 EHU131214:EHW131214 DXY131214:DYA131214 DOC131214:DOE131214 DEG131214:DEI131214 CUK131214:CUM131214 CKO131214:CKQ131214 CAS131214:CAU131214 BQW131214:BQY131214 BHA131214:BHC131214 AXE131214:AXG131214 ANI131214:ANK131214 ADM131214:ADO131214 TQ131214:TS131214 JU131214:JW131214 W131214:Y131214 WWG65678:WWI65678 WMK65678:WMM65678 WCO65678:WCQ65678 VSS65678:VSU65678 VIW65678:VIY65678 UZA65678:UZC65678 UPE65678:UPG65678 UFI65678:UFK65678 TVM65678:TVO65678 TLQ65678:TLS65678 TBU65678:TBW65678 SRY65678:SSA65678 SIC65678:SIE65678 RYG65678:RYI65678 ROK65678:ROM65678 REO65678:REQ65678 QUS65678:QUU65678 QKW65678:QKY65678 QBA65678:QBC65678 PRE65678:PRG65678 PHI65678:PHK65678 OXM65678:OXO65678 ONQ65678:ONS65678 ODU65678:ODW65678 NTY65678:NUA65678 NKC65678:NKE65678 NAG65678:NAI65678 MQK65678:MQM65678 MGO65678:MGQ65678 LWS65678:LWU65678 LMW65678:LMY65678 LDA65678:LDC65678 KTE65678:KTG65678 KJI65678:KJK65678 JZM65678:JZO65678 JPQ65678:JPS65678 JFU65678:JFW65678 IVY65678:IWA65678 IMC65678:IME65678 ICG65678:ICI65678 HSK65678:HSM65678 HIO65678:HIQ65678 GYS65678:GYU65678 GOW65678:GOY65678 GFA65678:GFC65678 FVE65678:FVG65678 FLI65678:FLK65678 FBM65678:FBO65678 ERQ65678:ERS65678 EHU65678:EHW65678 DXY65678:DYA65678 DOC65678:DOE65678 DEG65678:DEI65678 CUK65678:CUM65678 CKO65678:CKQ65678 CAS65678:CAU65678 BQW65678:BQY65678 BHA65678:BHC65678 AXE65678:AXG65678 ANI65678:ANK65678 ADM65678:ADO65678 TQ65678:TS65678 JU65678:JW65678 W65678:Y65678 WWF983181:WWF983182 WMJ983181:WMJ983182 WCN983181:WCN983182 VSR983181:VSR983182 VIV983181:VIV983182 UYZ983181:UYZ983182 UPD983181:UPD983182 UFH983181:UFH983182 TVL983181:TVL983182 TLP983181:TLP983182 TBT983181:TBT983182 SRX983181:SRX983182 SIB983181:SIB983182 RYF983181:RYF983182 ROJ983181:ROJ983182 REN983181:REN983182 QUR983181:QUR983182 QKV983181:QKV983182 QAZ983181:QAZ983182 PRD983181:PRD983182 PHH983181:PHH983182 OXL983181:OXL983182 ONP983181:ONP983182 ODT983181:ODT983182 NTX983181:NTX983182 NKB983181:NKB983182 NAF983181:NAF983182 MQJ983181:MQJ983182 MGN983181:MGN983182 LWR983181:LWR983182 LMV983181:LMV983182 LCZ983181:LCZ983182 KTD983181:KTD983182 KJH983181:KJH983182 JZL983181:JZL983182 JPP983181:JPP983182 JFT983181:JFT983182 IVX983181:IVX983182 IMB983181:IMB983182 ICF983181:ICF983182 HSJ983181:HSJ983182 HIN983181:HIN983182 GYR983181:GYR983182 GOV983181:GOV983182 GEZ983181:GEZ983182 FVD983181:FVD983182 FLH983181:FLH983182 FBL983181:FBL983182 ERP983181:ERP983182 EHT983181:EHT983182 DXX983181:DXX983182 DOB983181:DOB983182 DEF983181:DEF983182 CUJ983181:CUJ983182 CKN983181:CKN983182 CAR983181:CAR983182 BQV983181:BQV983182 BGZ983181:BGZ983182 AXD983181:AXD983182 ANH983181:ANH983182 ADL983181:ADL983182 TP983181:TP983182 JT983181:JT983182 V983181:V983182 WWF917645:WWF917646 WMJ917645:WMJ917646 WCN917645:WCN917646 VSR917645:VSR917646 VIV917645:VIV917646 UYZ917645:UYZ917646 UPD917645:UPD917646 UFH917645:UFH917646 TVL917645:TVL917646 TLP917645:TLP917646 TBT917645:TBT917646 SRX917645:SRX917646 SIB917645:SIB917646 RYF917645:RYF917646 ROJ917645:ROJ917646 REN917645:REN917646 QUR917645:QUR917646 QKV917645:QKV917646 QAZ917645:QAZ917646 PRD917645:PRD917646 PHH917645:PHH917646 OXL917645:OXL917646 ONP917645:ONP917646 ODT917645:ODT917646 NTX917645:NTX917646 NKB917645:NKB917646 NAF917645:NAF917646 MQJ917645:MQJ917646 MGN917645:MGN917646 LWR917645:LWR917646 LMV917645:LMV917646 LCZ917645:LCZ917646 KTD917645:KTD917646 KJH917645:KJH917646 JZL917645:JZL917646 JPP917645:JPP917646 JFT917645:JFT917646 IVX917645:IVX917646 IMB917645:IMB917646 ICF917645:ICF917646 HSJ917645:HSJ917646 HIN917645:HIN917646 GYR917645:GYR917646 GOV917645:GOV917646 GEZ917645:GEZ917646 FVD917645:FVD917646 FLH917645:FLH917646 FBL917645:FBL917646 ERP917645:ERP917646 EHT917645:EHT917646 DXX917645:DXX917646 DOB917645:DOB917646 DEF917645:DEF917646 CUJ917645:CUJ917646 CKN917645:CKN917646 CAR917645:CAR917646 BQV917645:BQV917646 BGZ917645:BGZ917646 AXD917645:AXD917646 ANH917645:ANH917646 ADL917645:ADL917646 TP917645:TP917646 JT917645:JT917646 V917645:V917646 WWF852109:WWF852110 WMJ852109:WMJ852110 WCN852109:WCN852110 VSR852109:VSR852110 VIV852109:VIV852110 UYZ852109:UYZ852110 UPD852109:UPD852110 UFH852109:UFH852110 TVL852109:TVL852110 TLP852109:TLP852110 TBT852109:TBT852110 SRX852109:SRX852110 SIB852109:SIB852110 RYF852109:RYF852110 ROJ852109:ROJ852110 REN852109:REN852110 QUR852109:QUR852110 QKV852109:QKV852110 QAZ852109:QAZ852110 PRD852109:PRD852110 PHH852109:PHH852110 OXL852109:OXL852110 ONP852109:ONP852110 ODT852109:ODT852110 NTX852109:NTX852110 NKB852109:NKB852110 NAF852109:NAF852110 MQJ852109:MQJ852110 MGN852109:MGN852110 LWR852109:LWR852110 LMV852109:LMV852110 LCZ852109:LCZ852110 KTD852109:KTD852110 KJH852109:KJH852110 JZL852109:JZL852110 JPP852109:JPP852110 JFT852109:JFT852110 IVX852109:IVX852110 IMB852109:IMB852110 ICF852109:ICF852110 HSJ852109:HSJ852110 HIN852109:HIN852110 GYR852109:GYR852110 GOV852109:GOV852110 GEZ852109:GEZ852110 FVD852109:FVD852110 FLH852109:FLH852110 FBL852109:FBL852110 ERP852109:ERP852110 EHT852109:EHT852110 DXX852109:DXX852110 DOB852109:DOB852110 DEF852109:DEF852110 CUJ852109:CUJ852110 CKN852109:CKN852110 CAR852109:CAR852110 BQV852109:BQV852110 BGZ852109:BGZ852110 AXD852109:AXD852110 ANH852109:ANH852110 ADL852109:ADL852110 TP852109:TP852110 JT852109:JT852110 V852109:V852110 WWF786573:WWF786574 WMJ786573:WMJ786574 WCN786573:WCN786574 VSR786573:VSR786574 VIV786573:VIV786574 UYZ786573:UYZ786574 UPD786573:UPD786574 UFH786573:UFH786574 TVL786573:TVL786574 TLP786573:TLP786574 TBT786573:TBT786574 SRX786573:SRX786574 SIB786573:SIB786574 RYF786573:RYF786574 ROJ786573:ROJ786574 REN786573:REN786574 QUR786573:QUR786574 QKV786573:QKV786574 QAZ786573:QAZ786574 PRD786573:PRD786574 PHH786573:PHH786574 OXL786573:OXL786574 ONP786573:ONP786574 ODT786573:ODT786574 NTX786573:NTX786574 NKB786573:NKB786574 NAF786573:NAF786574 MQJ786573:MQJ786574 MGN786573:MGN786574 LWR786573:LWR786574 LMV786573:LMV786574 LCZ786573:LCZ786574 KTD786573:KTD786574 KJH786573:KJH786574 JZL786573:JZL786574 JPP786573:JPP786574 JFT786573:JFT786574 IVX786573:IVX786574 IMB786573:IMB786574 ICF786573:ICF786574 HSJ786573:HSJ786574 HIN786573:HIN786574 GYR786573:GYR786574 GOV786573:GOV786574 GEZ786573:GEZ786574 FVD786573:FVD786574 FLH786573:FLH786574 FBL786573:FBL786574 ERP786573:ERP786574 EHT786573:EHT786574 DXX786573:DXX786574 DOB786573:DOB786574 DEF786573:DEF786574 CUJ786573:CUJ786574 CKN786573:CKN786574 CAR786573:CAR786574 BQV786573:BQV786574 BGZ786573:BGZ786574 AXD786573:AXD786574 ANH786573:ANH786574 ADL786573:ADL786574 TP786573:TP786574 JT786573:JT786574 V786573:V786574 WWF721037:WWF721038 WMJ721037:WMJ721038 WCN721037:WCN721038 VSR721037:VSR721038 VIV721037:VIV721038 UYZ721037:UYZ721038 UPD721037:UPD721038 UFH721037:UFH721038 TVL721037:TVL721038 TLP721037:TLP721038 TBT721037:TBT721038 SRX721037:SRX721038 SIB721037:SIB721038 RYF721037:RYF721038 ROJ721037:ROJ721038 REN721037:REN721038 QUR721037:QUR721038 QKV721037:QKV721038 QAZ721037:QAZ721038 PRD721037:PRD721038 PHH721037:PHH721038 OXL721037:OXL721038 ONP721037:ONP721038 ODT721037:ODT721038 NTX721037:NTX721038 NKB721037:NKB721038 NAF721037:NAF721038 MQJ721037:MQJ721038 MGN721037:MGN721038 LWR721037:LWR721038 LMV721037:LMV721038 LCZ721037:LCZ721038 KTD721037:KTD721038 KJH721037:KJH721038 JZL721037:JZL721038 JPP721037:JPP721038 JFT721037:JFT721038 IVX721037:IVX721038 IMB721037:IMB721038 ICF721037:ICF721038 HSJ721037:HSJ721038 HIN721037:HIN721038 GYR721037:GYR721038 GOV721037:GOV721038 GEZ721037:GEZ721038 FVD721037:FVD721038 FLH721037:FLH721038 FBL721037:FBL721038 ERP721037:ERP721038 EHT721037:EHT721038 DXX721037:DXX721038 DOB721037:DOB721038 DEF721037:DEF721038 CUJ721037:CUJ721038 CKN721037:CKN721038 CAR721037:CAR721038 BQV721037:BQV721038 BGZ721037:BGZ721038 AXD721037:AXD721038 ANH721037:ANH721038 ADL721037:ADL721038 TP721037:TP721038 JT721037:JT721038 V721037:V721038 WWF655501:WWF655502 WMJ655501:WMJ655502 WCN655501:WCN655502 VSR655501:VSR655502 VIV655501:VIV655502 UYZ655501:UYZ655502 UPD655501:UPD655502 UFH655501:UFH655502 TVL655501:TVL655502 TLP655501:TLP655502 TBT655501:TBT655502 SRX655501:SRX655502 SIB655501:SIB655502 RYF655501:RYF655502 ROJ655501:ROJ655502 REN655501:REN655502 QUR655501:QUR655502 QKV655501:QKV655502 QAZ655501:QAZ655502 PRD655501:PRD655502 PHH655501:PHH655502 OXL655501:OXL655502 ONP655501:ONP655502 ODT655501:ODT655502 NTX655501:NTX655502 NKB655501:NKB655502 NAF655501:NAF655502 MQJ655501:MQJ655502 MGN655501:MGN655502 LWR655501:LWR655502 LMV655501:LMV655502 LCZ655501:LCZ655502 KTD655501:KTD655502 KJH655501:KJH655502 JZL655501:JZL655502 JPP655501:JPP655502 JFT655501:JFT655502 IVX655501:IVX655502 IMB655501:IMB655502 ICF655501:ICF655502 HSJ655501:HSJ655502 HIN655501:HIN655502 GYR655501:GYR655502 GOV655501:GOV655502 GEZ655501:GEZ655502 FVD655501:FVD655502 FLH655501:FLH655502 FBL655501:FBL655502 ERP655501:ERP655502 EHT655501:EHT655502 DXX655501:DXX655502 DOB655501:DOB655502 DEF655501:DEF655502 CUJ655501:CUJ655502 CKN655501:CKN655502 CAR655501:CAR655502 BQV655501:BQV655502 BGZ655501:BGZ655502 AXD655501:AXD655502 ANH655501:ANH655502 ADL655501:ADL655502 TP655501:TP655502 JT655501:JT655502 V655501:V655502 WWF589965:WWF589966 WMJ589965:WMJ589966 WCN589965:WCN589966 VSR589965:VSR589966 VIV589965:VIV589966 UYZ589965:UYZ589966 UPD589965:UPD589966 UFH589965:UFH589966 TVL589965:TVL589966 TLP589965:TLP589966 TBT589965:TBT589966 SRX589965:SRX589966 SIB589965:SIB589966 RYF589965:RYF589966 ROJ589965:ROJ589966 REN589965:REN589966 QUR589965:QUR589966 QKV589965:QKV589966 QAZ589965:QAZ589966 PRD589965:PRD589966 PHH589965:PHH589966 OXL589965:OXL589966 ONP589965:ONP589966 ODT589965:ODT589966 NTX589965:NTX589966 NKB589965:NKB589966 NAF589965:NAF589966 MQJ589965:MQJ589966 MGN589965:MGN589966 LWR589965:LWR589966 LMV589965:LMV589966 LCZ589965:LCZ589966 KTD589965:KTD589966 KJH589965:KJH589966 JZL589965:JZL589966 JPP589965:JPP589966 JFT589965:JFT589966 IVX589965:IVX589966 IMB589965:IMB589966 ICF589965:ICF589966 HSJ589965:HSJ589966 HIN589965:HIN589966 GYR589965:GYR589966 GOV589965:GOV589966 GEZ589965:GEZ589966 FVD589965:FVD589966 FLH589965:FLH589966 FBL589965:FBL589966 ERP589965:ERP589966 EHT589965:EHT589966 DXX589965:DXX589966 DOB589965:DOB589966 DEF589965:DEF589966 CUJ589965:CUJ589966 CKN589965:CKN589966 CAR589965:CAR589966 BQV589965:BQV589966 BGZ589965:BGZ589966 AXD589965:AXD589966 ANH589965:ANH589966 ADL589965:ADL589966 TP589965:TP589966 JT589965:JT589966 V589965:V589966 WWF524429:WWF524430 WMJ524429:WMJ524430 WCN524429:WCN524430 VSR524429:VSR524430 VIV524429:VIV524430 UYZ524429:UYZ524430 UPD524429:UPD524430 UFH524429:UFH524430 TVL524429:TVL524430 TLP524429:TLP524430 TBT524429:TBT524430 SRX524429:SRX524430 SIB524429:SIB524430 RYF524429:RYF524430 ROJ524429:ROJ524430 REN524429:REN524430 QUR524429:QUR524430 QKV524429:QKV524430 QAZ524429:QAZ524430 PRD524429:PRD524430 PHH524429:PHH524430 OXL524429:OXL524430 ONP524429:ONP524430 ODT524429:ODT524430 NTX524429:NTX524430 NKB524429:NKB524430 NAF524429:NAF524430 MQJ524429:MQJ524430 MGN524429:MGN524430 LWR524429:LWR524430 LMV524429:LMV524430 LCZ524429:LCZ524430 KTD524429:KTD524430 KJH524429:KJH524430 JZL524429:JZL524430 JPP524429:JPP524430 JFT524429:JFT524430 IVX524429:IVX524430 IMB524429:IMB524430 ICF524429:ICF524430 HSJ524429:HSJ524430 HIN524429:HIN524430 GYR524429:GYR524430 GOV524429:GOV524430 GEZ524429:GEZ524430 FVD524429:FVD524430 FLH524429:FLH524430 FBL524429:FBL524430 ERP524429:ERP524430 EHT524429:EHT524430 DXX524429:DXX524430 DOB524429:DOB524430 DEF524429:DEF524430 CUJ524429:CUJ524430 CKN524429:CKN524430 CAR524429:CAR524430 BQV524429:BQV524430 BGZ524429:BGZ524430 AXD524429:AXD524430 ANH524429:ANH524430 ADL524429:ADL524430 TP524429:TP524430 JT524429:JT524430 V524429:V524430 WWF458893:WWF458894 WMJ458893:WMJ458894 WCN458893:WCN458894 VSR458893:VSR458894 VIV458893:VIV458894 UYZ458893:UYZ458894 UPD458893:UPD458894 UFH458893:UFH458894 TVL458893:TVL458894 TLP458893:TLP458894 TBT458893:TBT458894 SRX458893:SRX458894 SIB458893:SIB458894 RYF458893:RYF458894 ROJ458893:ROJ458894 REN458893:REN458894 QUR458893:QUR458894 QKV458893:QKV458894 QAZ458893:QAZ458894 PRD458893:PRD458894 PHH458893:PHH458894 OXL458893:OXL458894 ONP458893:ONP458894 ODT458893:ODT458894 NTX458893:NTX458894 NKB458893:NKB458894 NAF458893:NAF458894 MQJ458893:MQJ458894 MGN458893:MGN458894 LWR458893:LWR458894 LMV458893:LMV458894 LCZ458893:LCZ458894 KTD458893:KTD458894 KJH458893:KJH458894 JZL458893:JZL458894 JPP458893:JPP458894 JFT458893:JFT458894 IVX458893:IVX458894 IMB458893:IMB458894 ICF458893:ICF458894 HSJ458893:HSJ458894 HIN458893:HIN458894 GYR458893:GYR458894 GOV458893:GOV458894 GEZ458893:GEZ458894 FVD458893:FVD458894 FLH458893:FLH458894 FBL458893:FBL458894 ERP458893:ERP458894 EHT458893:EHT458894 DXX458893:DXX458894 DOB458893:DOB458894 DEF458893:DEF458894 CUJ458893:CUJ458894 CKN458893:CKN458894 CAR458893:CAR458894 BQV458893:BQV458894 BGZ458893:BGZ458894 AXD458893:AXD458894 ANH458893:ANH458894 ADL458893:ADL458894 TP458893:TP458894 JT458893:JT458894 V458893:V458894 WWF393357:WWF393358 WMJ393357:WMJ393358 WCN393357:WCN393358 VSR393357:VSR393358 VIV393357:VIV393358 UYZ393357:UYZ393358 UPD393357:UPD393358 UFH393357:UFH393358 TVL393357:TVL393358 TLP393357:TLP393358 TBT393357:TBT393358 SRX393357:SRX393358 SIB393357:SIB393358 RYF393357:RYF393358 ROJ393357:ROJ393358 REN393357:REN393358 QUR393357:QUR393358 QKV393357:QKV393358 QAZ393357:QAZ393358 PRD393357:PRD393358 PHH393357:PHH393358 OXL393357:OXL393358 ONP393357:ONP393358 ODT393357:ODT393358 NTX393357:NTX393358 NKB393357:NKB393358 NAF393357:NAF393358 MQJ393357:MQJ393358 MGN393357:MGN393358 LWR393357:LWR393358 LMV393357:LMV393358 LCZ393357:LCZ393358 KTD393357:KTD393358 KJH393357:KJH393358 JZL393357:JZL393358 JPP393357:JPP393358 JFT393357:JFT393358 IVX393357:IVX393358 IMB393357:IMB393358 ICF393357:ICF393358 HSJ393357:HSJ393358 HIN393357:HIN393358 GYR393357:GYR393358 GOV393357:GOV393358 GEZ393357:GEZ393358 FVD393357:FVD393358 FLH393357:FLH393358 FBL393357:FBL393358 ERP393357:ERP393358 EHT393357:EHT393358 DXX393357:DXX393358 DOB393357:DOB393358 DEF393357:DEF393358 CUJ393357:CUJ393358 CKN393357:CKN393358 CAR393357:CAR393358 BQV393357:BQV393358 BGZ393357:BGZ393358 AXD393357:AXD393358 ANH393357:ANH393358 ADL393357:ADL393358 TP393357:TP393358 JT393357:JT393358 V393357:V393358 WWF327821:WWF327822 WMJ327821:WMJ327822 WCN327821:WCN327822 VSR327821:VSR327822 VIV327821:VIV327822 UYZ327821:UYZ327822 UPD327821:UPD327822 UFH327821:UFH327822 TVL327821:TVL327822 TLP327821:TLP327822 TBT327821:TBT327822 SRX327821:SRX327822 SIB327821:SIB327822 RYF327821:RYF327822 ROJ327821:ROJ327822 REN327821:REN327822 QUR327821:QUR327822 QKV327821:QKV327822 QAZ327821:QAZ327822 PRD327821:PRD327822 PHH327821:PHH327822 OXL327821:OXL327822 ONP327821:ONP327822 ODT327821:ODT327822 NTX327821:NTX327822 NKB327821:NKB327822 NAF327821:NAF327822 MQJ327821:MQJ327822 MGN327821:MGN327822 LWR327821:LWR327822 LMV327821:LMV327822 LCZ327821:LCZ327822 KTD327821:KTD327822 KJH327821:KJH327822 JZL327821:JZL327822 JPP327821:JPP327822 JFT327821:JFT327822 IVX327821:IVX327822 IMB327821:IMB327822 ICF327821:ICF327822 HSJ327821:HSJ327822 HIN327821:HIN327822 GYR327821:GYR327822 GOV327821:GOV327822 GEZ327821:GEZ327822 FVD327821:FVD327822 FLH327821:FLH327822 FBL327821:FBL327822 ERP327821:ERP327822 EHT327821:EHT327822 DXX327821:DXX327822 DOB327821:DOB327822 DEF327821:DEF327822 CUJ327821:CUJ327822 CKN327821:CKN327822 CAR327821:CAR327822 BQV327821:BQV327822 BGZ327821:BGZ327822 AXD327821:AXD327822 ANH327821:ANH327822 ADL327821:ADL327822 TP327821:TP327822 JT327821:JT327822 V327821:V327822 WWF262285:WWF262286 WMJ262285:WMJ262286 WCN262285:WCN262286 VSR262285:VSR262286 VIV262285:VIV262286 UYZ262285:UYZ262286 UPD262285:UPD262286 UFH262285:UFH262286 TVL262285:TVL262286 TLP262285:TLP262286 TBT262285:TBT262286 SRX262285:SRX262286 SIB262285:SIB262286 RYF262285:RYF262286 ROJ262285:ROJ262286 REN262285:REN262286 QUR262285:QUR262286 QKV262285:QKV262286 QAZ262285:QAZ262286 PRD262285:PRD262286 PHH262285:PHH262286 OXL262285:OXL262286 ONP262285:ONP262286 ODT262285:ODT262286 NTX262285:NTX262286 NKB262285:NKB262286 NAF262285:NAF262286 MQJ262285:MQJ262286 MGN262285:MGN262286 LWR262285:LWR262286 LMV262285:LMV262286 LCZ262285:LCZ262286 KTD262285:KTD262286 KJH262285:KJH262286 JZL262285:JZL262286 JPP262285:JPP262286 JFT262285:JFT262286 IVX262285:IVX262286 IMB262285:IMB262286 ICF262285:ICF262286 HSJ262285:HSJ262286 HIN262285:HIN262286 GYR262285:GYR262286 GOV262285:GOV262286 GEZ262285:GEZ262286 FVD262285:FVD262286 FLH262285:FLH262286 FBL262285:FBL262286 ERP262285:ERP262286 EHT262285:EHT262286 DXX262285:DXX262286 DOB262285:DOB262286 DEF262285:DEF262286 CUJ262285:CUJ262286 CKN262285:CKN262286 CAR262285:CAR262286 BQV262285:BQV262286 BGZ262285:BGZ262286 AXD262285:AXD262286 ANH262285:ANH262286 ADL262285:ADL262286 TP262285:TP262286 JT262285:JT262286 V262285:V262286 WWF196749:WWF196750 WMJ196749:WMJ196750 WCN196749:WCN196750 VSR196749:VSR196750 VIV196749:VIV196750 UYZ196749:UYZ196750 UPD196749:UPD196750 UFH196749:UFH196750 TVL196749:TVL196750 TLP196749:TLP196750 TBT196749:TBT196750 SRX196749:SRX196750 SIB196749:SIB196750 RYF196749:RYF196750 ROJ196749:ROJ196750 REN196749:REN196750 QUR196749:QUR196750 QKV196749:QKV196750 QAZ196749:QAZ196750 PRD196749:PRD196750 PHH196749:PHH196750 OXL196749:OXL196750 ONP196749:ONP196750 ODT196749:ODT196750 NTX196749:NTX196750 NKB196749:NKB196750 NAF196749:NAF196750 MQJ196749:MQJ196750 MGN196749:MGN196750 LWR196749:LWR196750 LMV196749:LMV196750 LCZ196749:LCZ196750 KTD196749:KTD196750 KJH196749:KJH196750 JZL196749:JZL196750 JPP196749:JPP196750 JFT196749:JFT196750 IVX196749:IVX196750 IMB196749:IMB196750 ICF196749:ICF196750 HSJ196749:HSJ196750 HIN196749:HIN196750 GYR196749:GYR196750 GOV196749:GOV196750 GEZ196749:GEZ196750 FVD196749:FVD196750 FLH196749:FLH196750 FBL196749:FBL196750 ERP196749:ERP196750 EHT196749:EHT196750 DXX196749:DXX196750 DOB196749:DOB196750 DEF196749:DEF196750 CUJ196749:CUJ196750 CKN196749:CKN196750 CAR196749:CAR196750 BQV196749:BQV196750 BGZ196749:BGZ196750 AXD196749:AXD196750 ANH196749:ANH196750 ADL196749:ADL196750 TP196749:TP196750 JT196749:JT196750 V196749:V196750 WWF131213:WWF131214 WMJ131213:WMJ131214 WCN131213:WCN131214 VSR131213:VSR131214 VIV131213:VIV131214 UYZ131213:UYZ131214 UPD131213:UPD131214 UFH131213:UFH131214 TVL131213:TVL131214 TLP131213:TLP131214 TBT131213:TBT131214 SRX131213:SRX131214 SIB131213:SIB131214 RYF131213:RYF131214 ROJ131213:ROJ131214 REN131213:REN131214 QUR131213:QUR131214 QKV131213:QKV131214 QAZ131213:QAZ131214 PRD131213:PRD131214 PHH131213:PHH131214 OXL131213:OXL131214 ONP131213:ONP131214 ODT131213:ODT131214 NTX131213:NTX131214 NKB131213:NKB131214 NAF131213:NAF131214 MQJ131213:MQJ131214 MGN131213:MGN131214 LWR131213:LWR131214 LMV131213:LMV131214 LCZ131213:LCZ131214 KTD131213:KTD131214 KJH131213:KJH131214 JZL131213:JZL131214 JPP131213:JPP131214 JFT131213:JFT131214 IVX131213:IVX131214 IMB131213:IMB131214 ICF131213:ICF131214 HSJ131213:HSJ131214 HIN131213:HIN131214 GYR131213:GYR131214 GOV131213:GOV131214 GEZ131213:GEZ131214 FVD131213:FVD131214 FLH131213:FLH131214 FBL131213:FBL131214 ERP131213:ERP131214 EHT131213:EHT131214 DXX131213:DXX131214 DOB131213:DOB131214 DEF131213:DEF131214 CUJ131213:CUJ131214 CKN131213:CKN131214 CAR131213:CAR131214 BQV131213:BQV131214 BGZ131213:BGZ131214 AXD131213:AXD131214 ANH131213:ANH131214 ADL131213:ADL131214 TP131213:TP131214 JT131213:JT131214 V131213:V131214 WWF65677:WWF65678 WMJ65677:WMJ65678 WCN65677:WCN65678 VSR65677:VSR65678 VIV65677:VIV65678 UYZ65677:UYZ65678 UPD65677:UPD65678 UFH65677:UFH65678 TVL65677:TVL65678 TLP65677:TLP65678 TBT65677:TBT65678 SRX65677:SRX65678 SIB65677:SIB65678 RYF65677:RYF65678 ROJ65677:ROJ65678 REN65677:REN65678 QUR65677:QUR65678 QKV65677:QKV65678 QAZ65677:QAZ65678 PRD65677:PRD65678 PHH65677:PHH65678 OXL65677:OXL65678 ONP65677:ONP65678 ODT65677:ODT65678 NTX65677:NTX65678 NKB65677:NKB65678 NAF65677:NAF65678 MQJ65677:MQJ65678 MGN65677:MGN65678 LWR65677:LWR65678 LMV65677:LMV65678 LCZ65677:LCZ65678 KTD65677:KTD65678 KJH65677:KJH65678 JZL65677:JZL65678 JPP65677:JPP65678 JFT65677:JFT65678 IVX65677:IVX65678 IMB65677:IMB65678 ICF65677:ICF65678 HSJ65677:HSJ65678 HIN65677:HIN65678 GYR65677:GYR65678 GOV65677:GOV65678 GEZ65677:GEZ65678 FVD65677:FVD65678 FLH65677:FLH65678 FBL65677:FBL65678 ERP65677:ERP65678 EHT65677:EHT65678 DXX65677:DXX65678 DOB65677:DOB65678 DEF65677:DEF65678 CUJ65677:CUJ65678 CKN65677:CKN65678 CAR65677:CAR65678 BQV65677:BQV65678 BGZ65677:BGZ65678 AXD65677:AXD65678 ANH65677:ANH65678 ADL65677:ADL65678 TP65677:TP65678 JT65677:JT65678 V65677:V65678">
      <formula1>$M$178:$M$181</formula1>
    </dataValidation>
    <dataValidation type="whole" allowBlank="1" showInputMessage="1" showErrorMessage="1" error="SOMENTE NÚMEROS INTEIROS ATÉ 7 (SETE) DÍGITOS" sqref="Y65676:AC65676 JW65676:KA65676 TS65676:TW65676 ADO65676:ADS65676 ANK65676:ANO65676 AXG65676:AXK65676 BHC65676:BHG65676 BQY65676:BRC65676 CAU65676:CAY65676 CKQ65676:CKU65676 CUM65676:CUQ65676 DEI65676:DEM65676 DOE65676:DOI65676 DYA65676:DYE65676 EHW65676:EIA65676 ERS65676:ERW65676 FBO65676:FBS65676 FLK65676:FLO65676 FVG65676:FVK65676 GFC65676:GFG65676 GOY65676:GPC65676 GYU65676:GYY65676 HIQ65676:HIU65676 HSM65676:HSQ65676 ICI65676:ICM65676 IME65676:IMI65676 IWA65676:IWE65676 JFW65676:JGA65676 JPS65676:JPW65676 JZO65676:JZS65676 KJK65676:KJO65676 KTG65676:KTK65676 LDC65676:LDG65676 LMY65676:LNC65676 LWU65676:LWY65676 MGQ65676:MGU65676 MQM65676:MQQ65676 NAI65676:NAM65676 NKE65676:NKI65676 NUA65676:NUE65676 ODW65676:OEA65676 ONS65676:ONW65676 OXO65676:OXS65676 PHK65676:PHO65676 PRG65676:PRK65676 QBC65676:QBG65676 QKY65676:QLC65676 QUU65676:QUY65676 REQ65676:REU65676 ROM65676:ROQ65676 RYI65676:RYM65676 SIE65676:SII65676 SSA65676:SSE65676 TBW65676:TCA65676 TLS65676:TLW65676 TVO65676:TVS65676 UFK65676:UFO65676 UPG65676:UPK65676 UZC65676:UZG65676 VIY65676:VJC65676 VSU65676:VSY65676 WCQ65676:WCU65676 WMM65676:WMQ65676 WWI65676:WWM65676 Y131212:AC131212 JW131212:KA131212 TS131212:TW131212 ADO131212:ADS131212 ANK131212:ANO131212 AXG131212:AXK131212 BHC131212:BHG131212 BQY131212:BRC131212 CAU131212:CAY131212 CKQ131212:CKU131212 CUM131212:CUQ131212 DEI131212:DEM131212 DOE131212:DOI131212 DYA131212:DYE131212 EHW131212:EIA131212 ERS131212:ERW131212 FBO131212:FBS131212 FLK131212:FLO131212 FVG131212:FVK131212 GFC131212:GFG131212 GOY131212:GPC131212 GYU131212:GYY131212 HIQ131212:HIU131212 HSM131212:HSQ131212 ICI131212:ICM131212 IME131212:IMI131212 IWA131212:IWE131212 JFW131212:JGA131212 JPS131212:JPW131212 JZO131212:JZS131212 KJK131212:KJO131212 KTG131212:KTK131212 LDC131212:LDG131212 LMY131212:LNC131212 LWU131212:LWY131212 MGQ131212:MGU131212 MQM131212:MQQ131212 NAI131212:NAM131212 NKE131212:NKI131212 NUA131212:NUE131212 ODW131212:OEA131212 ONS131212:ONW131212 OXO131212:OXS131212 PHK131212:PHO131212 PRG131212:PRK131212 QBC131212:QBG131212 QKY131212:QLC131212 QUU131212:QUY131212 REQ131212:REU131212 ROM131212:ROQ131212 RYI131212:RYM131212 SIE131212:SII131212 SSA131212:SSE131212 TBW131212:TCA131212 TLS131212:TLW131212 TVO131212:TVS131212 UFK131212:UFO131212 UPG131212:UPK131212 UZC131212:UZG131212 VIY131212:VJC131212 VSU131212:VSY131212 WCQ131212:WCU131212 WMM131212:WMQ131212 WWI131212:WWM131212 Y196748:AC196748 JW196748:KA196748 TS196748:TW196748 ADO196748:ADS196748 ANK196748:ANO196748 AXG196748:AXK196748 BHC196748:BHG196748 BQY196748:BRC196748 CAU196748:CAY196748 CKQ196748:CKU196748 CUM196748:CUQ196748 DEI196748:DEM196748 DOE196748:DOI196748 DYA196748:DYE196748 EHW196748:EIA196748 ERS196748:ERW196748 FBO196748:FBS196748 FLK196748:FLO196748 FVG196748:FVK196748 GFC196748:GFG196748 GOY196748:GPC196748 GYU196748:GYY196748 HIQ196748:HIU196748 HSM196748:HSQ196748 ICI196748:ICM196748 IME196748:IMI196748 IWA196748:IWE196748 JFW196748:JGA196748 JPS196748:JPW196748 JZO196748:JZS196748 KJK196748:KJO196748 KTG196748:KTK196748 LDC196748:LDG196748 LMY196748:LNC196748 LWU196748:LWY196748 MGQ196748:MGU196748 MQM196748:MQQ196748 NAI196748:NAM196748 NKE196748:NKI196748 NUA196748:NUE196748 ODW196748:OEA196748 ONS196748:ONW196748 OXO196748:OXS196748 PHK196748:PHO196748 PRG196748:PRK196748 QBC196748:QBG196748 QKY196748:QLC196748 QUU196748:QUY196748 REQ196748:REU196748 ROM196748:ROQ196748 RYI196748:RYM196748 SIE196748:SII196748 SSA196748:SSE196748 TBW196748:TCA196748 TLS196748:TLW196748 TVO196748:TVS196748 UFK196748:UFO196748 UPG196748:UPK196748 UZC196748:UZG196748 VIY196748:VJC196748 VSU196748:VSY196748 WCQ196748:WCU196748 WMM196748:WMQ196748 WWI196748:WWM196748 Y262284:AC262284 JW262284:KA262284 TS262284:TW262284 ADO262284:ADS262284 ANK262284:ANO262284 AXG262284:AXK262284 BHC262284:BHG262284 BQY262284:BRC262284 CAU262284:CAY262284 CKQ262284:CKU262284 CUM262284:CUQ262284 DEI262284:DEM262284 DOE262284:DOI262284 DYA262284:DYE262284 EHW262284:EIA262284 ERS262284:ERW262284 FBO262284:FBS262284 FLK262284:FLO262284 FVG262284:FVK262284 GFC262284:GFG262284 GOY262284:GPC262284 GYU262284:GYY262284 HIQ262284:HIU262284 HSM262284:HSQ262284 ICI262284:ICM262284 IME262284:IMI262284 IWA262284:IWE262284 JFW262284:JGA262284 JPS262284:JPW262284 JZO262284:JZS262284 KJK262284:KJO262284 KTG262284:KTK262284 LDC262284:LDG262284 LMY262284:LNC262284 LWU262284:LWY262284 MGQ262284:MGU262284 MQM262284:MQQ262284 NAI262284:NAM262284 NKE262284:NKI262284 NUA262284:NUE262284 ODW262284:OEA262284 ONS262284:ONW262284 OXO262284:OXS262284 PHK262284:PHO262284 PRG262284:PRK262284 QBC262284:QBG262284 QKY262284:QLC262284 QUU262284:QUY262284 REQ262284:REU262284 ROM262284:ROQ262284 RYI262284:RYM262284 SIE262284:SII262284 SSA262284:SSE262284 TBW262284:TCA262284 TLS262284:TLW262284 TVO262284:TVS262284 UFK262284:UFO262284 UPG262284:UPK262284 UZC262284:UZG262284 VIY262284:VJC262284 VSU262284:VSY262284 WCQ262284:WCU262284 WMM262284:WMQ262284 WWI262284:WWM262284 Y327820:AC327820 JW327820:KA327820 TS327820:TW327820 ADO327820:ADS327820 ANK327820:ANO327820 AXG327820:AXK327820 BHC327820:BHG327820 BQY327820:BRC327820 CAU327820:CAY327820 CKQ327820:CKU327820 CUM327820:CUQ327820 DEI327820:DEM327820 DOE327820:DOI327820 DYA327820:DYE327820 EHW327820:EIA327820 ERS327820:ERW327820 FBO327820:FBS327820 FLK327820:FLO327820 FVG327820:FVK327820 GFC327820:GFG327820 GOY327820:GPC327820 GYU327820:GYY327820 HIQ327820:HIU327820 HSM327820:HSQ327820 ICI327820:ICM327820 IME327820:IMI327820 IWA327820:IWE327820 JFW327820:JGA327820 JPS327820:JPW327820 JZO327820:JZS327820 KJK327820:KJO327820 KTG327820:KTK327820 LDC327820:LDG327820 LMY327820:LNC327820 LWU327820:LWY327820 MGQ327820:MGU327820 MQM327820:MQQ327820 NAI327820:NAM327820 NKE327820:NKI327820 NUA327820:NUE327820 ODW327820:OEA327820 ONS327820:ONW327820 OXO327820:OXS327820 PHK327820:PHO327820 PRG327820:PRK327820 QBC327820:QBG327820 QKY327820:QLC327820 QUU327820:QUY327820 REQ327820:REU327820 ROM327820:ROQ327820 RYI327820:RYM327820 SIE327820:SII327820 SSA327820:SSE327820 TBW327820:TCA327820 TLS327820:TLW327820 TVO327820:TVS327820 UFK327820:UFO327820 UPG327820:UPK327820 UZC327820:UZG327820 VIY327820:VJC327820 VSU327820:VSY327820 WCQ327820:WCU327820 WMM327820:WMQ327820 WWI327820:WWM327820 Y393356:AC393356 JW393356:KA393356 TS393356:TW393356 ADO393356:ADS393356 ANK393356:ANO393356 AXG393356:AXK393356 BHC393356:BHG393356 BQY393356:BRC393356 CAU393356:CAY393356 CKQ393356:CKU393356 CUM393356:CUQ393356 DEI393356:DEM393356 DOE393356:DOI393356 DYA393356:DYE393356 EHW393356:EIA393356 ERS393356:ERW393356 FBO393356:FBS393356 FLK393356:FLO393356 FVG393356:FVK393356 GFC393356:GFG393356 GOY393356:GPC393356 GYU393356:GYY393356 HIQ393356:HIU393356 HSM393356:HSQ393356 ICI393356:ICM393356 IME393356:IMI393356 IWA393356:IWE393356 JFW393356:JGA393356 JPS393356:JPW393356 JZO393356:JZS393356 KJK393356:KJO393356 KTG393356:KTK393356 LDC393356:LDG393356 LMY393356:LNC393356 LWU393356:LWY393356 MGQ393356:MGU393356 MQM393356:MQQ393356 NAI393356:NAM393356 NKE393356:NKI393356 NUA393356:NUE393356 ODW393356:OEA393356 ONS393356:ONW393356 OXO393356:OXS393356 PHK393356:PHO393356 PRG393356:PRK393356 QBC393356:QBG393356 QKY393356:QLC393356 QUU393356:QUY393356 REQ393356:REU393356 ROM393356:ROQ393356 RYI393356:RYM393356 SIE393356:SII393356 SSA393356:SSE393356 TBW393356:TCA393356 TLS393356:TLW393356 TVO393356:TVS393356 UFK393356:UFO393356 UPG393356:UPK393356 UZC393356:UZG393356 VIY393356:VJC393356 VSU393356:VSY393356 WCQ393356:WCU393356 WMM393356:WMQ393356 WWI393356:WWM393356 Y458892:AC458892 JW458892:KA458892 TS458892:TW458892 ADO458892:ADS458892 ANK458892:ANO458892 AXG458892:AXK458892 BHC458892:BHG458892 BQY458892:BRC458892 CAU458892:CAY458892 CKQ458892:CKU458892 CUM458892:CUQ458892 DEI458892:DEM458892 DOE458892:DOI458892 DYA458892:DYE458892 EHW458892:EIA458892 ERS458892:ERW458892 FBO458892:FBS458892 FLK458892:FLO458892 FVG458892:FVK458892 GFC458892:GFG458892 GOY458892:GPC458892 GYU458892:GYY458892 HIQ458892:HIU458892 HSM458892:HSQ458892 ICI458892:ICM458892 IME458892:IMI458892 IWA458892:IWE458892 JFW458892:JGA458892 JPS458892:JPW458892 JZO458892:JZS458892 KJK458892:KJO458892 KTG458892:KTK458892 LDC458892:LDG458892 LMY458892:LNC458892 LWU458892:LWY458892 MGQ458892:MGU458892 MQM458892:MQQ458892 NAI458892:NAM458892 NKE458892:NKI458892 NUA458892:NUE458892 ODW458892:OEA458892 ONS458892:ONW458892 OXO458892:OXS458892 PHK458892:PHO458892 PRG458892:PRK458892 QBC458892:QBG458892 QKY458892:QLC458892 QUU458892:QUY458892 REQ458892:REU458892 ROM458892:ROQ458892 RYI458892:RYM458892 SIE458892:SII458892 SSA458892:SSE458892 TBW458892:TCA458892 TLS458892:TLW458892 TVO458892:TVS458892 UFK458892:UFO458892 UPG458892:UPK458892 UZC458892:UZG458892 VIY458892:VJC458892 VSU458892:VSY458892 WCQ458892:WCU458892 WMM458892:WMQ458892 WWI458892:WWM458892 Y524428:AC524428 JW524428:KA524428 TS524428:TW524428 ADO524428:ADS524428 ANK524428:ANO524428 AXG524428:AXK524428 BHC524428:BHG524428 BQY524428:BRC524428 CAU524428:CAY524428 CKQ524428:CKU524428 CUM524428:CUQ524428 DEI524428:DEM524428 DOE524428:DOI524428 DYA524428:DYE524428 EHW524428:EIA524428 ERS524428:ERW524428 FBO524428:FBS524428 FLK524428:FLO524428 FVG524428:FVK524428 GFC524428:GFG524428 GOY524428:GPC524428 GYU524428:GYY524428 HIQ524428:HIU524428 HSM524428:HSQ524428 ICI524428:ICM524428 IME524428:IMI524428 IWA524428:IWE524428 JFW524428:JGA524428 JPS524428:JPW524428 JZO524428:JZS524428 KJK524428:KJO524428 KTG524428:KTK524428 LDC524428:LDG524428 LMY524428:LNC524428 LWU524428:LWY524428 MGQ524428:MGU524428 MQM524428:MQQ524428 NAI524428:NAM524428 NKE524428:NKI524428 NUA524428:NUE524428 ODW524428:OEA524428 ONS524428:ONW524428 OXO524428:OXS524428 PHK524428:PHO524428 PRG524428:PRK524428 QBC524428:QBG524428 QKY524428:QLC524428 QUU524428:QUY524428 REQ524428:REU524428 ROM524428:ROQ524428 RYI524428:RYM524428 SIE524428:SII524428 SSA524428:SSE524428 TBW524428:TCA524428 TLS524428:TLW524428 TVO524428:TVS524428 UFK524428:UFO524428 UPG524428:UPK524428 UZC524428:UZG524428 VIY524428:VJC524428 VSU524428:VSY524428 WCQ524428:WCU524428 WMM524428:WMQ524428 WWI524428:WWM524428 Y589964:AC589964 JW589964:KA589964 TS589964:TW589964 ADO589964:ADS589964 ANK589964:ANO589964 AXG589964:AXK589964 BHC589964:BHG589964 BQY589964:BRC589964 CAU589964:CAY589964 CKQ589964:CKU589964 CUM589964:CUQ589964 DEI589964:DEM589964 DOE589964:DOI589964 DYA589964:DYE589964 EHW589964:EIA589964 ERS589964:ERW589964 FBO589964:FBS589964 FLK589964:FLO589964 FVG589964:FVK589964 GFC589964:GFG589964 GOY589964:GPC589964 GYU589964:GYY589964 HIQ589964:HIU589964 HSM589964:HSQ589964 ICI589964:ICM589964 IME589964:IMI589964 IWA589964:IWE589964 JFW589964:JGA589964 JPS589964:JPW589964 JZO589964:JZS589964 KJK589964:KJO589964 KTG589964:KTK589964 LDC589964:LDG589964 LMY589964:LNC589964 LWU589964:LWY589964 MGQ589964:MGU589964 MQM589964:MQQ589964 NAI589964:NAM589964 NKE589964:NKI589964 NUA589964:NUE589964 ODW589964:OEA589964 ONS589964:ONW589964 OXO589964:OXS589964 PHK589964:PHO589964 PRG589964:PRK589964 QBC589964:QBG589964 QKY589964:QLC589964 QUU589964:QUY589964 REQ589964:REU589964 ROM589964:ROQ589964 RYI589964:RYM589964 SIE589964:SII589964 SSA589964:SSE589964 TBW589964:TCA589964 TLS589964:TLW589964 TVO589964:TVS589964 UFK589964:UFO589964 UPG589964:UPK589964 UZC589964:UZG589964 VIY589964:VJC589964 VSU589964:VSY589964 WCQ589964:WCU589964 WMM589964:WMQ589964 WWI589964:WWM589964 Y655500:AC655500 JW655500:KA655500 TS655500:TW655500 ADO655500:ADS655500 ANK655500:ANO655500 AXG655500:AXK655500 BHC655500:BHG655500 BQY655500:BRC655500 CAU655500:CAY655500 CKQ655500:CKU655500 CUM655500:CUQ655500 DEI655500:DEM655500 DOE655500:DOI655500 DYA655500:DYE655500 EHW655500:EIA655500 ERS655500:ERW655500 FBO655500:FBS655500 FLK655500:FLO655500 FVG655500:FVK655500 GFC655500:GFG655500 GOY655500:GPC655500 GYU655500:GYY655500 HIQ655500:HIU655500 HSM655500:HSQ655500 ICI655500:ICM655500 IME655500:IMI655500 IWA655500:IWE655500 JFW655500:JGA655500 JPS655500:JPW655500 JZO655500:JZS655500 KJK655500:KJO655500 KTG655500:KTK655500 LDC655500:LDG655500 LMY655500:LNC655500 LWU655500:LWY655500 MGQ655500:MGU655500 MQM655500:MQQ655500 NAI655500:NAM655500 NKE655500:NKI655500 NUA655500:NUE655500 ODW655500:OEA655500 ONS655500:ONW655500 OXO655500:OXS655500 PHK655500:PHO655500 PRG655500:PRK655500 QBC655500:QBG655500 QKY655500:QLC655500 QUU655500:QUY655500 REQ655500:REU655500 ROM655500:ROQ655500 RYI655500:RYM655500 SIE655500:SII655500 SSA655500:SSE655500 TBW655500:TCA655500 TLS655500:TLW655500 TVO655500:TVS655500 UFK655500:UFO655500 UPG655500:UPK655500 UZC655500:UZG655500 VIY655500:VJC655500 VSU655500:VSY655500 WCQ655500:WCU655500 WMM655500:WMQ655500 WWI655500:WWM655500 Y721036:AC721036 JW721036:KA721036 TS721036:TW721036 ADO721036:ADS721036 ANK721036:ANO721036 AXG721036:AXK721036 BHC721036:BHG721036 BQY721036:BRC721036 CAU721036:CAY721036 CKQ721036:CKU721036 CUM721036:CUQ721036 DEI721036:DEM721036 DOE721036:DOI721036 DYA721036:DYE721036 EHW721036:EIA721036 ERS721036:ERW721036 FBO721036:FBS721036 FLK721036:FLO721036 FVG721036:FVK721036 GFC721036:GFG721036 GOY721036:GPC721036 GYU721036:GYY721036 HIQ721036:HIU721036 HSM721036:HSQ721036 ICI721036:ICM721036 IME721036:IMI721036 IWA721036:IWE721036 JFW721036:JGA721036 JPS721036:JPW721036 JZO721036:JZS721036 KJK721036:KJO721036 KTG721036:KTK721036 LDC721036:LDG721036 LMY721036:LNC721036 LWU721036:LWY721036 MGQ721036:MGU721036 MQM721036:MQQ721036 NAI721036:NAM721036 NKE721036:NKI721036 NUA721036:NUE721036 ODW721036:OEA721036 ONS721036:ONW721036 OXO721036:OXS721036 PHK721036:PHO721036 PRG721036:PRK721036 QBC721036:QBG721036 QKY721036:QLC721036 QUU721036:QUY721036 REQ721036:REU721036 ROM721036:ROQ721036 RYI721036:RYM721036 SIE721036:SII721036 SSA721036:SSE721036 TBW721036:TCA721036 TLS721036:TLW721036 TVO721036:TVS721036 UFK721036:UFO721036 UPG721036:UPK721036 UZC721036:UZG721036 VIY721036:VJC721036 VSU721036:VSY721036 WCQ721036:WCU721036 WMM721036:WMQ721036 WWI721036:WWM721036 Y786572:AC786572 JW786572:KA786572 TS786572:TW786572 ADO786572:ADS786572 ANK786572:ANO786572 AXG786572:AXK786572 BHC786572:BHG786572 BQY786572:BRC786572 CAU786572:CAY786572 CKQ786572:CKU786572 CUM786572:CUQ786572 DEI786572:DEM786572 DOE786572:DOI786572 DYA786572:DYE786572 EHW786572:EIA786572 ERS786572:ERW786572 FBO786572:FBS786572 FLK786572:FLO786572 FVG786572:FVK786572 GFC786572:GFG786572 GOY786572:GPC786572 GYU786572:GYY786572 HIQ786572:HIU786572 HSM786572:HSQ786572 ICI786572:ICM786572 IME786572:IMI786572 IWA786572:IWE786572 JFW786572:JGA786572 JPS786572:JPW786572 JZO786572:JZS786572 KJK786572:KJO786572 KTG786572:KTK786572 LDC786572:LDG786572 LMY786572:LNC786572 LWU786572:LWY786572 MGQ786572:MGU786572 MQM786572:MQQ786572 NAI786572:NAM786572 NKE786572:NKI786572 NUA786572:NUE786572 ODW786572:OEA786572 ONS786572:ONW786572 OXO786572:OXS786572 PHK786572:PHO786572 PRG786572:PRK786572 QBC786572:QBG786572 QKY786572:QLC786572 QUU786572:QUY786572 REQ786572:REU786572 ROM786572:ROQ786572 RYI786572:RYM786572 SIE786572:SII786572 SSA786572:SSE786572 TBW786572:TCA786572 TLS786572:TLW786572 TVO786572:TVS786572 UFK786572:UFO786572 UPG786572:UPK786572 UZC786572:UZG786572 VIY786572:VJC786572 VSU786572:VSY786572 WCQ786572:WCU786572 WMM786572:WMQ786572 WWI786572:WWM786572 Y852108:AC852108 JW852108:KA852108 TS852108:TW852108 ADO852108:ADS852108 ANK852108:ANO852108 AXG852108:AXK852108 BHC852108:BHG852108 BQY852108:BRC852108 CAU852108:CAY852108 CKQ852108:CKU852108 CUM852108:CUQ852108 DEI852108:DEM852108 DOE852108:DOI852108 DYA852108:DYE852108 EHW852108:EIA852108 ERS852108:ERW852108 FBO852108:FBS852108 FLK852108:FLO852108 FVG852108:FVK852108 GFC852108:GFG852108 GOY852108:GPC852108 GYU852108:GYY852108 HIQ852108:HIU852108 HSM852108:HSQ852108 ICI852108:ICM852108 IME852108:IMI852108 IWA852108:IWE852108 JFW852108:JGA852108 JPS852108:JPW852108 JZO852108:JZS852108 KJK852108:KJO852108 KTG852108:KTK852108 LDC852108:LDG852108 LMY852108:LNC852108 LWU852108:LWY852108 MGQ852108:MGU852108 MQM852108:MQQ852108 NAI852108:NAM852108 NKE852108:NKI852108 NUA852108:NUE852108 ODW852108:OEA852108 ONS852108:ONW852108 OXO852108:OXS852108 PHK852108:PHO852108 PRG852108:PRK852108 QBC852108:QBG852108 QKY852108:QLC852108 QUU852108:QUY852108 REQ852108:REU852108 ROM852108:ROQ852108 RYI852108:RYM852108 SIE852108:SII852108 SSA852108:SSE852108 TBW852108:TCA852108 TLS852108:TLW852108 TVO852108:TVS852108 UFK852108:UFO852108 UPG852108:UPK852108 UZC852108:UZG852108 VIY852108:VJC852108 VSU852108:VSY852108 WCQ852108:WCU852108 WMM852108:WMQ852108 WWI852108:WWM852108 Y917644:AC917644 JW917644:KA917644 TS917644:TW917644 ADO917644:ADS917644 ANK917644:ANO917644 AXG917644:AXK917644 BHC917644:BHG917644 BQY917644:BRC917644 CAU917644:CAY917644 CKQ917644:CKU917644 CUM917644:CUQ917644 DEI917644:DEM917644 DOE917644:DOI917644 DYA917644:DYE917644 EHW917644:EIA917644 ERS917644:ERW917644 FBO917644:FBS917644 FLK917644:FLO917644 FVG917644:FVK917644 GFC917644:GFG917644 GOY917644:GPC917644 GYU917644:GYY917644 HIQ917644:HIU917644 HSM917644:HSQ917644 ICI917644:ICM917644 IME917644:IMI917644 IWA917644:IWE917644 JFW917644:JGA917644 JPS917644:JPW917644 JZO917644:JZS917644 KJK917644:KJO917644 KTG917644:KTK917644 LDC917644:LDG917644 LMY917644:LNC917644 LWU917644:LWY917644 MGQ917644:MGU917644 MQM917644:MQQ917644 NAI917644:NAM917644 NKE917644:NKI917644 NUA917644:NUE917644 ODW917644:OEA917644 ONS917644:ONW917644 OXO917644:OXS917644 PHK917644:PHO917644 PRG917644:PRK917644 QBC917644:QBG917644 QKY917644:QLC917644 QUU917644:QUY917644 REQ917644:REU917644 ROM917644:ROQ917644 RYI917644:RYM917644 SIE917644:SII917644 SSA917644:SSE917644 TBW917644:TCA917644 TLS917644:TLW917644 TVO917644:TVS917644 UFK917644:UFO917644 UPG917644:UPK917644 UZC917644:UZG917644 VIY917644:VJC917644 VSU917644:VSY917644 WCQ917644:WCU917644 WMM917644:WMQ917644 WWI917644:WWM917644 Y983180:AC983180 JW983180:KA983180 TS983180:TW983180 ADO983180:ADS983180 ANK983180:ANO983180 AXG983180:AXK983180 BHC983180:BHG983180 BQY983180:BRC983180 CAU983180:CAY983180 CKQ983180:CKU983180 CUM983180:CUQ983180 DEI983180:DEM983180 DOE983180:DOI983180 DYA983180:DYE983180 EHW983180:EIA983180 ERS983180:ERW983180 FBO983180:FBS983180 FLK983180:FLO983180 FVG983180:FVK983180 GFC983180:GFG983180 GOY983180:GPC983180 GYU983180:GYY983180 HIQ983180:HIU983180 HSM983180:HSQ983180 ICI983180:ICM983180 IME983180:IMI983180 IWA983180:IWE983180 JFW983180:JGA983180 JPS983180:JPW983180 JZO983180:JZS983180 KJK983180:KJO983180 KTG983180:KTK983180 LDC983180:LDG983180 LMY983180:LNC983180 LWU983180:LWY983180 MGQ983180:MGU983180 MQM983180:MQQ983180 NAI983180:NAM983180 NKE983180:NKI983180 NUA983180:NUE983180 ODW983180:OEA983180 ONS983180:ONW983180 OXO983180:OXS983180 PHK983180:PHO983180 PRG983180:PRK983180 QBC983180:QBG983180 QKY983180:QLC983180 QUU983180:QUY983180 REQ983180:REU983180 ROM983180:ROQ983180 RYI983180:RYM983180 SIE983180:SII983180 SSA983180:SSE983180 TBW983180:TCA983180 TLS983180:TLW983180 TVO983180:TVS983180 UFK983180:UFO983180 UPG983180:UPK983180 UZC983180:UZG983180 VIY983180:VJC983180 VSU983180:VSY983180 WCQ983180:WCU983180 WMM983180:WMQ983180 WWI983180:WWM983180">
      <formula1>0</formula1>
      <formula2>9999999</formula2>
    </dataValidation>
    <dataValidation type="whole" allowBlank="1" showInputMessage="1" showErrorMessage="1" error="SOMENTE NUMEROS INTEIROS DE 0 A 59" sqref="J65672:K65672 JH65672:JI65672 TD65672:TE65672 ACZ65672:ADA65672 AMV65672:AMW65672 AWR65672:AWS65672 BGN65672:BGO65672 BQJ65672:BQK65672 CAF65672:CAG65672 CKB65672:CKC65672 CTX65672:CTY65672 DDT65672:DDU65672 DNP65672:DNQ65672 DXL65672:DXM65672 EHH65672:EHI65672 ERD65672:ERE65672 FAZ65672:FBA65672 FKV65672:FKW65672 FUR65672:FUS65672 GEN65672:GEO65672 GOJ65672:GOK65672 GYF65672:GYG65672 HIB65672:HIC65672 HRX65672:HRY65672 IBT65672:IBU65672 ILP65672:ILQ65672 IVL65672:IVM65672 JFH65672:JFI65672 JPD65672:JPE65672 JYZ65672:JZA65672 KIV65672:KIW65672 KSR65672:KSS65672 LCN65672:LCO65672 LMJ65672:LMK65672 LWF65672:LWG65672 MGB65672:MGC65672 MPX65672:MPY65672 MZT65672:MZU65672 NJP65672:NJQ65672 NTL65672:NTM65672 ODH65672:ODI65672 OND65672:ONE65672 OWZ65672:OXA65672 PGV65672:PGW65672 PQR65672:PQS65672 QAN65672:QAO65672 QKJ65672:QKK65672 QUF65672:QUG65672 REB65672:REC65672 RNX65672:RNY65672 RXT65672:RXU65672 SHP65672:SHQ65672 SRL65672:SRM65672 TBH65672:TBI65672 TLD65672:TLE65672 TUZ65672:TVA65672 UEV65672:UEW65672 UOR65672:UOS65672 UYN65672:UYO65672 VIJ65672:VIK65672 VSF65672:VSG65672 WCB65672:WCC65672 WLX65672:WLY65672 WVT65672:WVU65672 J131208:K131208 JH131208:JI131208 TD131208:TE131208 ACZ131208:ADA131208 AMV131208:AMW131208 AWR131208:AWS131208 BGN131208:BGO131208 BQJ131208:BQK131208 CAF131208:CAG131208 CKB131208:CKC131208 CTX131208:CTY131208 DDT131208:DDU131208 DNP131208:DNQ131208 DXL131208:DXM131208 EHH131208:EHI131208 ERD131208:ERE131208 FAZ131208:FBA131208 FKV131208:FKW131208 FUR131208:FUS131208 GEN131208:GEO131208 GOJ131208:GOK131208 GYF131208:GYG131208 HIB131208:HIC131208 HRX131208:HRY131208 IBT131208:IBU131208 ILP131208:ILQ131208 IVL131208:IVM131208 JFH131208:JFI131208 JPD131208:JPE131208 JYZ131208:JZA131208 KIV131208:KIW131208 KSR131208:KSS131208 LCN131208:LCO131208 LMJ131208:LMK131208 LWF131208:LWG131208 MGB131208:MGC131208 MPX131208:MPY131208 MZT131208:MZU131208 NJP131208:NJQ131208 NTL131208:NTM131208 ODH131208:ODI131208 OND131208:ONE131208 OWZ131208:OXA131208 PGV131208:PGW131208 PQR131208:PQS131208 QAN131208:QAO131208 QKJ131208:QKK131208 QUF131208:QUG131208 REB131208:REC131208 RNX131208:RNY131208 RXT131208:RXU131208 SHP131208:SHQ131208 SRL131208:SRM131208 TBH131208:TBI131208 TLD131208:TLE131208 TUZ131208:TVA131208 UEV131208:UEW131208 UOR131208:UOS131208 UYN131208:UYO131208 VIJ131208:VIK131208 VSF131208:VSG131208 WCB131208:WCC131208 WLX131208:WLY131208 WVT131208:WVU131208 J196744:K196744 JH196744:JI196744 TD196744:TE196744 ACZ196744:ADA196744 AMV196744:AMW196744 AWR196744:AWS196744 BGN196744:BGO196744 BQJ196744:BQK196744 CAF196744:CAG196744 CKB196744:CKC196744 CTX196744:CTY196744 DDT196744:DDU196744 DNP196744:DNQ196744 DXL196744:DXM196744 EHH196744:EHI196744 ERD196744:ERE196744 FAZ196744:FBA196744 FKV196744:FKW196744 FUR196744:FUS196744 GEN196744:GEO196744 GOJ196744:GOK196744 GYF196744:GYG196744 HIB196744:HIC196744 HRX196744:HRY196744 IBT196744:IBU196744 ILP196744:ILQ196744 IVL196744:IVM196744 JFH196744:JFI196744 JPD196744:JPE196744 JYZ196744:JZA196744 KIV196744:KIW196744 KSR196744:KSS196744 LCN196744:LCO196744 LMJ196744:LMK196744 LWF196744:LWG196744 MGB196744:MGC196744 MPX196744:MPY196744 MZT196744:MZU196744 NJP196744:NJQ196744 NTL196744:NTM196744 ODH196744:ODI196744 OND196744:ONE196744 OWZ196744:OXA196744 PGV196744:PGW196744 PQR196744:PQS196744 QAN196744:QAO196744 QKJ196744:QKK196744 QUF196744:QUG196744 REB196744:REC196744 RNX196744:RNY196744 RXT196744:RXU196744 SHP196744:SHQ196744 SRL196744:SRM196744 TBH196744:TBI196744 TLD196744:TLE196744 TUZ196744:TVA196744 UEV196744:UEW196744 UOR196744:UOS196744 UYN196744:UYO196744 VIJ196744:VIK196744 VSF196744:VSG196744 WCB196744:WCC196744 WLX196744:WLY196744 WVT196744:WVU196744 J262280:K262280 JH262280:JI262280 TD262280:TE262280 ACZ262280:ADA262280 AMV262280:AMW262280 AWR262280:AWS262280 BGN262280:BGO262280 BQJ262280:BQK262280 CAF262280:CAG262280 CKB262280:CKC262280 CTX262280:CTY262280 DDT262280:DDU262280 DNP262280:DNQ262280 DXL262280:DXM262280 EHH262280:EHI262280 ERD262280:ERE262280 FAZ262280:FBA262280 FKV262280:FKW262280 FUR262280:FUS262280 GEN262280:GEO262280 GOJ262280:GOK262280 GYF262280:GYG262280 HIB262280:HIC262280 HRX262280:HRY262280 IBT262280:IBU262280 ILP262280:ILQ262280 IVL262280:IVM262280 JFH262280:JFI262280 JPD262280:JPE262280 JYZ262280:JZA262280 KIV262280:KIW262280 KSR262280:KSS262280 LCN262280:LCO262280 LMJ262280:LMK262280 LWF262280:LWG262280 MGB262280:MGC262280 MPX262280:MPY262280 MZT262280:MZU262280 NJP262280:NJQ262280 NTL262280:NTM262280 ODH262280:ODI262280 OND262280:ONE262280 OWZ262280:OXA262280 PGV262280:PGW262280 PQR262280:PQS262280 QAN262280:QAO262280 QKJ262280:QKK262280 QUF262280:QUG262280 REB262280:REC262280 RNX262280:RNY262280 RXT262280:RXU262280 SHP262280:SHQ262280 SRL262280:SRM262280 TBH262280:TBI262280 TLD262280:TLE262280 TUZ262280:TVA262280 UEV262280:UEW262280 UOR262280:UOS262280 UYN262280:UYO262280 VIJ262280:VIK262280 VSF262280:VSG262280 WCB262280:WCC262280 WLX262280:WLY262280 WVT262280:WVU262280 J327816:K327816 JH327816:JI327816 TD327816:TE327816 ACZ327816:ADA327816 AMV327816:AMW327816 AWR327816:AWS327816 BGN327816:BGO327816 BQJ327816:BQK327816 CAF327816:CAG327816 CKB327816:CKC327816 CTX327816:CTY327816 DDT327816:DDU327816 DNP327816:DNQ327816 DXL327816:DXM327816 EHH327816:EHI327816 ERD327816:ERE327816 FAZ327816:FBA327816 FKV327816:FKW327816 FUR327816:FUS327816 GEN327816:GEO327816 GOJ327816:GOK327816 GYF327816:GYG327816 HIB327816:HIC327816 HRX327816:HRY327816 IBT327816:IBU327816 ILP327816:ILQ327816 IVL327816:IVM327816 JFH327816:JFI327816 JPD327816:JPE327816 JYZ327816:JZA327816 KIV327816:KIW327816 KSR327816:KSS327816 LCN327816:LCO327816 LMJ327816:LMK327816 LWF327816:LWG327816 MGB327816:MGC327816 MPX327816:MPY327816 MZT327816:MZU327816 NJP327816:NJQ327816 NTL327816:NTM327816 ODH327816:ODI327816 OND327816:ONE327816 OWZ327816:OXA327816 PGV327816:PGW327816 PQR327816:PQS327816 QAN327816:QAO327816 QKJ327816:QKK327816 QUF327816:QUG327816 REB327816:REC327816 RNX327816:RNY327816 RXT327816:RXU327816 SHP327816:SHQ327816 SRL327816:SRM327816 TBH327816:TBI327816 TLD327816:TLE327816 TUZ327816:TVA327816 UEV327816:UEW327816 UOR327816:UOS327816 UYN327816:UYO327816 VIJ327816:VIK327816 VSF327816:VSG327816 WCB327816:WCC327816 WLX327816:WLY327816 WVT327816:WVU327816 J393352:K393352 JH393352:JI393352 TD393352:TE393352 ACZ393352:ADA393352 AMV393352:AMW393352 AWR393352:AWS393352 BGN393352:BGO393352 BQJ393352:BQK393352 CAF393352:CAG393352 CKB393352:CKC393352 CTX393352:CTY393352 DDT393352:DDU393352 DNP393352:DNQ393352 DXL393352:DXM393352 EHH393352:EHI393352 ERD393352:ERE393352 FAZ393352:FBA393352 FKV393352:FKW393352 FUR393352:FUS393352 GEN393352:GEO393352 GOJ393352:GOK393352 GYF393352:GYG393352 HIB393352:HIC393352 HRX393352:HRY393352 IBT393352:IBU393352 ILP393352:ILQ393352 IVL393352:IVM393352 JFH393352:JFI393352 JPD393352:JPE393352 JYZ393352:JZA393352 KIV393352:KIW393352 KSR393352:KSS393352 LCN393352:LCO393352 LMJ393352:LMK393352 LWF393352:LWG393352 MGB393352:MGC393352 MPX393352:MPY393352 MZT393352:MZU393352 NJP393352:NJQ393352 NTL393352:NTM393352 ODH393352:ODI393352 OND393352:ONE393352 OWZ393352:OXA393352 PGV393352:PGW393352 PQR393352:PQS393352 QAN393352:QAO393352 QKJ393352:QKK393352 QUF393352:QUG393352 REB393352:REC393352 RNX393352:RNY393352 RXT393352:RXU393352 SHP393352:SHQ393352 SRL393352:SRM393352 TBH393352:TBI393352 TLD393352:TLE393352 TUZ393352:TVA393352 UEV393352:UEW393352 UOR393352:UOS393352 UYN393352:UYO393352 VIJ393352:VIK393352 VSF393352:VSG393352 WCB393352:WCC393352 WLX393352:WLY393352 WVT393352:WVU393352 J458888:K458888 JH458888:JI458888 TD458888:TE458888 ACZ458888:ADA458888 AMV458888:AMW458888 AWR458888:AWS458888 BGN458888:BGO458888 BQJ458888:BQK458888 CAF458888:CAG458888 CKB458888:CKC458888 CTX458888:CTY458888 DDT458888:DDU458888 DNP458888:DNQ458888 DXL458888:DXM458888 EHH458888:EHI458888 ERD458888:ERE458888 FAZ458888:FBA458888 FKV458888:FKW458888 FUR458888:FUS458888 GEN458888:GEO458888 GOJ458888:GOK458888 GYF458888:GYG458888 HIB458888:HIC458888 HRX458888:HRY458888 IBT458888:IBU458888 ILP458888:ILQ458888 IVL458888:IVM458888 JFH458888:JFI458888 JPD458888:JPE458888 JYZ458888:JZA458888 KIV458888:KIW458888 KSR458888:KSS458888 LCN458888:LCO458888 LMJ458888:LMK458888 LWF458888:LWG458888 MGB458888:MGC458888 MPX458888:MPY458888 MZT458888:MZU458888 NJP458888:NJQ458888 NTL458888:NTM458888 ODH458888:ODI458888 OND458888:ONE458888 OWZ458888:OXA458888 PGV458888:PGW458888 PQR458888:PQS458888 QAN458888:QAO458888 QKJ458888:QKK458888 QUF458888:QUG458888 REB458888:REC458888 RNX458888:RNY458888 RXT458888:RXU458888 SHP458888:SHQ458888 SRL458888:SRM458888 TBH458888:TBI458888 TLD458888:TLE458888 TUZ458888:TVA458888 UEV458888:UEW458888 UOR458888:UOS458888 UYN458888:UYO458888 VIJ458888:VIK458888 VSF458888:VSG458888 WCB458888:WCC458888 WLX458888:WLY458888 WVT458888:WVU458888 J524424:K524424 JH524424:JI524424 TD524424:TE524424 ACZ524424:ADA524424 AMV524424:AMW524424 AWR524424:AWS524424 BGN524424:BGO524424 BQJ524424:BQK524424 CAF524424:CAG524424 CKB524424:CKC524424 CTX524424:CTY524424 DDT524424:DDU524424 DNP524424:DNQ524424 DXL524424:DXM524424 EHH524424:EHI524424 ERD524424:ERE524424 FAZ524424:FBA524424 FKV524424:FKW524424 FUR524424:FUS524424 GEN524424:GEO524424 GOJ524424:GOK524424 GYF524424:GYG524424 HIB524424:HIC524424 HRX524424:HRY524424 IBT524424:IBU524424 ILP524424:ILQ524424 IVL524424:IVM524424 JFH524424:JFI524424 JPD524424:JPE524424 JYZ524424:JZA524424 KIV524424:KIW524424 KSR524424:KSS524424 LCN524424:LCO524424 LMJ524424:LMK524424 LWF524424:LWG524424 MGB524424:MGC524424 MPX524424:MPY524424 MZT524424:MZU524424 NJP524424:NJQ524424 NTL524424:NTM524424 ODH524424:ODI524424 OND524424:ONE524424 OWZ524424:OXA524424 PGV524424:PGW524424 PQR524424:PQS524424 QAN524424:QAO524424 QKJ524424:QKK524424 QUF524424:QUG524424 REB524424:REC524424 RNX524424:RNY524424 RXT524424:RXU524424 SHP524424:SHQ524424 SRL524424:SRM524424 TBH524424:TBI524424 TLD524424:TLE524424 TUZ524424:TVA524424 UEV524424:UEW524424 UOR524424:UOS524424 UYN524424:UYO524424 VIJ524424:VIK524424 VSF524424:VSG524424 WCB524424:WCC524424 WLX524424:WLY524424 WVT524424:WVU524424 J589960:K589960 JH589960:JI589960 TD589960:TE589960 ACZ589960:ADA589960 AMV589960:AMW589960 AWR589960:AWS589960 BGN589960:BGO589960 BQJ589960:BQK589960 CAF589960:CAG589960 CKB589960:CKC589960 CTX589960:CTY589960 DDT589960:DDU589960 DNP589960:DNQ589960 DXL589960:DXM589960 EHH589960:EHI589960 ERD589960:ERE589960 FAZ589960:FBA589960 FKV589960:FKW589960 FUR589960:FUS589960 GEN589960:GEO589960 GOJ589960:GOK589960 GYF589960:GYG589960 HIB589960:HIC589960 HRX589960:HRY589960 IBT589960:IBU589960 ILP589960:ILQ589960 IVL589960:IVM589960 JFH589960:JFI589960 JPD589960:JPE589960 JYZ589960:JZA589960 KIV589960:KIW589960 KSR589960:KSS589960 LCN589960:LCO589960 LMJ589960:LMK589960 LWF589960:LWG589960 MGB589960:MGC589960 MPX589960:MPY589960 MZT589960:MZU589960 NJP589960:NJQ589960 NTL589960:NTM589960 ODH589960:ODI589960 OND589960:ONE589960 OWZ589960:OXA589960 PGV589960:PGW589960 PQR589960:PQS589960 QAN589960:QAO589960 QKJ589960:QKK589960 QUF589960:QUG589960 REB589960:REC589960 RNX589960:RNY589960 RXT589960:RXU589960 SHP589960:SHQ589960 SRL589960:SRM589960 TBH589960:TBI589960 TLD589960:TLE589960 TUZ589960:TVA589960 UEV589960:UEW589960 UOR589960:UOS589960 UYN589960:UYO589960 VIJ589960:VIK589960 VSF589960:VSG589960 WCB589960:WCC589960 WLX589960:WLY589960 WVT589960:WVU589960 J655496:K655496 JH655496:JI655496 TD655496:TE655496 ACZ655496:ADA655496 AMV655496:AMW655496 AWR655496:AWS655496 BGN655496:BGO655496 BQJ655496:BQK655496 CAF655496:CAG655496 CKB655496:CKC655496 CTX655496:CTY655496 DDT655496:DDU655496 DNP655496:DNQ655496 DXL655496:DXM655496 EHH655496:EHI655496 ERD655496:ERE655496 FAZ655496:FBA655496 FKV655496:FKW655496 FUR655496:FUS655496 GEN655496:GEO655496 GOJ655496:GOK655496 GYF655496:GYG655496 HIB655496:HIC655496 HRX655496:HRY655496 IBT655496:IBU655496 ILP655496:ILQ655496 IVL655496:IVM655496 JFH655496:JFI655496 JPD655496:JPE655496 JYZ655496:JZA655496 KIV655496:KIW655496 KSR655496:KSS655496 LCN655496:LCO655496 LMJ655496:LMK655496 LWF655496:LWG655496 MGB655496:MGC655496 MPX655496:MPY655496 MZT655496:MZU655496 NJP655496:NJQ655496 NTL655496:NTM655496 ODH655496:ODI655496 OND655496:ONE655496 OWZ655496:OXA655496 PGV655496:PGW655496 PQR655496:PQS655496 QAN655496:QAO655496 QKJ655496:QKK655496 QUF655496:QUG655496 REB655496:REC655496 RNX655496:RNY655496 RXT655496:RXU655496 SHP655496:SHQ655496 SRL655496:SRM655496 TBH655496:TBI655496 TLD655496:TLE655496 TUZ655496:TVA655496 UEV655496:UEW655496 UOR655496:UOS655496 UYN655496:UYO655496 VIJ655496:VIK655496 VSF655496:VSG655496 WCB655496:WCC655496 WLX655496:WLY655496 WVT655496:WVU655496 J721032:K721032 JH721032:JI721032 TD721032:TE721032 ACZ721032:ADA721032 AMV721032:AMW721032 AWR721032:AWS721032 BGN721032:BGO721032 BQJ721032:BQK721032 CAF721032:CAG721032 CKB721032:CKC721032 CTX721032:CTY721032 DDT721032:DDU721032 DNP721032:DNQ721032 DXL721032:DXM721032 EHH721032:EHI721032 ERD721032:ERE721032 FAZ721032:FBA721032 FKV721032:FKW721032 FUR721032:FUS721032 GEN721032:GEO721032 GOJ721032:GOK721032 GYF721032:GYG721032 HIB721032:HIC721032 HRX721032:HRY721032 IBT721032:IBU721032 ILP721032:ILQ721032 IVL721032:IVM721032 JFH721032:JFI721032 JPD721032:JPE721032 JYZ721032:JZA721032 KIV721032:KIW721032 KSR721032:KSS721032 LCN721032:LCO721032 LMJ721032:LMK721032 LWF721032:LWG721032 MGB721032:MGC721032 MPX721032:MPY721032 MZT721032:MZU721032 NJP721032:NJQ721032 NTL721032:NTM721032 ODH721032:ODI721032 OND721032:ONE721032 OWZ721032:OXA721032 PGV721032:PGW721032 PQR721032:PQS721032 QAN721032:QAO721032 QKJ721032:QKK721032 QUF721032:QUG721032 REB721032:REC721032 RNX721032:RNY721032 RXT721032:RXU721032 SHP721032:SHQ721032 SRL721032:SRM721032 TBH721032:TBI721032 TLD721032:TLE721032 TUZ721032:TVA721032 UEV721032:UEW721032 UOR721032:UOS721032 UYN721032:UYO721032 VIJ721032:VIK721032 VSF721032:VSG721032 WCB721032:WCC721032 WLX721032:WLY721032 WVT721032:WVU721032 J786568:K786568 JH786568:JI786568 TD786568:TE786568 ACZ786568:ADA786568 AMV786568:AMW786568 AWR786568:AWS786568 BGN786568:BGO786568 BQJ786568:BQK786568 CAF786568:CAG786568 CKB786568:CKC786568 CTX786568:CTY786568 DDT786568:DDU786568 DNP786568:DNQ786568 DXL786568:DXM786568 EHH786568:EHI786568 ERD786568:ERE786568 FAZ786568:FBA786568 FKV786568:FKW786568 FUR786568:FUS786568 GEN786568:GEO786568 GOJ786568:GOK786568 GYF786568:GYG786568 HIB786568:HIC786568 HRX786568:HRY786568 IBT786568:IBU786568 ILP786568:ILQ786568 IVL786568:IVM786568 JFH786568:JFI786568 JPD786568:JPE786568 JYZ786568:JZA786568 KIV786568:KIW786568 KSR786568:KSS786568 LCN786568:LCO786568 LMJ786568:LMK786568 LWF786568:LWG786568 MGB786568:MGC786568 MPX786568:MPY786568 MZT786568:MZU786568 NJP786568:NJQ786568 NTL786568:NTM786568 ODH786568:ODI786568 OND786568:ONE786568 OWZ786568:OXA786568 PGV786568:PGW786568 PQR786568:PQS786568 QAN786568:QAO786568 QKJ786568:QKK786568 QUF786568:QUG786568 REB786568:REC786568 RNX786568:RNY786568 RXT786568:RXU786568 SHP786568:SHQ786568 SRL786568:SRM786568 TBH786568:TBI786568 TLD786568:TLE786568 TUZ786568:TVA786568 UEV786568:UEW786568 UOR786568:UOS786568 UYN786568:UYO786568 VIJ786568:VIK786568 VSF786568:VSG786568 WCB786568:WCC786568 WLX786568:WLY786568 WVT786568:WVU786568 J852104:K852104 JH852104:JI852104 TD852104:TE852104 ACZ852104:ADA852104 AMV852104:AMW852104 AWR852104:AWS852104 BGN852104:BGO852104 BQJ852104:BQK852104 CAF852104:CAG852104 CKB852104:CKC852104 CTX852104:CTY852104 DDT852104:DDU852104 DNP852104:DNQ852104 DXL852104:DXM852104 EHH852104:EHI852104 ERD852104:ERE852104 FAZ852104:FBA852104 FKV852104:FKW852104 FUR852104:FUS852104 GEN852104:GEO852104 GOJ852104:GOK852104 GYF852104:GYG852104 HIB852104:HIC852104 HRX852104:HRY852104 IBT852104:IBU852104 ILP852104:ILQ852104 IVL852104:IVM852104 JFH852104:JFI852104 JPD852104:JPE852104 JYZ852104:JZA852104 KIV852104:KIW852104 KSR852104:KSS852104 LCN852104:LCO852104 LMJ852104:LMK852104 LWF852104:LWG852104 MGB852104:MGC852104 MPX852104:MPY852104 MZT852104:MZU852104 NJP852104:NJQ852104 NTL852104:NTM852104 ODH852104:ODI852104 OND852104:ONE852104 OWZ852104:OXA852104 PGV852104:PGW852104 PQR852104:PQS852104 QAN852104:QAO852104 QKJ852104:QKK852104 QUF852104:QUG852104 REB852104:REC852104 RNX852104:RNY852104 RXT852104:RXU852104 SHP852104:SHQ852104 SRL852104:SRM852104 TBH852104:TBI852104 TLD852104:TLE852104 TUZ852104:TVA852104 UEV852104:UEW852104 UOR852104:UOS852104 UYN852104:UYO852104 VIJ852104:VIK852104 VSF852104:VSG852104 WCB852104:WCC852104 WLX852104:WLY852104 WVT852104:WVU852104 J917640:K917640 JH917640:JI917640 TD917640:TE917640 ACZ917640:ADA917640 AMV917640:AMW917640 AWR917640:AWS917640 BGN917640:BGO917640 BQJ917640:BQK917640 CAF917640:CAG917640 CKB917640:CKC917640 CTX917640:CTY917640 DDT917640:DDU917640 DNP917640:DNQ917640 DXL917640:DXM917640 EHH917640:EHI917640 ERD917640:ERE917640 FAZ917640:FBA917640 FKV917640:FKW917640 FUR917640:FUS917640 GEN917640:GEO917640 GOJ917640:GOK917640 GYF917640:GYG917640 HIB917640:HIC917640 HRX917640:HRY917640 IBT917640:IBU917640 ILP917640:ILQ917640 IVL917640:IVM917640 JFH917640:JFI917640 JPD917640:JPE917640 JYZ917640:JZA917640 KIV917640:KIW917640 KSR917640:KSS917640 LCN917640:LCO917640 LMJ917640:LMK917640 LWF917640:LWG917640 MGB917640:MGC917640 MPX917640:MPY917640 MZT917640:MZU917640 NJP917640:NJQ917640 NTL917640:NTM917640 ODH917640:ODI917640 OND917640:ONE917640 OWZ917640:OXA917640 PGV917640:PGW917640 PQR917640:PQS917640 QAN917640:QAO917640 QKJ917640:QKK917640 QUF917640:QUG917640 REB917640:REC917640 RNX917640:RNY917640 RXT917640:RXU917640 SHP917640:SHQ917640 SRL917640:SRM917640 TBH917640:TBI917640 TLD917640:TLE917640 TUZ917640:TVA917640 UEV917640:UEW917640 UOR917640:UOS917640 UYN917640:UYO917640 VIJ917640:VIK917640 VSF917640:VSG917640 WCB917640:WCC917640 WLX917640:WLY917640 WVT917640:WVU917640 J983176:K983176 JH983176:JI983176 TD983176:TE983176 ACZ983176:ADA983176 AMV983176:AMW983176 AWR983176:AWS983176 BGN983176:BGO983176 BQJ983176:BQK983176 CAF983176:CAG983176 CKB983176:CKC983176 CTX983176:CTY983176 DDT983176:DDU983176 DNP983176:DNQ983176 DXL983176:DXM983176 EHH983176:EHI983176 ERD983176:ERE983176 FAZ983176:FBA983176 FKV983176:FKW983176 FUR983176:FUS983176 GEN983176:GEO983176 GOJ983176:GOK983176 GYF983176:GYG983176 HIB983176:HIC983176 HRX983176:HRY983176 IBT983176:IBU983176 ILP983176:ILQ983176 IVL983176:IVM983176 JFH983176:JFI983176 JPD983176:JPE983176 JYZ983176:JZA983176 KIV983176:KIW983176 KSR983176:KSS983176 LCN983176:LCO983176 LMJ983176:LMK983176 LWF983176:LWG983176 MGB983176:MGC983176 MPX983176:MPY983176 MZT983176:MZU983176 NJP983176:NJQ983176 NTL983176:NTM983176 ODH983176:ODI983176 OND983176:ONE983176 OWZ983176:OXA983176 PGV983176:PGW983176 PQR983176:PQS983176 QAN983176:QAO983176 QKJ983176:QKK983176 QUF983176:QUG983176 REB983176:REC983176 RNX983176:RNY983176 RXT983176:RXU983176 SHP983176:SHQ983176 SRL983176:SRM983176 TBH983176:TBI983176 TLD983176:TLE983176 TUZ983176:TVA983176 UEV983176:UEW983176 UOR983176:UOS983176 UYN983176:UYO983176 VIJ983176:VIK983176 VSF983176:VSG983176 WCB983176:WCC983176 WLX983176:WLY983176 WVT983176:WVU983176 W65672:X65672 JU65672:JV65672 TQ65672:TR65672 ADM65672:ADN65672 ANI65672:ANJ65672 AXE65672:AXF65672 BHA65672:BHB65672 BQW65672:BQX65672 CAS65672:CAT65672 CKO65672:CKP65672 CUK65672:CUL65672 DEG65672:DEH65672 DOC65672:DOD65672 DXY65672:DXZ65672 EHU65672:EHV65672 ERQ65672:ERR65672 FBM65672:FBN65672 FLI65672:FLJ65672 FVE65672:FVF65672 GFA65672:GFB65672 GOW65672:GOX65672 GYS65672:GYT65672 HIO65672:HIP65672 HSK65672:HSL65672 ICG65672:ICH65672 IMC65672:IMD65672 IVY65672:IVZ65672 JFU65672:JFV65672 JPQ65672:JPR65672 JZM65672:JZN65672 KJI65672:KJJ65672 KTE65672:KTF65672 LDA65672:LDB65672 LMW65672:LMX65672 LWS65672:LWT65672 MGO65672:MGP65672 MQK65672:MQL65672 NAG65672:NAH65672 NKC65672:NKD65672 NTY65672:NTZ65672 ODU65672:ODV65672 ONQ65672:ONR65672 OXM65672:OXN65672 PHI65672:PHJ65672 PRE65672:PRF65672 QBA65672:QBB65672 QKW65672:QKX65672 QUS65672:QUT65672 REO65672:REP65672 ROK65672:ROL65672 RYG65672:RYH65672 SIC65672:SID65672 SRY65672:SRZ65672 TBU65672:TBV65672 TLQ65672:TLR65672 TVM65672:TVN65672 UFI65672:UFJ65672 UPE65672:UPF65672 UZA65672:UZB65672 VIW65672:VIX65672 VSS65672:VST65672 WCO65672:WCP65672 WMK65672:WML65672 WWG65672:WWH65672 W131208:X131208 JU131208:JV131208 TQ131208:TR131208 ADM131208:ADN131208 ANI131208:ANJ131208 AXE131208:AXF131208 BHA131208:BHB131208 BQW131208:BQX131208 CAS131208:CAT131208 CKO131208:CKP131208 CUK131208:CUL131208 DEG131208:DEH131208 DOC131208:DOD131208 DXY131208:DXZ131208 EHU131208:EHV131208 ERQ131208:ERR131208 FBM131208:FBN131208 FLI131208:FLJ131208 FVE131208:FVF131208 GFA131208:GFB131208 GOW131208:GOX131208 GYS131208:GYT131208 HIO131208:HIP131208 HSK131208:HSL131208 ICG131208:ICH131208 IMC131208:IMD131208 IVY131208:IVZ131208 JFU131208:JFV131208 JPQ131208:JPR131208 JZM131208:JZN131208 KJI131208:KJJ131208 KTE131208:KTF131208 LDA131208:LDB131208 LMW131208:LMX131208 LWS131208:LWT131208 MGO131208:MGP131208 MQK131208:MQL131208 NAG131208:NAH131208 NKC131208:NKD131208 NTY131208:NTZ131208 ODU131208:ODV131208 ONQ131208:ONR131208 OXM131208:OXN131208 PHI131208:PHJ131208 PRE131208:PRF131208 QBA131208:QBB131208 QKW131208:QKX131208 QUS131208:QUT131208 REO131208:REP131208 ROK131208:ROL131208 RYG131208:RYH131208 SIC131208:SID131208 SRY131208:SRZ131208 TBU131208:TBV131208 TLQ131208:TLR131208 TVM131208:TVN131208 UFI131208:UFJ131208 UPE131208:UPF131208 UZA131208:UZB131208 VIW131208:VIX131208 VSS131208:VST131208 WCO131208:WCP131208 WMK131208:WML131208 WWG131208:WWH131208 W196744:X196744 JU196744:JV196744 TQ196744:TR196744 ADM196744:ADN196744 ANI196744:ANJ196744 AXE196744:AXF196744 BHA196744:BHB196744 BQW196744:BQX196744 CAS196744:CAT196744 CKO196744:CKP196744 CUK196744:CUL196744 DEG196744:DEH196744 DOC196744:DOD196744 DXY196744:DXZ196744 EHU196744:EHV196744 ERQ196744:ERR196744 FBM196744:FBN196744 FLI196744:FLJ196744 FVE196744:FVF196744 GFA196744:GFB196744 GOW196744:GOX196744 GYS196744:GYT196744 HIO196744:HIP196744 HSK196744:HSL196744 ICG196744:ICH196744 IMC196744:IMD196744 IVY196744:IVZ196744 JFU196744:JFV196744 JPQ196744:JPR196744 JZM196744:JZN196744 KJI196744:KJJ196744 KTE196744:KTF196744 LDA196744:LDB196744 LMW196744:LMX196744 LWS196744:LWT196744 MGO196744:MGP196744 MQK196744:MQL196744 NAG196744:NAH196744 NKC196744:NKD196744 NTY196744:NTZ196744 ODU196744:ODV196744 ONQ196744:ONR196744 OXM196744:OXN196744 PHI196744:PHJ196744 PRE196744:PRF196744 QBA196744:QBB196744 QKW196744:QKX196744 QUS196744:QUT196744 REO196744:REP196744 ROK196744:ROL196744 RYG196744:RYH196744 SIC196744:SID196744 SRY196744:SRZ196744 TBU196744:TBV196744 TLQ196744:TLR196744 TVM196744:TVN196744 UFI196744:UFJ196744 UPE196744:UPF196744 UZA196744:UZB196744 VIW196744:VIX196744 VSS196744:VST196744 WCO196744:WCP196744 WMK196744:WML196744 WWG196744:WWH196744 W262280:X262280 JU262280:JV262280 TQ262280:TR262280 ADM262280:ADN262280 ANI262280:ANJ262280 AXE262280:AXF262280 BHA262280:BHB262280 BQW262280:BQX262280 CAS262280:CAT262280 CKO262280:CKP262280 CUK262280:CUL262280 DEG262280:DEH262280 DOC262280:DOD262280 DXY262280:DXZ262280 EHU262280:EHV262280 ERQ262280:ERR262280 FBM262280:FBN262280 FLI262280:FLJ262280 FVE262280:FVF262280 GFA262280:GFB262280 GOW262280:GOX262280 GYS262280:GYT262280 HIO262280:HIP262280 HSK262280:HSL262280 ICG262280:ICH262280 IMC262280:IMD262280 IVY262280:IVZ262280 JFU262280:JFV262280 JPQ262280:JPR262280 JZM262280:JZN262280 KJI262280:KJJ262280 KTE262280:KTF262280 LDA262280:LDB262280 LMW262280:LMX262280 LWS262280:LWT262280 MGO262280:MGP262280 MQK262280:MQL262280 NAG262280:NAH262280 NKC262280:NKD262280 NTY262280:NTZ262280 ODU262280:ODV262280 ONQ262280:ONR262280 OXM262280:OXN262280 PHI262280:PHJ262280 PRE262280:PRF262280 QBA262280:QBB262280 QKW262280:QKX262280 QUS262280:QUT262280 REO262280:REP262280 ROK262280:ROL262280 RYG262280:RYH262280 SIC262280:SID262280 SRY262280:SRZ262280 TBU262280:TBV262280 TLQ262280:TLR262280 TVM262280:TVN262280 UFI262280:UFJ262280 UPE262280:UPF262280 UZA262280:UZB262280 VIW262280:VIX262280 VSS262280:VST262280 WCO262280:WCP262280 WMK262280:WML262280 WWG262280:WWH262280 W327816:X327816 JU327816:JV327816 TQ327816:TR327816 ADM327816:ADN327816 ANI327816:ANJ327816 AXE327816:AXF327816 BHA327816:BHB327816 BQW327816:BQX327816 CAS327816:CAT327816 CKO327816:CKP327816 CUK327816:CUL327816 DEG327816:DEH327816 DOC327816:DOD327816 DXY327816:DXZ327816 EHU327816:EHV327816 ERQ327816:ERR327816 FBM327816:FBN327816 FLI327816:FLJ327816 FVE327816:FVF327816 GFA327816:GFB327816 GOW327816:GOX327816 GYS327816:GYT327816 HIO327816:HIP327816 HSK327816:HSL327816 ICG327816:ICH327816 IMC327816:IMD327816 IVY327816:IVZ327816 JFU327816:JFV327816 JPQ327816:JPR327816 JZM327816:JZN327816 KJI327816:KJJ327816 KTE327816:KTF327816 LDA327816:LDB327816 LMW327816:LMX327816 LWS327816:LWT327816 MGO327816:MGP327816 MQK327816:MQL327816 NAG327816:NAH327816 NKC327816:NKD327816 NTY327816:NTZ327816 ODU327816:ODV327816 ONQ327816:ONR327816 OXM327816:OXN327816 PHI327816:PHJ327816 PRE327816:PRF327816 QBA327816:QBB327816 QKW327816:QKX327816 QUS327816:QUT327816 REO327816:REP327816 ROK327816:ROL327816 RYG327816:RYH327816 SIC327816:SID327816 SRY327816:SRZ327816 TBU327816:TBV327816 TLQ327816:TLR327816 TVM327816:TVN327816 UFI327816:UFJ327816 UPE327816:UPF327816 UZA327816:UZB327816 VIW327816:VIX327816 VSS327816:VST327816 WCO327816:WCP327816 WMK327816:WML327816 WWG327816:WWH327816 W393352:X393352 JU393352:JV393352 TQ393352:TR393352 ADM393352:ADN393352 ANI393352:ANJ393352 AXE393352:AXF393352 BHA393352:BHB393352 BQW393352:BQX393352 CAS393352:CAT393352 CKO393352:CKP393352 CUK393352:CUL393352 DEG393352:DEH393352 DOC393352:DOD393352 DXY393352:DXZ393352 EHU393352:EHV393352 ERQ393352:ERR393352 FBM393352:FBN393352 FLI393352:FLJ393352 FVE393352:FVF393352 GFA393352:GFB393352 GOW393352:GOX393352 GYS393352:GYT393352 HIO393352:HIP393352 HSK393352:HSL393352 ICG393352:ICH393352 IMC393352:IMD393352 IVY393352:IVZ393352 JFU393352:JFV393352 JPQ393352:JPR393352 JZM393352:JZN393352 KJI393352:KJJ393352 KTE393352:KTF393352 LDA393352:LDB393352 LMW393352:LMX393352 LWS393352:LWT393352 MGO393352:MGP393352 MQK393352:MQL393352 NAG393352:NAH393352 NKC393352:NKD393352 NTY393352:NTZ393352 ODU393352:ODV393352 ONQ393352:ONR393352 OXM393352:OXN393352 PHI393352:PHJ393352 PRE393352:PRF393352 QBA393352:QBB393352 QKW393352:QKX393352 QUS393352:QUT393352 REO393352:REP393352 ROK393352:ROL393352 RYG393352:RYH393352 SIC393352:SID393352 SRY393352:SRZ393352 TBU393352:TBV393352 TLQ393352:TLR393352 TVM393352:TVN393352 UFI393352:UFJ393352 UPE393352:UPF393352 UZA393352:UZB393352 VIW393352:VIX393352 VSS393352:VST393352 WCO393352:WCP393352 WMK393352:WML393352 WWG393352:WWH393352 W458888:X458888 JU458888:JV458888 TQ458888:TR458888 ADM458888:ADN458888 ANI458888:ANJ458888 AXE458888:AXF458888 BHA458888:BHB458888 BQW458888:BQX458888 CAS458888:CAT458888 CKO458888:CKP458888 CUK458888:CUL458888 DEG458888:DEH458888 DOC458888:DOD458888 DXY458888:DXZ458888 EHU458888:EHV458888 ERQ458888:ERR458888 FBM458888:FBN458888 FLI458888:FLJ458888 FVE458888:FVF458888 GFA458888:GFB458888 GOW458888:GOX458888 GYS458888:GYT458888 HIO458888:HIP458888 HSK458888:HSL458888 ICG458888:ICH458888 IMC458888:IMD458888 IVY458888:IVZ458888 JFU458888:JFV458888 JPQ458888:JPR458888 JZM458888:JZN458888 KJI458888:KJJ458888 KTE458888:KTF458888 LDA458888:LDB458888 LMW458888:LMX458888 LWS458888:LWT458888 MGO458888:MGP458888 MQK458888:MQL458888 NAG458888:NAH458888 NKC458888:NKD458888 NTY458888:NTZ458888 ODU458888:ODV458888 ONQ458888:ONR458888 OXM458888:OXN458888 PHI458888:PHJ458888 PRE458888:PRF458888 QBA458888:QBB458888 QKW458888:QKX458888 QUS458888:QUT458888 REO458888:REP458888 ROK458888:ROL458888 RYG458888:RYH458888 SIC458888:SID458888 SRY458888:SRZ458888 TBU458888:TBV458888 TLQ458888:TLR458888 TVM458888:TVN458888 UFI458888:UFJ458888 UPE458888:UPF458888 UZA458888:UZB458888 VIW458888:VIX458888 VSS458888:VST458888 WCO458888:WCP458888 WMK458888:WML458888 WWG458888:WWH458888 W524424:X524424 JU524424:JV524424 TQ524424:TR524424 ADM524424:ADN524424 ANI524424:ANJ524424 AXE524424:AXF524424 BHA524424:BHB524424 BQW524424:BQX524424 CAS524424:CAT524424 CKO524424:CKP524424 CUK524424:CUL524424 DEG524424:DEH524424 DOC524424:DOD524424 DXY524424:DXZ524424 EHU524424:EHV524424 ERQ524424:ERR524424 FBM524424:FBN524424 FLI524424:FLJ524424 FVE524424:FVF524424 GFA524424:GFB524424 GOW524424:GOX524424 GYS524424:GYT524424 HIO524424:HIP524424 HSK524424:HSL524424 ICG524424:ICH524424 IMC524424:IMD524424 IVY524424:IVZ524424 JFU524424:JFV524424 JPQ524424:JPR524424 JZM524424:JZN524424 KJI524424:KJJ524424 KTE524424:KTF524424 LDA524424:LDB524424 LMW524424:LMX524424 LWS524424:LWT524424 MGO524424:MGP524424 MQK524424:MQL524424 NAG524424:NAH524424 NKC524424:NKD524424 NTY524424:NTZ524424 ODU524424:ODV524424 ONQ524424:ONR524424 OXM524424:OXN524424 PHI524424:PHJ524424 PRE524424:PRF524424 QBA524424:QBB524424 QKW524424:QKX524424 QUS524424:QUT524424 REO524424:REP524424 ROK524424:ROL524424 RYG524424:RYH524424 SIC524424:SID524424 SRY524424:SRZ524424 TBU524424:TBV524424 TLQ524424:TLR524424 TVM524424:TVN524424 UFI524424:UFJ524424 UPE524424:UPF524424 UZA524424:UZB524424 VIW524424:VIX524424 VSS524424:VST524424 WCO524424:WCP524424 WMK524424:WML524424 WWG524424:WWH524424 W589960:X589960 JU589960:JV589960 TQ589960:TR589960 ADM589960:ADN589960 ANI589960:ANJ589960 AXE589960:AXF589960 BHA589960:BHB589960 BQW589960:BQX589960 CAS589960:CAT589960 CKO589960:CKP589960 CUK589960:CUL589960 DEG589960:DEH589960 DOC589960:DOD589960 DXY589960:DXZ589960 EHU589960:EHV589960 ERQ589960:ERR589960 FBM589960:FBN589960 FLI589960:FLJ589960 FVE589960:FVF589960 GFA589960:GFB589960 GOW589960:GOX589960 GYS589960:GYT589960 HIO589960:HIP589960 HSK589960:HSL589960 ICG589960:ICH589960 IMC589960:IMD589960 IVY589960:IVZ589960 JFU589960:JFV589960 JPQ589960:JPR589960 JZM589960:JZN589960 KJI589960:KJJ589960 KTE589960:KTF589960 LDA589960:LDB589960 LMW589960:LMX589960 LWS589960:LWT589960 MGO589960:MGP589960 MQK589960:MQL589960 NAG589960:NAH589960 NKC589960:NKD589960 NTY589960:NTZ589960 ODU589960:ODV589960 ONQ589960:ONR589960 OXM589960:OXN589960 PHI589960:PHJ589960 PRE589960:PRF589960 QBA589960:QBB589960 QKW589960:QKX589960 QUS589960:QUT589960 REO589960:REP589960 ROK589960:ROL589960 RYG589960:RYH589960 SIC589960:SID589960 SRY589960:SRZ589960 TBU589960:TBV589960 TLQ589960:TLR589960 TVM589960:TVN589960 UFI589960:UFJ589960 UPE589960:UPF589960 UZA589960:UZB589960 VIW589960:VIX589960 VSS589960:VST589960 WCO589960:WCP589960 WMK589960:WML589960 WWG589960:WWH589960 W655496:X655496 JU655496:JV655496 TQ655496:TR655496 ADM655496:ADN655496 ANI655496:ANJ655496 AXE655496:AXF655496 BHA655496:BHB655496 BQW655496:BQX655496 CAS655496:CAT655496 CKO655496:CKP655496 CUK655496:CUL655496 DEG655496:DEH655496 DOC655496:DOD655496 DXY655496:DXZ655496 EHU655496:EHV655496 ERQ655496:ERR655496 FBM655496:FBN655496 FLI655496:FLJ655496 FVE655496:FVF655496 GFA655496:GFB655496 GOW655496:GOX655496 GYS655496:GYT655496 HIO655496:HIP655496 HSK655496:HSL655496 ICG655496:ICH655496 IMC655496:IMD655496 IVY655496:IVZ655496 JFU655496:JFV655496 JPQ655496:JPR655496 JZM655496:JZN655496 KJI655496:KJJ655496 KTE655496:KTF655496 LDA655496:LDB655496 LMW655496:LMX655496 LWS655496:LWT655496 MGO655496:MGP655496 MQK655496:MQL655496 NAG655496:NAH655496 NKC655496:NKD655496 NTY655496:NTZ655496 ODU655496:ODV655496 ONQ655496:ONR655496 OXM655496:OXN655496 PHI655496:PHJ655496 PRE655496:PRF655496 QBA655496:QBB655496 QKW655496:QKX655496 QUS655496:QUT655496 REO655496:REP655496 ROK655496:ROL655496 RYG655496:RYH655496 SIC655496:SID655496 SRY655496:SRZ655496 TBU655496:TBV655496 TLQ655496:TLR655496 TVM655496:TVN655496 UFI655496:UFJ655496 UPE655496:UPF655496 UZA655496:UZB655496 VIW655496:VIX655496 VSS655496:VST655496 WCO655496:WCP655496 WMK655496:WML655496 WWG655496:WWH655496 W721032:X721032 JU721032:JV721032 TQ721032:TR721032 ADM721032:ADN721032 ANI721032:ANJ721032 AXE721032:AXF721032 BHA721032:BHB721032 BQW721032:BQX721032 CAS721032:CAT721032 CKO721032:CKP721032 CUK721032:CUL721032 DEG721032:DEH721032 DOC721032:DOD721032 DXY721032:DXZ721032 EHU721032:EHV721032 ERQ721032:ERR721032 FBM721032:FBN721032 FLI721032:FLJ721032 FVE721032:FVF721032 GFA721032:GFB721032 GOW721032:GOX721032 GYS721032:GYT721032 HIO721032:HIP721032 HSK721032:HSL721032 ICG721032:ICH721032 IMC721032:IMD721032 IVY721032:IVZ721032 JFU721032:JFV721032 JPQ721032:JPR721032 JZM721032:JZN721032 KJI721032:KJJ721032 KTE721032:KTF721032 LDA721032:LDB721032 LMW721032:LMX721032 LWS721032:LWT721032 MGO721032:MGP721032 MQK721032:MQL721032 NAG721032:NAH721032 NKC721032:NKD721032 NTY721032:NTZ721032 ODU721032:ODV721032 ONQ721032:ONR721032 OXM721032:OXN721032 PHI721032:PHJ721032 PRE721032:PRF721032 QBA721032:QBB721032 QKW721032:QKX721032 QUS721032:QUT721032 REO721032:REP721032 ROK721032:ROL721032 RYG721032:RYH721032 SIC721032:SID721032 SRY721032:SRZ721032 TBU721032:TBV721032 TLQ721032:TLR721032 TVM721032:TVN721032 UFI721032:UFJ721032 UPE721032:UPF721032 UZA721032:UZB721032 VIW721032:VIX721032 VSS721032:VST721032 WCO721032:WCP721032 WMK721032:WML721032 WWG721032:WWH721032 W786568:X786568 JU786568:JV786568 TQ786568:TR786568 ADM786568:ADN786568 ANI786568:ANJ786568 AXE786568:AXF786568 BHA786568:BHB786568 BQW786568:BQX786568 CAS786568:CAT786568 CKO786568:CKP786568 CUK786568:CUL786568 DEG786568:DEH786568 DOC786568:DOD786568 DXY786568:DXZ786568 EHU786568:EHV786568 ERQ786568:ERR786568 FBM786568:FBN786568 FLI786568:FLJ786568 FVE786568:FVF786568 GFA786568:GFB786568 GOW786568:GOX786568 GYS786568:GYT786568 HIO786568:HIP786568 HSK786568:HSL786568 ICG786568:ICH786568 IMC786568:IMD786568 IVY786568:IVZ786568 JFU786568:JFV786568 JPQ786568:JPR786568 JZM786568:JZN786568 KJI786568:KJJ786568 KTE786568:KTF786568 LDA786568:LDB786568 LMW786568:LMX786568 LWS786568:LWT786568 MGO786568:MGP786568 MQK786568:MQL786568 NAG786568:NAH786568 NKC786568:NKD786568 NTY786568:NTZ786568 ODU786568:ODV786568 ONQ786568:ONR786568 OXM786568:OXN786568 PHI786568:PHJ786568 PRE786568:PRF786568 QBA786568:QBB786568 QKW786568:QKX786568 QUS786568:QUT786568 REO786568:REP786568 ROK786568:ROL786568 RYG786568:RYH786568 SIC786568:SID786568 SRY786568:SRZ786568 TBU786568:TBV786568 TLQ786568:TLR786568 TVM786568:TVN786568 UFI786568:UFJ786568 UPE786568:UPF786568 UZA786568:UZB786568 VIW786568:VIX786568 VSS786568:VST786568 WCO786568:WCP786568 WMK786568:WML786568 WWG786568:WWH786568 W852104:X852104 JU852104:JV852104 TQ852104:TR852104 ADM852104:ADN852104 ANI852104:ANJ852104 AXE852104:AXF852104 BHA852104:BHB852104 BQW852104:BQX852104 CAS852104:CAT852104 CKO852104:CKP852104 CUK852104:CUL852104 DEG852104:DEH852104 DOC852104:DOD852104 DXY852104:DXZ852104 EHU852104:EHV852104 ERQ852104:ERR852104 FBM852104:FBN852104 FLI852104:FLJ852104 FVE852104:FVF852104 GFA852104:GFB852104 GOW852104:GOX852104 GYS852104:GYT852104 HIO852104:HIP852104 HSK852104:HSL852104 ICG852104:ICH852104 IMC852104:IMD852104 IVY852104:IVZ852104 JFU852104:JFV852104 JPQ852104:JPR852104 JZM852104:JZN852104 KJI852104:KJJ852104 KTE852104:KTF852104 LDA852104:LDB852104 LMW852104:LMX852104 LWS852104:LWT852104 MGO852104:MGP852104 MQK852104:MQL852104 NAG852104:NAH852104 NKC852104:NKD852104 NTY852104:NTZ852104 ODU852104:ODV852104 ONQ852104:ONR852104 OXM852104:OXN852104 PHI852104:PHJ852104 PRE852104:PRF852104 QBA852104:QBB852104 QKW852104:QKX852104 QUS852104:QUT852104 REO852104:REP852104 ROK852104:ROL852104 RYG852104:RYH852104 SIC852104:SID852104 SRY852104:SRZ852104 TBU852104:TBV852104 TLQ852104:TLR852104 TVM852104:TVN852104 UFI852104:UFJ852104 UPE852104:UPF852104 UZA852104:UZB852104 VIW852104:VIX852104 VSS852104:VST852104 WCO852104:WCP852104 WMK852104:WML852104 WWG852104:WWH852104 W917640:X917640 JU917640:JV917640 TQ917640:TR917640 ADM917640:ADN917640 ANI917640:ANJ917640 AXE917640:AXF917640 BHA917640:BHB917640 BQW917640:BQX917640 CAS917640:CAT917640 CKO917640:CKP917640 CUK917640:CUL917640 DEG917640:DEH917640 DOC917640:DOD917640 DXY917640:DXZ917640 EHU917640:EHV917640 ERQ917640:ERR917640 FBM917640:FBN917640 FLI917640:FLJ917640 FVE917640:FVF917640 GFA917640:GFB917640 GOW917640:GOX917640 GYS917640:GYT917640 HIO917640:HIP917640 HSK917640:HSL917640 ICG917640:ICH917640 IMC917640:IMD917640 IVY917640:IVZ917640 JFU917640:JFV917640 JPQ917640:JPR917640 JZM917640:JZN917640 KJI917640:KJJ917640 KTE917640:KTF917640 LDA917640:LDB917640 LMW917640:LMX917640 LWS917640:LWT917640 MGO917640:MGP917640 MQK917640:MQL917640 NAG917640:NAH917640 NKC917640:NKD917640 NTY917640:NTZ917640 ODU917640:ODV917640 ONQ917640:ONR917640 OXM917640:OXN917640 PHI917640:PHJ917640 PRE917640:PRF917640 QBA917640:QBB917640 QKW917640:QKX917640 QUS917640:QUT917640 REO917640:REP917640 ROK917640:ROL917640 RYG917640:RYH917640 SIC917640:SID917640 SRY917640:SRZ917640 TBU917640:TBV917640 TLQ917640:TLR917640 TVM917640:TVN917640 UFI917640:UFJ917640 UPE917640:UPF917640 UZA917640:UZB917640 VIW917640:VIX917640 VSS917640:VST917640 WCO917640:WCP917640 WMK917640:WML917640 WWG917640:WWH917640 W983176:X983176 JU983176:JV983176 TQ983176:TR983176 ADM983176:ADN983176 ANI983176:ANJ983176 AXE983176:AXF983176 BHA983176:BHB983176 BQW983176:BQX983176 CAS983176:CAT983176 CKO983176:CKP983176 CUK983176:CUL983176 DEG983176:DEH983176 DOC983176:DOD983176 DXY983176:DXZ983176 EHU983176:EHV983176 ERQ983176:ERR983176 FBM983176:FBN983176 FLI983176:FLJ983176 FVE983176:FVF983176 GFA983176:GFB983176 GOW983176:GOX983176 GYS983176:GYT983176 HIO983176:HIP983176 HSK983176:HSL983176 ICG983176:ICH983176 IMC983176:IMD983176 IVY983176:IVZ983176 JFU983176:JFV983176 JPQ983176:JPR983176 JZM983176:JZN983176 KJI983176:KJJ983176 KTE983176:KTF983176 LDA983176:LDB983176 LMW983176:LMX983176 LWS983176:LWT983176 MGO983176:MGP983176 MQK983176:MQL983176 NAG983176:NAH983176 NKC983176:NKD983176 NTY983176:NTZ983176 ODU983176:ODV983176 ONQ983176:ONR983176 OXM983176:OXN983176 PHI983176:PHJ983176 PRE983176:PRF983176 QBA983176:QBB983176 QKW983176:QKX983176 QUS983176:QUT983176 REO983176:REP983176 ROK983176:ROL983176 RYG983176:RYH983176 SIC983176:SID983176 SRY983176:SRZ983176 TBU983176:TBV983176 TLQ983176:TLR983176 TVM983176:TVN983176 UFI983176:UFJ983176 UPE983176:UPF983176 UZA983176:UZB983176 VIW983176:VIX983176 VSS983176:VST983176 WCO983176:WCP983176 WMK983176:WML983176 WWG983176:WWH983176">
      <formula1>0</formula1>
      <formula2>59</formula2>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6:WWM983166 WMJ983166:WMQ983166 WCN983166:WCU983166 VSR983166:VSY983166 VIV983166:VJC983166 UYZ983166:UZG983166 UPD983166:UPK983166 UFH983166:UFO983166 TVL983166:TVS983166 TLP983166:TLW983166 TBT983166:TCA983166 SRX983166:SSE983166 SIB983166:SII983166 RYF983166:RYM983166 ROJ983166:ROQ983166 REN983166:REU983166 QUR983166:QUY983166 QKV983166:QLC983166 QAZ983166:QBG983166 PRD983166:PRK983166 PHH983166:PHO983166 OXL983166:OXS983166 ONP983166:ONW983166 ODT983166:OEA983166 NTX983166:NUE983166 NKB983166:NKI983166 NAF983166:NAM983166 MQJ983166:MQQ983166 MGN983166:MGU983166 LWR983166:LWY983166 LMV983166:LNC983166 LCZ983166:LDG983166 KTD983166:KTK983166 KJH983166:KJO983166 JZL983166:JZS983166 JPP983166:JPW983166 JFT983166:JGA983166 IVX983166:IWE983166 IMB983166:IMI983166 ICF983166:ICM983166 HSJ983166:HSQ983166 HIN983166:HIU983166 GYR983166:GYY983166 GOV983166:GPC983166 GEZ983166:GFG983166 FVD983166:FVK983166 FLH983166:FLO983166 FBL983166:FBS983166 ERP983166:ERW983166 EHT983166:EIA983166 DXX983166:DYE983166 DOB983166:DOI983166 DEF983166:DEM983166 CUJ983166:CUQ983166 CKN983166:CKU983166 CAR983166:CAY983166 BQV983166:BRC983166 BGZ983166:BHG983166 AXD983166:AXK983166 ANH983166:ANO983166 ADL983166:ADS983166 TP983166:TW983166 JT983166:KA983166 V983166:AC983166 WWF917630:WWM917630 WMJ917630:WMQ917630 WCN917630:WCU917630 VSR917630:VSY917630 VIV917630:VJC917630 UYZ917630:UZG917630 UPD917630:UPK917630 UFH917630:UFO917630 TVL917630:TVS917630 TLP917630:TLW917630 TBT917630:TCA917630 SRX917630:SSE917630 SIB917630:SII917630 RYF917630:RYM917630 ROJ917630:ROQ917630 REN917630:REU917630 QUR917630:QUY917630 QKV917630:QLC917630 QAZ917630:QBG917630 PRD917630:PRK917630 PHH917630:PHO917630 OXL917630:OXS917630 ONP917630:ONW917630 ODT917630:OEA917630 NTX917630:NUE917630 NKB917630:NKI917630 NAF917630:NAM917630 MQJ917630:MQQ917630 MGN917630:MGU917630 LWR917630:LWY917630 LMV917630:LNC917630 LCZ917630:LDG917630 KTD917630:KTK917630 KJH917630:KJO917630 JZL917630:JZS917630 JPP917630:JPW917630 JFT917630:JGA917630 IVX917630:IWE917630 IMB917630:IMI917630 ICF917630:ICM917630 HSJ917630:HSQ917630 HIN917630:HIU917630 GYR917630:GYY917630 GOV917630:GPC917630 GEZ917630:GFG917630 FVD917630:FVK917630 FLH917630:FLO917630 FBL917630:FBS917630 ERP917630:ERW917630 EHT917630:EIA917630 DXX917630:DYE917630 DOB917630:DOI917630 DEF917630:DEM917630 CUJ917630:CUQ917630 CKN917630:CKU917630 CAR917630:CAY917630 BQV917630:BRC917630 BGZ917630:BHG917630 AXD917630:AXK917630 ANH917630:ANO917630 ADL917630:ADS917630 TP917630:TW917630 JT917630:KA917630 V917630:AC917630 WWF852094:WWM852094 WMJ852094:WMQ852094 WCN852094:WCU852094 VSR852094:VSY852094 VIV852094:VJC852094 UYZ852094:UZG852094 UPD852094:UPK852094 UFH852094:UFO852094 TVL852094:TVS852094 TLP852094:TLW852094 TBT852094:TCA852094 SRX852094:SSE852094 SIB852094:SII852094 RYF852094:RYM852094 ROJ852094:ROQ852094 REN852094:REU852094 QUR852094:QUY852094 QKV852094:QLC852094 QAZ852094:QBG852094 PRD852094:PRK852094 PHH852094:PHO852094 OXL852094:OXS852094 ONP852094:ONW852094 ODT852094:OEA852094 NTX852094:NUE852094 NKB852094:NKI852094 NAF852094:NAM852094 MQJ852094:MQQ852094 MGN852094:MGU852094 LWR852094:LWY852094 LMV852094:LNC852094 LCZ852094:LDG852094 KTD852094:KTK852094 KJH852094:KJO852094 JZL852094:JZS852094 JPP852094:JPW852094 JFT852094:JGA852094 IVX852094:IWE852094 IMB852094:IMI852094 ICF852094:ICM852094 HSJ852094:HSQ852094 HIN852094:HIU852094 GYR852094:GYY852094 GOV852094:GPC852094 GEZ852094:GFG852094 FVD852094:FVK852094 FLH852094:FLO852094 FBL852094:FBS852094 ERP852094:ERW852094 EHT852094:EIA852094 DXX852094:DYE852094 DOB852094:DOI852094 DEF852094:DEM852094 CUJ852094:CUQ852094 CKN852094:CKU852094 CAR852094:CAY852094 BQV852094:BRC852094 BGZ852094:BHG852094 AXD852094:AXK852094 ANH852094:ANO852094 ADL852094:ADS852094 TP852094:TW852094 JT852094:KA852094 V852094:AC852094 WWF786558:WWM786558 WMJ786558:WMQ786558 WCN786558:WCU786558 VSR786558:VSY786558 VIV786558:VJC786558 UYZ786558:UZG786558 UPD786558:UPK786558 UFH786558:UFO786558 TVL786558:TVS786558 TLP786558:TLW786558 TBT786558:TCA786558 SRX786558:SSE786558 SIB786558:SII786558 RYF786558:RYM786558 ROJ786558:ROQ786558 REN786558:REU786558 QUR786558:QUY786558 QKV786558:QLC786558 QAZ786558:QBG786558 PRD786558:PRK786558 PHH786558:PHO786558 OXL786558:OXS786558 ONP786558:ONW786558 ODT786558:OEA786558 NTX786558:NUE786558 NKB786558:NKI786558 NAF786558:NAM786558 MQJ786558:MQQ786558 MGN786558:MGU786558 LWR786558:LWY786558 LMV786558:LNC786558 LCZ786558:LDG786558 KTD786558:KTK786558 KJH786558:KJO786558 JZL786558:JZS786558 JPP786558:JPW786558 JFT786558:JGA786558 IVX786558:IWE786558 IMB786558:IMI786558 ICF786558:ICM786558 HSJ786558:HSQ786558 HIN786558:HIU786558 GYR786558:GYY786558 GOV786558:GPC786558 GEZ786558:GFG786558 FVD786558:FVK786558 FLH786558:FLO786558 FBL786558:FBS786558 ERP786558:ERW786558 EHT786558:EIA786558 DXX786558:DYE786558 DOB786558:DOI786558 DEF786558:DEM786558 CUJ786558:CUQ786558 CKN786558:CKU786558 CAR786558:CAY786558 BQV786558:BRC786558 BGZ786558:BHG786558 AXD786558:AXK786558 ANH786558:ANO786558 ADL786558:ADS786558 TP786558:TW786558 JT786558:KA786558 V786558:AC786558 WWF721022:WWM721022 WMJ721022:WMQ721022 WCN721022:WCU721022 VSR721022:VSY721022 VIV721022:VJC721022 UYZ721022:UZG721022 UPD721022:UPK721022 UFH721022:UFO721022 TVL721022:TVS721022 TLP721022:TLW721022 TBT721022:TCA721022 SRX721022:SSE721022 SIB721022:SII721022 RYF721022:RYM721022 ROJ721022:ROQ721022 REN721022:REU721022 QUR721022:QUY721022 QKV721022:QLC721022 QAZ721022:QBG721022 PRD721022:PRK721022 PHH721022:PHO721022 OXL721022:OXS721022 ONP721022:ONW721022 ODT721022:OEA721022 NTX721022:NUE721022 NKB721022:NKI721022 NAF721022:NAM721022 MQJ721022:MQQ721022 MGN721022:MGU721022 LWR721022:LWY721022 LMV721022:LNC721022 LCZ721022:LDG721022 KTD721022:KTK721022 KJH721022:KJO721022 JZL721022:JZS721022 JPP721022:JPW721022 JFT721022:JGA721022 IVX721022:IWE721022 IMB721022:IMI721022 ICF721022:ICM721022 HSJ721022:HSQ721022 HIN721022:HIU721022 GYR721022:GYY721022 GOV721022:GPC721022 GEZ721022:GFG721022 FVD721022:FVK721022 FLH721022:FLO721022 FBL721022:FBS721022 ERP721022:ERW721022 EHT721022:EIA721022 DXX721022:DYE721022 DOB721022:DOI721022 DEF721022:DEM721022 CUJ721022:CUQ721022 CKN721022:CKU721022 CAR721022:CAY721022 BQV721022:BRC721022 BGZ721022:BHG721022 AXD721022:AXK721022 ANH721022:ANO721022 ADL721022:ADS721022 TP721022:TW721022 JT721022:KA721022 V721022:AC721022 WWF655486:WWM655486 WMJ655486:WMQ655486 WCN655486:WCU655486 VSR655486:VSY655486 VIV655486:VJC655486 UYZ655486:UZG655486 UPD655486:UPK655486 UFH655486:UFO655486 TVL655486:TVS655486 TLP655486:TLW655486 TBT655486:TCA655486 SRX655486:SSE655486 SIB655486:SII655486 RYF655486:RYM655486 ROJ655486:ROQ655486 REN655486:REU655486 QUR655486:QUY655486 QKV655486:QLC655486 QAZ655486:QBG655486 PRD655486:PRK655486 PHH655486:PHO655486 OXL655486:OXS655486 ONP655486:ONW655486 ODT655486:OEA655486 NTX655486:NUE655486 NKB655486:NKI655486 NAF655486:NAM655486 MQJ655486:MQQ655486 MGN655486:MGU655486 LWR655486:LWY655486 LMV655486:LNC655486 LCZ655486:LDG655486 KTD655486:KTK655486 KJH655486:KJO655486 JZL655486:JZS655486 JPP655486:JPW655486 JFT655486:JGA655486 IVX655486:IWE655486 IMB655486:IMI655486 ICF655486:ICM655486 HSJ655486:HSQ655486 HIN655486:HIU655486 GYR655486:GYY655486 GOV655486:GPC655486 GEZ655486:GFG655486 FVD655486:FVK655486 FLH655486:FLO655486 FBL655486:FBS655486 ERP655486:ERW655486 EHT655486:EIA655486 DXX655486:DYE655486 DOB655486:DOI655486 DEF655486:DEM655486 CUJ655486:CUQ655486 CKN655486:CKU655486 CAR655486:CAY655486 BQV655486:BRC655486 BGZ655486:BHG655486 AXD655486:AXK655486 ANH655486:ANO655486 ADL655486:ADS655486 TP655486:TW655486 JT655486:KA655486 V655486:AC655486 WWF589950:WWM589950 WMJ589950:WMQ589950 WCN589950:WCU589950 VSR589950:VSY589950 VIV589950:VJC589950 UYZ589950:UZG589950 UPD589950:UPK589950 UFH589950:UFO589950 TVL589950:TVS589950 TLP589950:TLW589950 TBT589950:TCA589950 SRX589950:SSE589950 SIB589950:SII589950 RYF589950:RYM589950 ROJ589950:ROQ589950 REN589950:REU589950 QUR589950:QUY589950 QKV589950:QLC589950 QAZ589950:QBG589950 PRD589950:PRK589950 PHH589950:PHO589950 OXL589950:OXS589950 ONP589950:ONW589950 ODT589950:OEA589950 NTX589950:NUE589950 NKB589950:NKI589950 NAF589950:NAM589950 MQJ589950:MQQ589950 MGN589950:MGU589950 LWR589950:LWY589950 LMV589950:LNC589950 LCZ589950:LDG589950 KTD589950:KTK589950 KJH589950:KJO589950 JZL589950:JZS589950 JPP589950:JPW589950 JFT589950:JGA589950 IVX589950:IWE589950 IMB589950:IMI589950 ICF589950:ICM589950 HSJ589950:HSQ589950 HIN589950:HIU589950 GYR589950:GYY589950 GOV589950:GPC589950 GEZ589950:GFG589950 FVD589950:FVK589950 FLH589950:FLO589950 FBL589950:FBS589950 ERP589950:ERW589950 EHT589950:EIA589950 DXX589950:DYE589950 DOB589950:DOI589950 DEF589950:DEM589950 CUJ589950:CUQ589950 CKN589950:CKU589950 CAR589950:CAY589950 BQV589950:BRC589950 BGZ589950:BHG589950 AXD589950:AXK589950 ANH589950:ANO589950 ADL589950:ADS589950 TP589950:TW589950 JT589950:KA589950 V589950:AC589950 WWF524414:WWM524414 WMJ524414:WMQ524414 WCN524414:WCU524414 VSR524414:VSY524414 VIV524414:VJC524414 UYZ524414:UZG524414 UPD524414:UPK524414 UFH524414:UFO524414 TVL524414:TVS524414 TLP524414:TLW524414 TBT524414:TCA524414 SRX524414:SSE524414 SIB524414:SII524414 RYF524414:RYM524414 ROJ524414:ROQ524414 REN524414:REU524414 QUR524414:QUY524414 QKV524414:QLC524414 QAZ524414:QBG524414 PRD524414:PRK524414 PHH524414:PHO524414 OXL524414:OXS524414 ONP524414:ONW524414 ODT524414:OEA524414 NTX524414:NUE524414 NKB524414:NKI524414 NAF524414:NAM524414 MQJ524414:MQQ524414 MGN524414:MGU524414 LWR524414:LWY524414 LMV524414:LNC524414 LCZ524414:LDG524414 KTD524414:KTK524414 KJH524414:KJO524414 JZL524414:JZS524414 JPP524414:JPW524414 JFT524414:JGA524414 IVX524414:IWE524414 IMB524414:IMI524414 ICF524414:ICM524414 HSJ524414:HSQ524414 HIN524414:HIU524414 GYR524414:GYY524414 GOV524414:GPC524414 GEZ524414:GFG524414 FVD524414:FVK524414 FLH524414:FLO524414 FBL524414:FBS524414 ERP524414:ERW524414 EHT524414:EIA524414 DXX524414:DYE524414 DOB524414:DOI524414 DEF524414:DEM524414 CUJ524414:CUQ524414 CKN524414:CKU524414 CAR524414:CAY524414 BQV524414:BRC524414 BGZ524414:BHG524414 AXD524414:AXK524414 ANH524414:ANO524414 ADL524414:ADS524414 TP524414:TW524414 JT524414:KA524414 V524414:AC524414 WWF458878:WWM458878 WMJ458878:WMQ458878 WCN458878:WCU458878 VSR458878:VSY458878 VIV458878:VJC458878 UYZ458878:UZG458878 UPD458878:UPK458878 UFH458878:UFO458878 TVL458878:TVS458878 TLP458878:TLW458878 TBT458878:TCA458878 SRX458878:SSE458878 SIB458878:SII458878 RYF458878:RYM458878 ROJ458878:ROQ458878 REN458878:REU458878 QUR458878:QUY458878 QKV458878:QLC458878 QAZ458878:QBG458878 PRD458878:PRK458878 PHH458878:PHO458878 OXL458878:OXS458878 ONP458878:ONW458878 ODT458878:OEA458878 NTX458878:NUE458878 NKB458878:NKI458878 NAF458878:NAM458878 MQJ458878:MQQ458878 MGN458878:MGU458878 LWR458878:LWY458878 LMV458878:LNC458878 LCZ458878:LDG458878 KTD458878:KTK458878 KJH458878:KJO458878 JZL458878:JZS458878 JPP458878:JPW458878 JFT458878:JGA458878 IVX458878:IWE458878 IMB458878:IMI458878 ICF458878:ICM458878 HSJ458878:HSQ458878 HIN458878:HIU458878 GYR458878:GYY458878 GOV458878:GPC458878 GEZ458878:GFG458878 FVD458878:FVK458878 FLH458878:FLO458878 FBL458878:FBS458878 ERP458878:ERW458878 EHT458878:EIA458878 DXX458878:DYE458878 DOB458878:DOI458878 DEF458878:DEM458878 CUJ458878:CUQ458878 CKN458878:CKU458878 CAR458878:CAY458878 BQV458878:BRC458878 BGZ458878:BHG458878 AXD458878:AXK458878 ANH458878:ANO458878 ADL458878:ADS458878 TP458878:TW458878 JT458878:KA458878 V458878:AC458878 WWF393342:WWM393342 WMJ393342:WMQ393342 WCN393342:WCU393342 VSR393342:VSY393342 VIV393342:VJC393342 UYZ393342:UZG393342 UPD393342:UPK393342 UFH393342:UFO393342 TVL393342:TVS393342 TLP393342:TLW393342 TBT393342:TCA393342 SRX393342:SSE393342 SIB393342:SII393342 RYF393342:RYM393342 ROJ393342:ROQ393342 REN393342:REU393342 QUR393342:QUY393342 QKV393342:QLC393342 QAZ393342:QBG393342 PRD393342:PRK393342 PHH393342:PHO393342 OXL393342:OXS393342 ONP393342:ONW393342 ODT393342:OEA393342 NTX393342:NUE393342 NKB393342:NKI393342 NAF393342:NAM393342 MQJ393342:MQQ393342 MGN393342:MGU393342 LWR393342:LWY393342 LMV393342:LNC393342 LCZ393342:LDG393342 KTD393342:KTK393342 KJH393342:KJO393342 JZL393342:JZS393342 JPP393342:JPW393342 JFT393342:JGA393342 IVX393342:IWE393342 IMB393342:IMI393342 ICF393342:ICM393342 HSJ393342:HSQ393342 HIN393342:HIU393342 GYR393342:GYY393342 GOV393342:GPC393342 GEZ393342:GFG393342 FVD393342:FVK393342 FLH393342:FLO393342 FBL393342:FBS393342 ERP393342:ERW393342 EHT393342:EIA393342 DXX393342:DYE393342 DOB393342:DOI393342 DEF393342:DEM393342 CUJ393342:CUQ393342 CKN393342:CKU393342 CAR393342:CAY393342 BQV393342:BRC393342 BGZ393342:BHG393342 AXD393342:AXK393342 ANH393342:ANO393342 ADL393342:ADS393342 TP393342:TW393342 JT393342:KA393342 V393342:AC393342 WWF327806:WWM327806 WMJ327806:WMQ327806 WCN327806:WCU327806 VSR327806:VSY327806 VIV327806:VJC327806 UYZ327806:UZG327806 UPD327806:UPK327806 UFH327806:UFO327806 TVL327806:TVS327806 TLP327806:TLW327806 TBT327806:TCA327806 SRX327806:SSE327806 SIB327806:SII327806 RYF327806:RYM327806 ROJ327806:ROQ327806 REN327806:REU327806 QUR327806:QUY327806 QKV327806:QLC327806 QAZ327806:QBG327806 PRD327806:PRK327806 PHH327806:PHO327806 OXL327806:OXS327806 ONP327806:ONW327806 ODT327806:OEA327806 NTX327806:NUE327806 NKB327806:NKI327806 NAF327806:NAM327806 MQJ327806:MQQ327806 MGN327806:MGU327806 LWR327806:LWY327806 LMV327806:LNC327806 LCZ327806:LDG327806 KTD327806:KTK327806 KJH327806:KJO327806 JZL327806:JZS327806 JPP327806:JPW327806 JFT327806:JGA327806 IVX327806:IWE327806 IMB327806:IMI327806 ICF327806:ICM327806 HSJ327806:HSQ327806 HIN327806:HIU327806 GYR327806:GYY327806 GOV327806:GPC327806 GEZ327806:GFG327806 FVD327806:FVK327806 FLH327806:FLO327806 FBL327806:FBS327806 ERP327806:ERW327806 EHT327806:EIA327806 DXX327806:DYE327806 DOB327806:DOI327806 DEF327806:DEM327806 CUJ327806:CUQ327806 CKN327806:CKU327806 CAR327806:CAY327806 BQV327806:BRC327806 BGZ327806:BHG327806 AXD327806:AXK327806 ANH327806:ANO327806 ADL327806:ADS327806 TP327806:TW327806 JT327806:KA327806 V327806:AC327806 WWF262270:WWM262270 WMJ262270:WMQ262270 WCN262270:WCU262270 VSR262270:VSY262270 VIV262270:VJC262270 UYZ262270:UZG262270 UPD262270:UPK262270 UFH262270:UFO262270 TVL262270:TVS262270 TLP262270:TLW262270 TBT262270:TCA262270 SRX262270:SSE262270 SIB262270:SII262270 RYF262270:RYM262270 ROJ262270:ROQ262270 REN262270:REU262270 QUR262270:QUY262270 QKV262270:QLC262270 QAZ262270:QBG262270 PRD262270:PRK262270 PHH262270:PHO262270 OXL262270:OXS262270 ONP262270:ONW262270 ODT262270:OEA262270 NTX262270:NUE262270 NKB262270:NKI262270 NAF262270:NAM262270 MQJ262270:MQQ262270 MGN262270:MGU262270 LWR262270:LWY262270 LMV262270:LNC262270 LCZ262270:LDG262270 KTD262270:KTK262270 KJH262270:KJO262270 JZL262270:JZS262270 JPP262270:JPW262270 JFT262270:JGA262270 IVX262270:IWE262270 IMB262270:IMI262270 ICF262270:ICM262270 HSJ262270:HSQ262270 HIN262270:HIU262270 GYR262270:GYY262270 GOV262270:GPC262270 GEZ262270:GFG262270 FVD262270:FVK262270 FLH262270:FLO262270 FBL262270:FBS262270 ERP262270:ERW262270 EHT262270:EIA262270 DXX262270:DYE262270 DOB262270:DOI262270 DEF262270:DEM262270 CUJ262270:CUQ262270 CKN262270:CKU262270 CAR262270:CAY262270 BQV262270:BRC262270 BGZ262270:BHG262270 AXD262270:AXK262270 ANH262270:ANO262270 ADL262270:ADS262270 TP262270:TW262270 JT262270:KA262270 V262270:AC262270 WWF196734:WWM196734 WMJ196734:WMQ196734 WCN196734:WCU196734 VSR196734:VSY196734 VIV196734:VJC196734 UYZ196734:UZG196734 UPD196734:UPK196734 UFH196734:UFO196734 TVL196734:TVS196734 TLP196734:TLW196734 TBT196734:TCA196734 SRX196734:SSE196734 SIB196734:SII196734 RYF196734:RYM196734 ROJ196734:ROQ196734 REN196734:REU196734 QUR196734:QUY196734 QKV196734:QLC196734 QAZ196734:QBG196734 PRD196734:PRK196734 PHH196734:PHO196734 OXL196734:OXS196734 ONP196734:ONW196734 ODT196734:OEA196734 NTX196734:NUE196734 NKB196734:NKI196734 NAF196734:NAM196734 MQJ196734:MQQ196734 MGN196734:MGU196734 LWR196734:LWY196734 LMV196734:LNC196734 LCZ196734:LDG196734 KTD196734:KTK196734 KJH196734:KJO196734 JZL196734:JZS196734 JPP196734:JPW196734 JFT196734:JGA196734 IVX196734:IWE196734 IMB196734:IMI196734 ICF196734:ICM196734 HSJ196734:HSQ196734 HIN196734:HIU196734 GYR196734:GYY196734 GOV196734:GPC196734 GEZ196734:GFG196734 FVD196734:FVK196734 FLH196734:FLO196734 FBL196734:FBS196734 ERP196734:ERW196734 EHT196734:EIA196734 DXX196734:DYE196734 DOB196734:DOI196734 DEF196734:DEM196734 CUJ196734:CUQ196734 CKN196734:CKU196734 CAR196734:CAY196734 BQV196734:BRC196734 BGZ196734:BHG196734 AXD196734:AXK196734 ANH196734:ANO196734 ADL196734:ADS196734 TP196734:TW196734 JT196734:KA196734 V196734:AC196734 WWF131198:WWM131198 WMJ131198:WMQ131198 WCN131198:WCU131198 VSR131198:VSY131198 VIV131198:VJC131198 UYZ131198:UZG131198 UPD131198:UPK131198 UFH131198:UFO131198 TVL131198:TVS131198 TLP131198:TLW131198 TBT131198:TCA131198 SRX131198:SSE131198 SIB131198:SII131198 RYF131198:RYM131198 ROJ131198:ROQ131198 REN131198:REU131198 QUR131198:QUY131198 QKV131198:QLC131198 QAZ131198:QBG131198 PRD131198:PRK131198 PHH131198:PHO131198 OXL131198:OXS131198 ONP131198:ONW131198 ODT131198:OEA131198 NTX131198:NUE131198 NKB131198:NKI131198 NAF131198:NAM131198 MQJ131198:MQQ131198 MGN131198:MGU131198 LWR131198:LWY131198 LMV131198:LNC131198 LCZ131198:LDG131198 KTD131198:KTK131198 KJH131198:KJO131198 JZL131198:JZS131198 JPP131198:JPW131198 JFT131198:JGA131198 IVX131198:IWE131198 IMB131198:IMI131198 ICF131198:ICM131198 HSJ131198:HSQ131198 HIN131198:HIU131198 GYR131198:GYY131198 GOV131198:GPC131198 GEZ131198:GFG131198 FVD131198:FVK131198 FLH131198:FLO131198 FBL131198:FBS131198 ERP131198:ERW131198 EHT131198:EIA131198 DXX131198:DYE131198 DOB131198:DOI131198 DEF131198:DEM131198 CUJ131198:CUQ131198 CKN131198:CKU131198 CAR131198:CAY131198 BQV131198:BRC131198 BGZ131198:BHG131198 AXD131198:AXK131198 ANH131198:ANO131198 ADL131198:ADS131198 TP131198:TW131198 JT131198:KA131198 V131198:AC131198 WWF65662:WWM65662 WMJ65662:WMQ65662 WCN65662:WCU65662 VSR65662:VSY65662 VIV65662:VJC65662 UYZ65662:UZG65662 UPD65662:UPK65662 UFH65662:UFO65662 TVL65662:TVS65662 TLP65662:TLW65662 TBT65662:TCA65662 SRX65662:SSE65662 SIB65662:SII65662 RYF65662:RYM65662 ROJ65662:ROQ65662 REN65662:REU65662 QUR65662:QUY65662 QKV65662:QLC65662 QAZ65662:QBG65662 PRD65662:PRK65662 PHH65662:PHO65662 OXL65662:OXS65662 ONP65662:ONW65662 ODT65662:OEA65662 NTX65662:NUE65662 NKB65662:NKI65662 NAF65662:NAM65662 MQJ65662:MQQ65662 MGN65662:MGU65662 LWR65662:LWY65662 LMV65662:LNC65662 LCZ65662:LDG65662 KTD65662:KTK65662 KJH65662:KJO65662 JZL65662:JZS65662 JPP65662:JPW65662 JFT65662:JGA65662 IVX65662:IWE65662 IMB65662:IMI65662 ICF65662:ICM65662 HSJ65662:HSQ65662 HIN65662:HIU65662 GYR65662:GYY65662 GOV65662:GPC65662 GEZ65662:GFG65662 FVD65662:FVK65662 FLH65662:FLO65662 FBL65662:FBS65662 ERP65662:ERW65662 EHT65662:EIA65662 DXX65662:DYE65662 DOB65662:DOI65662 DEF65662:DEM65662 CUJ65662:CUQ65662 CKN65662:CKU65662 CAR65662:CAY65662 BQV65662:BRC65662 BGZ65662:BHG65662 AXD65662:AXK65662 ANH65662:ANO65662 ADL65662:ADS65662 TP65662:TW65662 JT65662:KA65662 V65662:AC65662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$U$173:$U$1026</formula1>
    </dataValidation>
    <dataValidation type="list" allowBlank="1" showInputMessage="1" showErrorMessage="1" error="Selecionar classe de acordo com DN COPAM nº 74/2004 (classes 3, 4, 5 e 6)" prompt="Selecionar classe do empreendimento" sqref="WVU983188:WWA983188 WLY983188:WME983188 WCC983188:WCI983188 VSG983188:VSM983188 VIK983188:VIQ983188 UYO983188:UYU983188 UOS983188:UOY983188 UEW983188:UFC983188 TVA983188:TVG983188 TLE983188:TLK983188 TBI983188:TBO983188 SRM983188:SRS983188 SHQ983188:SHW983188 RXU983188:RYA983188 RNY983188:ROE983188 REC983188:REI983188 QUG983188:QUM983188 QKK983188:QKQ983188 QAO983188:QAU983188 PQS983188:PQY983188 PGW983188:PHC983188 OXA983188:OXG983188 ONE983188:ONK983188 ODI983188:ODO983188 NTM983188:NTS983188 NJQ983188:NJW983188 MZU983188:NAA983188 MPY983188:MQE983188 MGC983188:MGI983188 LWG983188:LWM983188 LMK983188:LMQ983188 LCO983188:LCU983188 KSS983188:KSY983188 KIW983188:KJC983188 JZA983188:JZG983188 JPE983188:JPK983188 JFI983188:JFO983188 IVM983188:IVS983188 ILQ983188:ILW983188 IBU983188:ICA983188 HRY983188:HSE983188 HIC983188:HII983188 GYG983188:GYM983188 GOK983188:GOQ983188 GEO983188:GEU983188 FUS983188:FUY983188 FKW983188:FLC983188 FBA983188:FBG983188 ERE983188:ERK983188 EHI983188:EHO983188 DXM983188:DXS983188 DNQ983188:DNW983188 DDU983188:DEA983188 CTY983188:CUE983188 CKC983188:CKI983188 CAG983188:CAM983188 BQK983188:BQQ983188 BGO983188:BGU983188 AWS983188:AWY983188 AMW983188:ANC983188 ADA983188:ADG983188 TE983188:TK983188 JI983188:JO983188 K983188:Q983188 WVU917652:WWA917652 WLY917652:WME917652 WCC917652:WCI917652 VSG917652:VSM917652 VIK917652:VIQ917652 UYO917652:UYU917652 UOS917652:UOY917652 UEW917652:UFC917652 TVA917652:TVG917652 TLE917652:TLK917652 TBI917652:TBO917652 SRM917652:SRS917652 SHQ917652:SHW917652 RXU917652:RYA917652 RNY917652:ROE917652 REC917652:REI917652 QUG917652:QUM917652 QKK917652:QKQ917652 QAO917652:QAU917652 PQS917652:PQY917652 PGW917652:PHC917652 OXA917652:OXG917652 ONE917652:ONK917652 ODI917652:ODO917652 NTM917652:NTS917652 NJQ917652:NJW917652 MZU917652:NAA917652 MPY917652:MQE917652 MGC917652:MGI917652 LWG917652:LWM917652 LMK917652:LMQ917652 LCO917652:LCU917652 KSS917652:KSY917652 KIW917652:KJC917652 JZA917652:JZG917652 JPE917652:JPK917652 JFI917652:JFO917652 IVM917652:IVS917652 ILQ917652:ILW917652 IBU917652:ICA917652 HRY917652:HSE917652 HIC917652:HII917652 GYG917652:GYM917652 GOK917652:GOQ917652 GEO917652:GEU917652 FUS917652:FUY917652 FKW917652:FLC917652 FBA917652:FBG917652 ERE917652:ERK917652 EHI917652:EHO917652 DXM917652:DXS917652 DNQ917652:DNW917652 DDU917652:DEA917652 CTY917652:CUE917652 CKC917652:CKI917652 CAG917652:CAM917652 BQK917652:BQQ917652 BGO917652:BGU917652 AWS917652:AWY917652 AMW917652:ANC917652 ADA917652:ADG917652 TE917652:TK917652 JI917652:JO917652 K917652:Q917652 WVU852116:WWA852116 WLY852116:WME852116 WCC852116:WCI852116 VSG852116:VSM852116 VIK852116:VIQ852116 UYO852116:UYU852116 UOS852116:UOY852116 UEW852116:UFC852116 TVA852116:TVG852116 TLE852116:TLK852116 TBI852116:TBO852116 SRM852116:SRS852116 SHQ852116:SHW852116 RXU852116:RYA852116 RNY852116:ROE852116 REC852116:REI852116 QUG852116:QUM852116 QKK852116:QKQ852116 QAO852116:QAU852116 PQS852116:PQY852116 PGW852116:PHC852116 OXA852116:OXG852116 ONE852116:ONK852116 ODI852116:ODO852116 NTM852116:NTS852116 NJQ852116:NJW852116 MZU852116:NAA852116 MPY852116:MQE852116 MGC852116:MGI852116 LWG852116:LWM852116 LMK852116:LMQ852116 LCO852116:LCU852116 KSS852116:KSY852116 KIW852116:KJC852116 JZA852116:JZG852116 JPE852116:JPK852116 JFI852116:JFO852116 IVM852116:IVS852116 ILQ852116:ILW852116 IBU852116:ICA852116 HRY852116:HSE852116 HIC852116:HII852116 GYG852116:GYM852116 GOK852116:GOQ852116 GEO852116:GEU852116 FUS852116:FUY852116 FKW852116:FLC852116 FBA852116:FBG852116 ERE852116:ERK852116 EHI852116:EHO852116 DXM852116:DXS852116 DNQ852116:DNW852116 DDU852116:DEA852116 CTY852116:CUE852116 CKC852116:CKI852116 CAG852116:CAM852116 BQK852116:BQQ852116 BGO852116:BGU852116 AWS852116:AWY852116 AMW852116:ANC852116 ADA852116:ADG852116 TE852116:TK852116 JI852116:JO852116 K852116:Q852116 WVU786580:WWA786580 WLY786580:WME786580 WCC786580:WCI786580 VSG786580:VSM786580 VIK786580:VIQ786580 UYO786580:UYU786580 UOS786580:UOY786580 UEW786580:UFC786580 TVA786580:TVG786580 TLE786580:TLK786580 TBI786580:TBO786580 SRM786580:SRS786580 SHQ786580:SHW786580 RXU786580:RYA786580 RNY786580:ROE786580 REC786580:REI786580 QUG786580:QUM786580 QKK786580:QKQ786580 QAO786580:QAU786580 PQS786580:PQY786580 PGW786580:PHC786580 OXA786580:OXG786580 ONE786580:ONK786580 ODI786580:ODO786580 NTM786580:NTS786580 NJQ786580:NJW786580 MZU786580:NAA786580 MPY786580:MQE786580 MGC786580:MGI786580 LWG786580:LWM786580 LMK786580:LMQ786580 LCO786580:LCU786580 KSS786580:KSY786580 KIW786580:KJC786580 JZA786580:JZG786580 JPE786580:JPK786580 JFI786580:JFO786580 IVM786580:IVS786580 ILQ786580:ILW786580 IBU786580:ICA786580 HRY786580:HSE786580 HIC786580:HII786580 GYG786580:GYM786580 GOK786580:GOQ786580 GEO786580:GEU786580 FUS786580:FUY786580 FKW786580:FLC786580 FBA786580:FBG786580 ERE786580:ERK786580 EHI786580:EHO786580 DXM786580:DXS786580 DNQ786580:DNW786580 DDU786580:DEA786580 CTY786580:CUE786580 CKC786580:CKI786580 CAG786580:CAM786580 BQK786580:BQQ786580 BGO786580:BGU786580 AWS786580:AWY786580 AMW786580:ANC786580 ADA786580:ADG786580 TE786580:TK786580 JI786580:JO786580 K786580:Q786580 WVU721044:WWA721044 WLY721044:WME721044 WCC721044:WCI721044 VSG721044:VSM721044 VIK721044:VIQ721044 UYO721044:UYU721044 UOS721044:UOY721044 UEW721044:UFC721044 TVA721044:TVG721044 TLE721044:TLK721044 TBI721044:TBO721044 SRM721044:SRS721044 SHQ721044:SHW721044 RXU721044:RYA721044 RNY721044:ROE721044 REC721044:REI721044 QUG721044:QUM721044 QKK721044:QKQ721044 QAO721044:QAU721044 PQS721044:PQY721044 PGW721044:PHC721044 OXA721044:OXG721044 ONE721044:ONK721044 ODI721044:ODO721044 NTM721044:NTS721044 NJQ721044:NJW721044 MZU721044:NAA721044 MPY721044:MQE721044 MGC721044:MGI721044 LWG721044:LWM721044 LMK721044:LMQ721044 LCO721044:LCU721044 KSS721044:KSY721044 KIW721044:KJC721044 JZA721044:JZG721044 JPE721044:JPK721044 JFI721044:JFO721044 IVM721044:IVS721044 ILQ721044:ILW721044 IBU721044:ICA721044 HRY721044:HSE721044 HIC721044:HII721044 GYG721044:GYM721044 GOK721044:GOQ721044 GEO721044:GEU721044 FUS721044:FUY721044 FKW721044:FLC721044 FBA721044:FBG721044 ERE721044:ERK721044 EHI721044:EHO721044 DXM721044:DXS721044 DNQ721044:DNW721044 DDU721044:DEA721044 CTY721044:CUE721044 CKC721044:CKI721044 CAG721044:CAM721044 BQK721044:BQQ721044 BGO721044:BGU721044 AWS721044:AWY721044 AMW721044:ANC721044 ADA721044:ADG721044 TE721044:TK721044 JI721044:JO721044 K721044:Q721044 WVU655508:WWA655508 WLY655508:WME655508 WCC655508:WCI655508 VSG655508:VSM655508 VIK655508:VIQ655508 UYO655508:UYU655508 UOS655508:UOY655508 UEW655508:UFC655508 TVA655508:TVG655508 TLE655508:TLK655508 TBI655508:TBO655508 SRM655508:SRS655508 SHQ655508:SHW655508 RXU655508:RYA655508 RNY655508:ROE655508 REC655508:REI655508 QUG655508:QUM655508 QKK655508:QKQ655508 QAO655508:QAU655508 PQS655508:PQY655508 PGW655508:PHC655508 OXA655508:OXG655508 ONE655508:ONK655508 ODI655508:ODO655508 NTM655508:NTS655508 NJQ655508:NJW655508 MZU655508:NAA655508 MPY655508:MQE655508 MGC655508:MGI655508 LWG655508:LWM655508 LMK655508:LMQ655508 LCO655508:LCU655508 KSS655508:KSY655508 KIW655508:KJC655508 JZA655508:JZG655508 JPE655508:JPK655508 JFI655508:JFO655508 IVM655508:IVS655508 ILQ655508:ILW655508 IBU655508:ICA655508 HRY655508:HSE655508 HIC655508:HII655508 GYG655508:GYM655508 GOK655508:GOQ655508 GEO655508:GEU655508 FUS655508:FUY655508 FKW655508:FLC655508 FBA655508:FBG655508 ERE655508:ERK655508 EHI655508:EHO655508 DXM655508:DXS655508 DNQ655508:DNW655508 DDU655508:DEA655508 CTY655508:CUE655508 CKC655508:CKI655508 CAG655508:CAM655508 BQK655508:BQQ655508 BGO655508:BGU655508 AWS655508:AWY655508 AMW655508:ANC655508 ADA655508:ADG655508 TE655508:TK655508 JI655508:JO655508 K655508:Q655508 WVU589972:WWA589972 WLY589972:WME589972 WCC589972:WCI589972 VSG589972:VSM589972 VIK589972:VIQ589972 UYO589972:UYU589972 UOS589972:UOY589972 UEW589972:UFC589972 TVA589972:TVG589972 TLE589972:TLK589972 TBI589972:TBO589972 SRM589972:SRS589972 SHQ589972:SHW589972 RXU589972:RYA589972 RNY589972:ROE589972 REC589972:REI589972 QUG589972:QUM589972 QKK589972:QKQ589972 QAO589972:QAU589972 PQS589972:PQY589972 PGW589972:PHC589972 OXA589972:OXG589972 ONE589972:ONK589972 ODI589972:ODO589972 NTM589972:NTS589972 NJQ589972:NJW589972 MZU589972:NAA589972 MPY589972:MQE589972 MGC589972:MGI589972 LWG589972:LWM589972 LMK589972:LMQ589972 LCO589972:LCU589972 KSS589972:KSY589972 KIW589972:KJC589972 JZA589972:JZG589972 JPE589972:JPK589972 JFI589972:JFO589972 IVM589972:IVS589972 ILQ589972:ILW589972 IBU589972:ICA589972 HRY589972:HSE589972 HIC589972:HII589972 GYG589972:GYM589972 GOK589972:GOQ589972 GEO589972:GEU589972 FUS589972:FUY589972 FKW589972:FLC589972 FBA589972:FBG589972 ERE589972:ERK589972 EHI589972:EHO589972 DXM589972:DXS589972 DNQ589972:DNW589972 DDU589972:DEA589972 CTY589972:CUE589972 CKC589972:CKI589972 CAG589972:CAM589972 BQK589972:BQQ589972 BGO589972:BGU589972 AWS589972:AWY589972 AMW589972:ANC589972 ADA589972:ADG589972 TE589972:TK589972 JI589972:JO589972 K589972:Q589972 WVU524436:WWA524436 WLY524436:WME524436 WCC524436:WCI524436 VSG524436:VSM524436 VIK524436:VIQ524436 UYO524436:UYU524436 UOS524436:UOY524436 UEW524436:UFC524436 TVA524436:TVG524436 TLE524436:TLK524436 TBI524436:TBO524436 SRM524436:SRS524436 SHQ524436:SHW524436 RXU524436:RYA524436 RNY524436:ROE524436 REC524436:REI524436 QUG524436:QUM524436 QKK524436:QKQ524436 QAO524436:QAU524436 PQS524436:PQY524436 PGW524436:PHC524436 OXA524436:OXG524436 ONE524436:ONK524436 ODI524436:ODO524436 NTM524436:NTS524436 NJQ524436:NJW524436 MZU524436:NAA524436 MPY524436:MQE524436 MGC524436:MGI524436 LWG524436:LWM524436 LMK524436:LMQ524436 LCO524436:LCU524436 KSS524436:KSY524436 KIW524436:KJC524436 JZA524436:JZG524436 JPE524436:JPK524436 JFI524436:JFO524436 IVM524436:IVS524436 ILQ524436:ILW524436 IBU524436:ICA524436 HRY524436:HSE524436 HIC524436:HII524436 GYG524436:GYM524436 GOK524436:GOQ524436 GEO524436:GEU524436 FUS524436:FUY524436 FKW524436:FLC524436 FBA524436:FBG524436 ERE524436:ERK524436 EHI524436:EHO524436 DXM524436:DXS524436 DNQ524436:DNW524436 DDU524436:DEA524436 CTY524436:CUE524436 CKC524436:CKI524436 CAG524436:CAM524436 BQK524436:BQQ524436 BGO524436:BGU524436 AWS524436:AWY524436 AMW524436:ANC524436 ADA524436:ADG524436 TE524436:TK524436 JI524436:JO524436 K524436:Q524436 WVU458900:WWA458900 WLY458900:WME458900 WCC458900:WCI458900 VSG458900:VSM458900 VIK458900:VIQ458900 UYO458900:UYU458900 UOS458900:UOY458900 UEW458900:UFC458900 TVA458900:TVG458900 TLE458900:TLK458900 TBI458900:TBO458900 SRM458900:SRS458900 SHQ458900:SHW458900 RXU458900:RYA458900 RNY458900:ROE458900 REC458900:REI458900 QUG458900:QUM458900 QKK458900:QKQ458900 QAO458900:QAU458900 PQS458900:PQY458900 PGW458900:PHC458900 OXA458900:OXG458900 ONE458900:ONK458900 ODI458900:ODO458900 NTM458900:NTS458900 NJQ458900:NJW458900 MZU458900:NAA458900 MPY458900:MQE458900 MGC458900:MGI458900 LWG458900:LWM458900 LMK458900:LMQ458900 LCO458900:LCU458900 KSS458900:KSY458900 KIW458900:KJC458900 JZA458900:JZG458900 JPE458900:JPK458900 JFI458900:JFO458900 IVM458900:IVS458900 ILQ458900:ILW458900 IBU458900:ICA458900 HRY458900:HSE458900 HIC458900:HII458900 GYG458900:GYM458900 GOK458900:GOQ458900 GEO458900:GEU458900 FUS458900:FUY458900 FKW458900:FLC458900 FBA458900:FBG458900 ERE458900:ERK458900 EHI458900:EHO458900 DXM458900:DXS458900 DNQ458900:DNW458900 DDU458900:DEA458900 CTY458900:CUE458900 CKC458900:CKI458900 CAG458900:CAM458900 BQK458900:BQQ458900 BGO458900:BGU458900 AWS458900:AWY458900 AMW458900:ANC458900 ADA458900:ADG458900 TE458900:TK458900 JI458900:JO458900 K458900:Q458900 WVU393364:WWA393364 WLY393364:WME393364 WCC393364:WCI393364 VSG393364:VSM393364 VIK393364:VIQ393364 UYO393364:UYU393364 UOS393364:UOY393364 UEW393364:UFC393364 TVA393364:TVG393364 TLE393364:TLK393364 TBI393364:TBO393364 SRM393364:SRS393364 SHQ393364:SHW393364 RXU393364:RYA393364 RNY393364:ROE393364 REC393364:REI393364 QUG393364:QUM393364 QKK393364:QKQ393364 QAO393364:QAU393364 PQS393364:PQY393364 PGW393364:PHC393364 OXA393364:OXG393364 ONE393364:ONK393364 ODI393364:ODO393364 NTM393364:NTS393364 NJQ393364:NJW393364 MZU393364:NAA393364 MPY393364:MQE393364 MGC393364:MGI393364 LWG393364:LWM393364 LMK393364:LMQ393364 LCO393364:LCU393364 KSS393364:KSY393364 KIW393364:KJC393364 JZA393364:JZG393364 JPE393364:JPK393364 JFI393364:JFO393364 IVM393364:IVS393364 ILQ393364:ILW393364 IBU393364:ICA393364 HRY393364:HSE393364 HIC393364:HII393364 GYG393364:GYM393364 GOK393364:GOQ393364 GEO393364:GEU393364 FUS393364:FUY393364 FKW393364:FLC393364 FBA393364:FBG393364 ERE393364:ERK393364 EHI393364:EHO393364 DXM393364:DXS393364 DNQ393364:DNW393364 DDU393364:DEA393364 CTY393364:CUE393364 CKC393364:CKI393364 CAG393364:CAM393364 BQK393364:BQQ393364 BGO393364:BGU393364 AWS393364:AWY393364 AMW393364:ANC393364 ADA393364:ADG393364 TE393364:TK393364 JI393364:JO393364 K393364:Q393364 WVU327828:WWA327828 WLY327828:WME327828 WCC327828:WCI327828 VSG327828:VSM327828 VIK327828:VIQ327828 UYO327828:UYU327828 UOS327828:UOY327828 UEW327828:UFC327828 TVA327828:TVG327828 TLE327828:TLK327828 TBI327828:TBO327828 SRM327828:SRS327828 SHQ327828:SHW327828 RXU327828:RYA327828 RNY327828:ROE327828 REC327828:REI327828 QUG327828:QUM327828 QKK327828:QKQ327828 QAO327828:QAU327828 PQS327828:PQY327828 PGW327828:PHC327828 OXA327828:OXG327828 ONE327828:ONK327828 ODI327828:ODO327828 NTM327828:NTS327828 NJQ327828:NJW327828 MZU327828:NAA327828 MPY327828:MQE327828 MGC327828:MGI327828 LWG327828:LWM327828 LMK327828:LMQ327828 LCO327828:LCU327828 KSS327828:KSY327828 KIW327828:KJC327828 JZA327828:JZG327828 JPE327828:JPK327828 JFI327828:JFO327828 IVM327828:IVS327828 ILQ327828:ILW327828 IBU327828:ICA327828 HRY327828:HSE327828 HIC327828:HII327828 GYG327828:GYM327828 GOK327828:GOQ327828 GEO327828:GEU327828 FUS327828:FUY327828 FKW327828:FLC327828 FBA327828:FBG327828 ERE327828:ERK327828 EHI327828:EHO327828 DXM327828:DXS327828 DNQ327828:DNW327828 DDU327828:DEA327828 CTY327828:CUE327828 CKC327828:CKI327828 CAG327828:CAM327828 BQK327828:BQQ327828 BGO327828:BGU327828 AWS327828:AWY327828 AMW327828:ANC327828 ADA327828:ADG327828 TE327828:TK327828 JI327828:JO327828 K327828:Q327828 WVU262292:WWA262292 WLY262292:WME262292 WCC262292:WCI262292 VSG262292:VSM262292 VIK262292:VIQ262292 UYO262292:UYU262292 UOS262292:UOY262292 UEW262292:UFC262292 TVA262292:TVG262292 TLE262292:TLK262292 TBI262292:TBO262292 SRM262292:SRS262292 SHQ262292:SHW262292 RXU262292:RYA262292 RNY262292:ROE262292 REC262292:REI262292 QUG262292:QUM262292 QKK262292:QKQ262292 QAO262292:QAU262292 PQS262292:PQY262292 PGW262292:PHC262292 OXA262292:OXG262292 ONE262292:ONK262292 ODI262292:ODO262292 NTM262292:NTS262292 NJQ262292:NJW262292 MZU262292:NAA262292 MPY262292:MQE262292 MGC262292:MGI262292 LWG262292:LWM262292 LMK262292:LMQ262292 LCO262292:LCU262292 KSS262292:KSY262292 KIW262292:KJC262292 JZA262292:JZG262292 JPE262292:JPK262292 JFI262292:JFO262292 IVM262292:IVS262292 ILQ262292:ILW262292 IBU262292:ICA262292 HRY262292:HSE262292 HIC262292:HII262292 GYG262292:GYM262292 GOK262292:GOQ262292 GEO262292:GEU262292 FUS262292:FUY262292 FKW262292:FLC262292 FBA262292:FBG262292 ERE262292:ERK262292 EHI262292:EHO262292 DXM262292:DXS262292 DNQ262292:DNW262292 DDU262292:DEA262292 CTY262292:CUE262292 CKC262292:CKI262292 CAG262292:CAM262292 BQK262292:BQQ262292 BGO262292:BGU262292 AWS262292:AWY262292 AMW262292:ANC262292 ADA262292:ADG262292 TE262292:TK262292 JI262292:JO262292 K262292:Q262292 WVU196756:WWA196756 WLY196756:WME196756 WCC196756:WCI196756 VSG196756:VSM196756 VIK196756:VIQ196756 UYO196756:UYU196756 UOS196756:UOY196756 UEW196756:UFC196756 TVA196756:TVG196756 TLE196756:TLK196756 TBI196756:TBO196756 SRM196756:SRS196756 SHQ196756:SHW196756 RXU196756:RYA196756 RNY196756:ROE196756 REC196756:REI196756 QUG196756:QUM196756 QKK196756:QKQ196756 QAO196756:QAU196756 PQS196756:PQY196756 PGW196756:PHC196756 OXA196756:OXG196756 ONE196756:ONK196756 ODI196756:ODO196756 NTM196756:NTS196756 NJQ196756:NJW196756 MZU196756:NAA196756 MPY196756:MQE196756 MGC196756:MGI196756 LWG196756:LWM196756 LMK196756:LMQ196756 LCO196756:LCU196756 KSS196756:KSY196756 KIW196756:KJC196756 JZA196756:JZG196756 JPE196756:JPK196756 JFI196756:JFO196756 IVM196756:IVS196756 ILQ196756:ILW196756 IBU196756:ICA196756 HRY196756:HSE196756 HIC196756:HII196756 GYG196756:GYM196756 GOK196756:GOQ196756 GEO196756:GEU196756 FUS196756:FUY196756 FKW196756:FLC196756 FBA196756:FBG196756 ERE196756:ERK196756 EHI196756:EHO196756 DXM196756:DXS196756 DNQ196756:DNW196756 DDU196756:DEA196756 CTY196756:CUE196756 CKC196756:CKI196756 CAG196756:CAM196756 BQK196756:BQQ196756 BGO196756:BGU196756 AWS196756:AWY196756 AMW196756:ANC196756 ADA196756:ADG196756 TE196756:TK196756 JI196756:JO196756 K196756:Q196756 WVU131220:WWA131220 WLY131220:WME131220 WCC131220:WCI131220 VSG131220:VSM131220 VIK131220:VIQ131220 UYO131220:UYU131220 UOS131220:UOY131220 UEW131220:UFC131220 TVA131220:TVG131220 TLE131220:TLK131220 TBI131220:TBO131220 SRM131220:SRS131220 SHQ131220:SHW131220 RXU131220:RYA131220 RNY131220:ROE131220 REC131220:REI131220 QUG131220:QUM131220 QKK131220:QKQ131220 QAO131220:QAU131220 PQS131220:PQY131220 PGW131220:PHC131220 OXA131220:OXG131220 ONE131220:ONK131220 ODI131220:ODO131220 NTM131220:NTS131220 NJQ131220:NJW131220 MZU131220:NAA131220 MPY131220:MQE131220 MGC131220:MGI131220 LWG131220:LWM131220 LMK131220:LMQ131220 LCO131220:LCU131220 KSS131220:KSY131220 KIW131220:KJC131220 JZA131220:JZG131220 JPE131220:JPK131220 JFI131220:JFO131220 IVM131220:IVS131220 ILQ131220:ILW131220 IBU131220:ICA131220 HRY131220:HSE131220 HIC131220:HII131220 GYG131220:GYM131220 GOK131220:GOQ131220 GEO131220:GEU131220 FUS131220:FUY131220 FKW131220:FLC131220 FBA131220:FBG131220 ERE131220:ERK131220 EHI131220:EHO131220 DXM131220:DXS131220 DNQ131220:DNW131220 DDU131220:DEA131220 CTY131220:CUE131220 CKC131220:CKI131220 CAG131220:CAM131220 BQK131220:BQQ131220 BGO131220:BGU131220 AWS131220:AWY131220 AMW131220:ANC131220 ADA131220:ADG131220 TE131220:TK131220 JI131220:JO131220 K131220:Q131220 WVU65684:WWA65684 WLY65684:WME65684 WCC65684:WCI65684 VSG65684:VSM65684 VIK65684:VIQ65684 UYO65684:UYU65684 UOS65684:UOY65684 UEW65684:UFC65684 TVA65684:TVG65684 TLE65684:TLK65684 TBI65684:TBO65684 SRM65684:SRS65684 SHQ65684:SHW65684 RXU65684:RYA65684 RNY65684:ROE65684 REC65684:REI65684 QUG65684:QUM65684 QKK65684:QKQ65684 QAO65684:QAU65684 PQS65684:PQY65684 PGW65684:PHC65684 OXA65684:OXG65684 ONE65684:ONK65684 ODI65684:ODO65684 NTM65684:NTS65684 NJQ65684:NJW65684 MZU65684:NAA65684 MPY65684:MQE65684 MGC65684:MGI65684 LWG65684:LWM65684 LMK65684:LMQ65684 LCO65684:LCU65684 KSS65684:KSY65684 KIW65684:KJC65684 JZA65684:JZG65684 JPE65684:JPK65684 JFI65684:JFO65684 IVM65684:IVS65684 ILQ65684:ILW65684 IBU65684:ICA65684 HRY65684:HSE65684 HIC65684:HII65684 GYG65684:GYM65684 GOK65684:GOQ65684 GEO65684:GEU65684 FUS65684:FUY65684 FKW65684:FLC65684 FBA65684:FBG65684 ERE65684:ERK65684 EHI65684:EHO65684 DXM65684:DXS65684 DNQ65684:DNW65684 DDU65684:DEA65684 CTY65684:CUE65684 CKC65684:CKI65684 CAG65684:CAM65684 BQK65684:BQQ65684 BGO65684:BGU65684 AWS65684:AWY65684 AMW65684:ANC65684 ADA65684:ADG65684 TE65684:TK65684 JI65684:JO65684 K65684:Q65684">
      <formula1>$B$172:$B$176</formula1>
    </dataValidation>
    <dataValidation type="whole" allowBlank="1" showInputMessage="1" showErrorMessage="1" error="SOMENTE NÚMEROS INTEIROS ATÉ 6 (SEIS) DIGITOS" sqref="N65676:R65676 JL65676:JP65676 TH65676:TL65676 ADD65676:ADH65676 AMZ65676:AND65676 AWV65676:AWZ65676 BGR65676:BGV65676 BQN65676:BQR65676 CAJ65676:CAN65676 CKF65676:CKJ65676 CUB65676:CUF65676 DDX65676:DEB65676 DNT65676:DNX65676 DXP65676:DXT65676 EHL65676:EHP65676 ERH65676:ERL65676 FBD65676:FBH65676 FKZ65676:FLD65676 FUV65676:FUZ65676 GER65676:GEV65676 GON65676:GOR65676 GYJ65676:GYN65676 HIF65676:HIJ65676 HSB65676:HSF65676 IBX65676:ICB65676 ILT65676:ILX65676 IVP65676:IVT65676 JFL65676:JFP65676 JPH65676:JPL65676 JZD65676:JZH65676 KIZ65676:KJD65676 KSV65676:KSZ65676 LCR65676:LCV65676 LMN65676:LMR65676 LWJ65676:LWN65676 MGF65676:MGJ65676 MQB65676:MQF65676 MZX65676:NAB65676 NJT65676:NJX65676 NTP65676:NTT65676 ODL65676:ODP65676 ONH65676:ONL65676 OXD65676:OXH65676 PGZ65676:PHD65676 PQV65676:PQZ65676 QAR65676:QAV65676 QKN65676:QKR65676 QUJ65676:QUN65676 REF65676:REJ65676 ROB65676:ROF65676 RXX65676:RYB65676 SHT65676:SHX65676 SRP65676:SRT65676 TBL65676:TBP65676 TLH65676:TLL65676 TVD65676:TVH65676 UEZ65676:UFD65676 UOV65676:UOZ65676 UYR65676:UYV65676 VIN65676:VIR65676 VSJ65676:VSN65676 WCF65676:WCJ65676 WMB65676:WMF65676 WVX65676:WWB65676 N131212:R131212 JL131212:JP131212 TH131212:TL131212 ADD131212:ADH131212 AMZ131212:AND131212 AWV131212:AWZ131212 BGR131212:BGV131212 BQN131212:BQR131212 CAJ131212:CAN131212 CKF131212:CKJ131212 CUB131212:CUF131212 DDX131212:DEB131212 DNT131212:DNX131212 DXP131212:DXT131212 EHL131212:EHP131212 ERH131212:ERL131212 FBD131212:FBH131212 FKZ131212:FLD131212 FUV131212:FUZ131212 GER131212:GEV131212 GON131212:GOR131212 GYJ131212:GYN131212 HIF131212:HIJ131212 HSB131212:HSF131212 IBX131212:ICB131212 ILT131212:ILX131212 IVP131212:IVT131212 JFL131212:JFP131212 JPH131212:JPL131212 JZD131212:JZH131212 KIZ131212:KJD131212 KSV131212:KSZ131212 LCR131212:LCV131212 LMN131212:LMR131212 LWJ131212:LWN131212 MGF131212:MGJ131212 MQB131212:MQF131212 MZX131212:NAB131212 NJT131212:NJX131212 NTP131212:NTT131212 ODL131212:ODP131212 ONH131212:ONL131212 OXD131212:OXH131212 PGZ131212:PHD131212 PQV131212:PQZ131212 QAR131212:QAV131212 QKN131212:QKR131212 QUJ131212:QUN131212 REF131212:REJ131212 ROB131212:ROF131212 RXX131212:RYB131212 SHT131212:SHX131212 SRP131212:SRT131212 TBL131212:TBP131212 TLH131212:TLL131212 TVD131212:TVH131212 UEZ131212:UFD131212 UOV131212:UOZ131212 UYR131212:UYV131212 VIN131212:VIR131212 VSJ131212:VSN131212 WCF131212:WCJ131212 WMB131212:WMF131212 WVX131212:WWB131212 N196748:R196748 JL196748:JP196748 TH196748:TL196748 ADD196748:ADH196748 AMZ196748:AND196748 AWV196748:AWZ196748 BGR196748:BGV196748 BQN196748:BQR196748 CAJ196748:CAN196748 CKF196748:CKJ196748 CUB196748:CUF196748 DDX196748:DEB196748 DNT196748:DNX196748 DXP196748:DXT196748 EHL196748:EHP196748 ERH196748:ERL196748 FBD196748:FBH196748 FKZ196748:FLD196748 FUV196748:FUZ196748 GER196748:GEV196748 GON196748:GOR196748 GYJ196748:GYN196748 HIF196748:HIJ196748 HSB196748:HSF196748 IBX196748:ICB196748 ILT196748:ILX196748 IVP196748:IVT196748 JFL196748:JFP196748 JPH196748:JPL196748 JZD196748:JZH196748 KIZ196748:KJD196748 KSV196748:KSZ196748 LCR196748:LCV196748 LMN196748:LMR196748 LWJ196748:LWN196748 MGF196748:MGJ196748 MQB196748:MQF196748 MZX196748:NAB196748 NJT196748:NJX196748 NTP196748:NTT196748 ODL196748:ODP196748 ONH196748:ONL196748 OXD196748:OXH196748 PGZ196748:PHD196748 PQV196748:PQZ196748 QAR196748:QAV196748 QKN196748:QKR196748 QUJ196748:QUN196748 REF196748:REJ196748 ROB196748:ROF196748 RXX196748:RYB196748 SHT196748:SHX196748 SRP196748:SRT196748 TBL196748:TBP196748 TLH196748:TLL196748 TVD196748:TVH196748 UEZ196748:UFD196748 UOV196748:UOZ196748 UYR196748:UYV196748 VIN196748:VIR196748 VSJ196748:VSN196748 WCF196748:WCJ196748 WMB196748:WMF196748 WVX196748:WWB196748 N262284:R262284 JL262284:JP262284 TH262284:TL262284 ADD262284:ADH262284 AMZ262284:AND262284 AWV262284:AWZ262284 BGR262284:BGV262284 BQN262284:BQR262284 CAJ262284:CAN262284 CKF262284:CKJ262284 CUB262284:CUF262284 DDX262284:DEB262284 DNT262284:DNX262284 DXP262284:DXT262284 EHL262284:EHP262284 ERH262284:ERL262284 FBD262284:FBH262284 FKZ262284:FLD262284 FUV262284:FUZ262284 GER262284:GEV262284 GON262284:GOR262284 GYJ262284:GYN262284 HIF262284:HIJ262284 HSB262284:HSF262284 IBX262284:ICB262284 ILT262284:ILX262284 IVP262284:IVT262284 JFL262284:JFP262284 JPH262284:JPL262284 JZD262284:JZH262284 KIZ262284:KJD262284 KSV262284:KSZ262284 LCR262284:LCV262284 LMN262284:LMR262284 LWJ262284:LWN262284 MGF262284:MGJ262284 MQB262284:MQF262284 MZX262284:NAB262284 NJT262284:NJX262284 NTP262284:NTT262284 ODL262284:ODP262284 ONH262284:ONL262284 OXD262284:OXH262284 PGZ262284:PHD262284 PQV262284:PQZ262284 QAR262284:QAV262284 QKN262284:QKR262284 QUJ262284:QUN262284 REF262284:REJ262284 ROB262284:ROF262284 RXX262284:RYB262284 SHT262284:SHX262284 SRP262284:SRT262284 TBL262284:TBP262284 TLH262284:TLL262284 TVD262284:TVH262284 UEZ262284:UFD262284 UOV262284:UOZ262284 UYR262284:UYV262284 VIN262284:VIR262284 VSJ262284:VSN262284 WCF262284:WCJ262284 WMB262284:WMF262284 WVX262284:WWB262284 N327820:R327820 JL327820:JP327820 TH327820:TL327820 ADD327820:ADH327820 AMZ327820:AND327820 AWV327820:AWZ327820 BGR327820:BGV327820 BQN327820:BQR327820 CAJ327820:CAN327820 CKF327820:CKJ327820 CUB327820:CUF327820 DDX327820:DEB327820 DNT327820:DNX327820 DXP327820:DXT327820 EHL327820:EHP327820 ERH327820:ERL327820 FBD327820:FBH327820 FKZ327820:FLD327820 FUV327820:FUZ327820 GER327820:GEV327820 GON327820:GOR327820 GYJ327820:GYN327820 HIF327820:HIJ327820 HSB327820:HSF327820 IBX327820:ICB327820 ILT327820:ILX327820 IVP327820:IVT327820 JFL327820:JFP327820 JPH327820:JPL327820 JZD327820:JZH327820 KIZ327820:KJD327820 KSV327820:KSZ327820 LCR327820:LCV327820 LMN327820:LMR327820 LWJ327820:LWN327820 MGF327820:MGJ327820 MQB327820:MQF327820 MZX327820:NAB327820 NJT327820:NJX327820 NTP327820:NTT327820 ODL327820:ODP327820 ONH327820:ONL327820 OXD327820:OXH327820 PGZ327820:PHD327820 PQV327820:PQZ327820 QAR327820:QAV327820 QKN327820:QKR327820 QUJ327820:QUN327820 REF327820:REJ327820 ROB327820:ROF327820 RXX327820:RYB327820 SHT327820:SHX327820 SRP327820:SRT327820 TBL327820:TBP327820 TLH327820:TLL327820 TVD327820:TVH327820 UEZ327820:UFD327820 UOV327820:UOZ327820 UYR327820:UYV327820 VIN327820:VIR327820 VSJ327820:VSN327820 WCF327820:WCJ327820 WMB327820:WMF327820 WVX327820:WWB327820 N393356:R393356 JL393356:JP393356 TH393356:TL393356 ADD393356:ADH393356 AMZ393356:AND393356 AWV393356:AWZ393356 BGR393356:BGV393356 BQN393356:BQR393356 CAJ393356:CAN393356 CKF393356:CKJ393356 CUB393356:CUF393356 DDX393356:DEB393356 DNT393356:DNX393356 DXP393356:DXT393356 EHL393356:EHP393356 ERH393356:ERL393356 FBD393356:FBH393356 FKZ393356:FLD393356 FUV393356:FUZ393356 GER393356:GEV393356 GON393356:GOR393356 GYJ393356:GYN393356 HIF393356:HIJ393356 HSB393356:HSF393356 IBX393356:ICB393356 ILT393356:ILX393356 IVP393356:IVT393356 JFL393356:JFP393356 JPH393356:JPL393356 JZD393356:JZH393356 KIZ393356:KJD393356 KSV393356:KSZ393356 LCR393356:LCV393356 LMN393356:LMR393356 LWJ393356:LWN393356 MGF393356:MGJ393356 MQB393356:MQF393356 MZX393356:NAB393356 NJT393356:NJX393356 NTP393356:NTT393356 ODL393356:ODP393356 ONH393356:ONL393356 OXD393356:OXH393356 PGZ393356:PHD393356 PQV393356:PQZ393356 QAR393356:QAV393356 QKN393356:QKR393356 QUJ393356:QUN393356 REF393356:REJ393356 ROB393356:ROF393356 RXX393356:RYB393356 SHT393356:SHX393356 SRP393356:SRT393356 TBL393356:TBP393356 TLH393356:TLL393356 TVD393356:TVH393356 UEZ393356:UFD393356 UOV393356:UOZ393356 UYR393356:UYV393356 VIN393356:VIR393356 VSJ393356:VSN393356 WCF393356:WCJ393356 WMB393356:WMF393356 WVX393356:WWB393356 N458892:R458892 JL458892:JP458892 TH458892:TL458892 ADD458892:ADH458892 AMZ458892:AND458892 AWV458892:AWZ458892 BGR458892:BGV458892 BQN458892:BQR458892 CAJ458892:CAN458892 CKF458892:CKJ458892 CUB458892:CUF458892 DDX458892:DEB458892 DNT458892:DNX458892 DXP458892:DXT458892 EHL458892:EHP458892 ERH458892:ERL458892 FBD458892:FBH458892 FKZ458892:FLD458892 FUV458892:FUZ458892 GER458892:GEV458892 GON458892:GOR458892 GYJ458892:GYN458892 HIF458892:HIJ458892 HSB458892:HSF458892 IBX458892:ICB458892 ILT458892:ILX458892 IVP458892:IVT458892 JFL458892:JFP458892 JPH458892:JPL458892 JZD458892:JZH458892 KIZ458892:KJD458892 KSV458892:KSZ458892 LCR458892:LCV458892 LMN458892:LMR458892 LWJ458892:LWN458892 MGF458892:MGJ458892 MQB458892:MQF458892 MZX458892:NAB458892 NJT458892:NJX458892 NTP458892:NTT458892 ODL458892:ODP458892 ONH458892:ONL458892 OXD458892:OXH458892 PGZ458892:PHD458892 PQV458892:PQZ458892 QAR458892:QAV458892 QKN458892:QKR458892 QUJ458892:QUN458892 REF458892:REJ458892 ROB458892:ROF458892 RXX458892:RYB458892 SHT458892:SHX458892 SRP458892:SRT458892 TBL458892:TBP458892 TLH458892:TLL458892 TVD458892:TVH458892 UEZ458892:UFD458892 UOV458892:UOZ458892 UYR458892:UYV458892 VIN458892:VIR458892 VSJ458892:VSN458892 WCF458892:WCJ458892 WMB458892:WMF458892 WVX458892:WWB458892 N524428:R524428 JL524428:JP524428 TH524428:TL524428 ADD524428:ADH524428 AMZ524428:AND524428 AWV524428:AWZ524428 BGR524428:BGV524428 BQN524428:BQR524428 CAJ524428:CAN524428 CKF524428:CKJ524428 CUB524428:CUF524428 DDX524428:DEB524428 DNT524428:DNX524428 DXP524428:DXT524428 EHL524428:EHP524428 ERH524428:ERL524428 FBD524428:FBH524428 FKZ524428:FLD524428 FUV524428:FUZ524428 GER524428:GEV524428 GON524428:GOR524428 GYJ524428:GYN524428 HIF524428:HIJ524428 HSB524428:HSF524428 IBX524428:ICB524428 ILT524428:ILX524428 IVP524428:IVT524428 JFL524428:JFP524428 JPH524428:JPL524428 JZD524428:JZH524428 KIZ524428:KJD524428 KSV524428:KSZ524428 LCR524428:LCV524428 LMN524428:LMR524428 LWJ524428:LWN524428 MGF524428:MGJ524428 MQB524428:MQF524428 MZX524428:NAB524428 NJT524428:NJX524428 NTP524428:NTT524428 ODL524428:ODP524428 ONH524428:ONL524428 OXD524428:OXH524428 PGZ524428:PHD524428 PQV524428:PQZ524428 QAR524428:QAV524428 QKN524428:QKR524428 QUJ524428:QUN524428 REF524428:REJ524428 ROB524428:ROF524428 RXX524428:RYB524428 SHT524428:SHX524428 SRP524428:SRT524428 TBL524428:TBP524428 TLH524428:TLL524428 TVD524428:TVH524428 UEZ524428:UFD524428 UOV524428:UOZ524428 UYR524428:UYV524428 VIN524428:VIR524428 VSJ524428:VSN524428 WCF524428:WCJ524428 WMB524428:WMF524428 WVX524428:WWB524428 N589964:R589964 JL589964:JP589964 TH589964:TL589964 ADD589964:ADH589964 AMZ589964:AND589964 AWV589964:AWZ589964 BGR589964:BGV589964 BQN589964:BQR589964 CAJ589964:CAN589964 CKF589964:CKJ589964 CUB589964:CUF589964 DDX589964:DEB589964 DNT589964:DNX589964 DXP589964:DXT589964 EHL589964:EHP589964 ERH589964:ERL589964 FBD589964:FBH589964 FKZ589964:FLD589964 FUV589964:FUZ589964 GER589964:GEV589964 GON589964:GOR589964 GYJ589964:GYN589964 HIF589964:HIJ589964 HSB589964:HSF589964 IBX589964:ICB589964 ILT589964:ILX589964 IVP589964:IVT589964 JFL589964:JFP589964 JPH589964:JPL589964 JZD589964:JZH589964 KIZ589964:KJD589964 KSV589964:KSZ589964 LCR589964:LCV589964 LMN589964:LMR589964 LWJ589964:LWN589964 MGF589964:MGJ589964 MQB589964:MQF589964 MZX589964:NAB589964 NJT589964:NJX589964 NTP589964:NTT589964 ODL589964:ODP589964 ONH589964:ONL589964 OXD589964:OXH589964 PGZ589964:PHD589964 PQV589964:PQZ589964 QAR589964:QAV589964 QKN589964:QKR589964 QUJ589964:QUN589964 REF589964:REJ589964 ROB589964:ROF589964 RXX589964:RYB589964 SHT589964:SHX589964 SRP589964:SRT589964 TBL589964:TBP589964 TLH589964:TLL589964 TVD589964:TVH589964 UEZ589964:UFD589964 UOV589964:UOZ589964 UYR589964:UYV589964 VIN589964:VIR589964 VSJ589964:VSN589964 WCF589964:WCJ589964 WMB589964:WMF589964 WVX589964:WWB589964 N655500:R655500 JL655500:JP655500 TH655500:TL655500 ADD655500:ADH655500 AMZ655500:AND655500 AWV655500:AWZ655500 BGR655500:BGV655500 BQN655500:BQR655500 CAJ655500:CAN655500 CKF655500:CKJ655500 CUB655500:CUF655500 DDX655500:DEB655500 DNT655500:DNX655500 DXP655500:DXT655500 EHL655500:EHP655500 ERH655500:ERL655500 FBD655500:FBH655500 FKZ655500:FLD655500 FUV655500:FUZ655500 GER655500:GEV655500 GON655500:GOR655500 GYJ655500:GYN655500 HIF655500:HIJ655500 HSB655500:HSF655500 IBX655500:ICB655500 ILT655500:ILX655500 IVP655500:IVT655500 JFL655500:JFP655500 JPH655500:JPL655500 JZD655500:JZH655500 KIZ655500:KJD655500 KSV655500:KSZ655500 LCR655500:LCV655500 LMN655500:LMR655500 LWJ655500:LWN655500 MGF655500:MGJ655500 MQB655500:MQF655500 MZX655500:NAB655500 NJT655500:NJX655500 NTP655500:NTT655500 ODL655500:ODP655500 ONH655500:ONL655500 OXD655500:OXH655500 PGZ655500:PHD655500 PQV655500:PQZ655500 QAR655500:QAV655500 QKN655500:QKR655500 QUJ655500:QUN655500 REF655500:REJ655500 ROB655500:ROF655500 RXX655500:RYB655500 SHT655500:SHX655500 SRP655500:SRT655500 TBL655500:TBP655500 TLH655500:TLL655500 TVD655500:TVH655500 UEZ655500:UFD655500 UOV655500:UOZ655500 UYR655500:UYV655500 VIN655500:VIR655500 VSJ655500:VSN655500 WCF655500:WCJ655500 WMB655500:WMF655500 WVX655500:WWB655500 N721036:R721036 JL721036:JP721036 TH721036:TL721036 ADD721036:ADH721036 AMZ721036:AND721036 AWV721036:AWZ721036 BGR721036:BGV721036 BQN721036:BQR721036 CAJ721036:CAN721036 CKF721036:CKJ721036 CUB721036:CUF721036 DDX721036:DEB721036 DNT721036:DNX721036 DXP721036:DXT721036 EHL721036:EHP721036 ERH721036:ERL721036 FBD721036:FBH721036 FKZ721036:FLD721036 FUV721036:FUZ721036 GER721036:GEV721036 GON721036:GOR721036 GYJ721036:GYN721036 HIF721036:HIJ721036 HSB721036:HSF721036 IBX721036:ICB721036 ILT721036:ILX721036 IVP721036:IVT721036 JFL721036:JFP721036 JPH721036:JPL721036 JZD721036:JZH721036 KIZ721036:KJD721036 KSV721036:KSZ721036 LCR721036:LCV721036 LMN721036:LMR721036 LWJ721036:LWN721036 MGF721036:MGJ721036 MQB721036:MQF721036 MZX721036:NAB721036 NJT721036:NJX721036 NTP721036:NTT721036 ODL721036:ODP721036 ONH721036:ONL721036 OXD721036:OXH721036 PGZ721036:PHD721036 PQV721036:PQZ721036 QAR721036:QAV721036 QKN721036:QKR721036 QUJ721036:QUN721036 REF721036:REJ721036 ROB721036:ROF721036 RXX721036:RYB721036 SHT721036:SHX721036 SRP721036:SRT721036 TBL721036:TBP721036 TLH721036:TLL721036 TVD721036:TVH721036 UEZ721036:UFD721036 UOV721036:UOZ721036 UYR721036:UYV721036 VIN721036:VIR721036 VSJ721036:VSN721036 WCF721036:WCJ721036 WMB721036:WMF721036 WVX721036:WWB721036 N786572:R786572 JL786572:JP786572 TH786572:TL786572 ADD786572:ADH786572 AMZ786572:AND786572 AWV786572:AWZ786572 BGR786572:BGV786572 BQN786572:BQR786572 CAJ786572:CAN786572 CKF786572:CKJ786572 CUB786572:CUF786572 DDX786572:DEB786572 DNT786572:DNX786572 DXP786572:DXT786572 EHL786572:EHP786572 ERH786572:ERL786572 FBD786572:FBH786572 FKZ786572:FLD786572 FUV786572:FUZ786572 GER786572:GEV786572 GON786572:GOR786572 GYJ786572:GYN786572 HIF786572:HIJ786572 HSB786572:HSF786572 IBX786572:ICB786572 ILT786572:ILX786572 IVP786572:IVT786572 JFL786572:JFP786572 JPH786572:JPL786572 JZD786572:JZH786572 KIZ786572:KJD786572 KSV786572:KSZ786572 LCR786572:LCV786572 LMN786572:LMR786572 LWJ786572:LWN786572 MGF786572:MGJ786572 MQB786572:MQF786572 MZX786572:NAB786572 NJT786572:NJX786572 NTP786572:NTT786572 ODL786572:ODP786572 ONH786572:ONL786572 OXD786572:OXH786572 PGZ786572:PHD786572 PQV786572:PQZ786572 QAR786572:QAV786572 QKN786572:QKR786572 QUJ786572:QUN786572 REF786572:REJ786572 ROB786572:ROF786572 RXX786572:RYB786572 SHT786572:SHX786572 SRP786572:SRT786572 TBL786572:TBP786572 TLH786572:TLL786572 TVD786572:TVH786572 UEZ786572:UFD786572 UOV786572:UOZ786572 UYR786572:UYV786572 VIN786572:VIR786572 VSJ786572:VSN786572 WCF786572:WCJ786572 WMB786572:WMF786572 WVX786572:WWB786572 N852108:R852108 JL852108:JP852108 TH852108:TL852108 ADD852108:ADH852108 AMZ852108:AND852108 AWV852108:AWZ852108 BGR852108:BGV852108 BQN852108:BQR852108 CAJ852108:CAN852108 CKF852108:CKJ852108 CUB852108:CUF852108 DDX852108:DEB852108 DNT852108:DNX852108 DXP852108:DXT852108 EHL852108:EHP852108 ERH852108:ERL852108 FBD852108:FBH852108 FKZ852108:FLD852108 FUV852108:FUZ852108 GER852108:GEV852108 GON852108:GOR852108 GYJ852108:GYN852108 HIF852108:HIJ852108 HSB852108:HSF852108 IBX852108:ICB852108 ILT852108:ILX852108 IVP852108:IVT852108 JFL852108:JFP852108 JPH852108:JPL852108 JZD852108:JZH852108 KIZ852108:KJD852108 KSV852108:KSZ852108 LCR852108:LCV852108 LMN852108:LMR852108 LWJ852108:LWN852108 MGF852108:MGJ852108 MQB852108:MQF852108 MZX852108:NAB852108 NJT852108:NJX852108 NTP852108:NTT852108 ODL852108:ODP852108 ONH852108:ONL852108 OXD852108:OXH852108 PGZ852108:PHD852108 PQV852108:PQZ852108 QAR852108:QAV852108 QKN852108:QKR852108 QUJ852108:QUN852108 REF852108:REJ852108 ROB852108:ROF852108 RXX852108:RYB852108 SHT852108:SHX852108 SRP852108:SRT852108 TBL852108:TBP852108 TLH852108:TLL852108 TVD852108:TVH852108 UEZ852108:UFD852108 UOV852108:UOZ852108 UYR852108:UYV852108 VIN852108:VIR852108 VSJ852108:VSN852108 WCF852108:WCJ852108 WMB852108:WMF852108 WVX852108:WWB852108 N917644:R917644 JL917644:JP917644 TH917644:TL917644 ADD917644:ADH917644 AMZ917644:AND917644 AWV917644:AWZ917644 BGR917644:BGV917644 BQN917644:BQR917644 CAJ917644:CAN917644 CKF917644:CKJ917644 CUB917644:CUF917644 DDX917644:DEB917644 DNT917644:DNX917644 DXP917644:DXT917644 EHL917644:EHP917644 ERH917644:ERL917644 FBD917644:FBH917644 FKZ917644:FLD917644 FUV917644:FUZ917644 GER917644:GEV917644 GON917644:GOR917644 GYJ917644:GYN917644 HIF917644:HIJ917644 HSB917644:HSF917644 IBX917644:ICB917644 ILT917644:ILX917644 IVP917644:IVT917644 JFL917644:JFP917644 JPH917644:JPL917644 JZD917644:JZH917644 KIZ917644:KJD917644 KSV917644:KSZ917644 LCR917644:LCV917644 LMN917644:LMR917644 LWJ917644:LWN917644 MGF917644:MGJ917644 MQB917644:MQF917644 MZX917644:NAB917644 NJT917644:NJX917644 NTP917644:NTT917644 ODL917644:ODP917644 ONH917644:ONL917644 OXD917644:OXH917644 PGZ917644:PHD917644 PQV917644:PQZ917644 QAR917644:QAV917644 QKN917644:QKR917644 QUJ917644:QUN917644 REF917644:REJ917644 ROB917644:ROF917644 RXX917644:RYB917644 SHT917644:SHX917644 SRP917644:SRT917644 TBL917644:TBP917644 TLH917644:TLL917644 TVD917644:TVH917644 UEZ917644:UFD917644 UOV917644:UOZ917644 UYR917644:UYV917644 VIN917644:VIR917644 VSJ917644:VSN917644 WCF917644:WCJ917644 WMB917644:WMF917644 WVX917644:WWB917644 N983180:R983180 JL983180:JP983180 TH983180:TL983180 ADD983180:ADH983180 AMZ983180:AND983180 AWV983180:AWZ983180 BGR983180:BGV983180 BQN983180:BQR983180 CAJ983180:CAN983180 CKF983180:CKJ983180 CUB983180:CUF983180 DDX983180:DEB983180 DNT983180:DNX983180 DXP983180:DXT983180 EHL983180:EHP983180 ERH983180:ERL983180 FBD983180:FBH983180 FKZ983180:FLD983180 FUV983180:FUZ983180 GER983180:GEV983180 GON983180:GOR983180 GYJ983180:GYN983180 HIF983180:HIJ983180 HSB983180:HSF983180 IBX983180:ICB983180 ILT983180:ILX983180 IVP983180:IVT983180 JFL983180:JFP983180 JPH983180:JPL983180 JZD983180:JZH983180 KIZ983180:KJD983180 KSV983180:KSZ983180 LCR983180:LCV983180 LMN983180:LMR983180 LWJ983180:LWN983180 MGF983180:MGJ983180 MQB983180:MQF983180 MZX983180:NAB983180 NJT983180:NJX983180 NTP983180:NTT983180 ODL983180:ODP983180 ONH983180:ONL983180 OXD983180:OXH983180 PGZ983180:PHD983180 PQV983180:PQZ983180 QAR983180:QAV983180 QKN983180:QKR983180 QUJ983180:QUN983180 REF983180:REJ983180 ROB983180:ROF983180 RXX983180:RYB983180 SHT983180:SHX983180 SRP983180:SRT983180 TBL983180:TBP983180 TLH983180:TLL983180 TVD983180:TVH983180 UEZ983180:UFD983180 UOV983180:UOZ983180 UYR983180:UYV983180 VIN983180:VIR983180 VSJ983180:VSN983180 WCF983180:WCJ983180 WMB983180:WMF983180 WVX983180:WWB983180">
      <formula1>0</formula1>
      <formula2>999999</formula2>
    </dataValidation>
    <dataValidation type="list" allowBlank="1" showInputMessage="1" showErrorMessage="1" sqref="WVW983173 WMA983173 WCE983173 VSI983173 VIM983173 UYQ983173 UOU983173 UEY983173 TVC983173 TLG983173 TBK983173 SRO983173 SHS983173 RXW983173 ROA983173 REE983173 QUI983173 QKM983173 QAQ983173 PQU983173 PGY983173 OXC983173 ONG983173 ODK983173 NTO983173 NJS983173 MZW983173 MQA983173 MGE983173 LWI983173 LMM983173 LCQ983173 KSU983173 KIY983173 JZC983173 JPG983173 JFK983173 IVO983173 ILS983173 IBW983173 HSA983173 HIE983173 GYI983173 GOM983173 GEQ983173 FUU983173 FKY983173 FBC983173 ERG983173 EHK983173 DXO983173 DNS983173 DDW983173 CUA983173 CKE983173 CAI983173 BQM983173 BGQ983173 AWU983173 AMY983173 ADC983173 TG983173 JK983173 M983173 WVW917637 WMA917637 WCE917637 VSI917637 VIM917637 UYQ917637 UOU917637 UEY917637 TVC917637 TLG917637 TBK917637 SRO917637 SHS917637 RXW917637 ROA917637 REE917637 QUI917637 QKM917637 QAQ917637 PQU917637 PGY917637 OXC917637 ONG917637 ODK917637 NTO917637 NJS917637 MZW917637 MQA917637 MGE917637 LWI917637 LMM917637 LCQ917637 KSU917637 KIY917637 JZC917637 JPG917637 JFK917637 IVO917637 ILS917637 IBW917637 HSA917637 HIE917637 GYI917637 GOM917637 GEQ917637 FUU917637 FKY917637 FBC917637 ERG917637 EHK917637 DXO917637 DNS917637 DDW917637 CUA917637 CKE917637 CAI917637 BQM917637 BGQ917637 AWU917637 AMY917637 ADC917637 TG917637 JK917637 M917637 WVW852101 WMA852101 WCE852101 VSI852101 VIM852101 UYQ852101 UOU852101 UEY852101 TVC852101 TLG852101 TBK852101 SRO852101 SHS852101 RXW852101 ROA852101 REE852101 QUI852101 QKM852101 QAQ852101 PQU852101 PGY852101 OXC852101 ONG852101 ODK852101 NTO852101 NJS852101 MZW852101 MQA852101 MGE852101 LWI852101 LMM852101 LCQ852101 KSU852101 KIY852101 JZC852101 JPG852101 JFK852101 IVO852101 ILS852101 IBW852101 HSA852101 HIE852101 GYI852101 GOM852101 GEQ852101 FUU852101 FKY852101 FBC852101 ERG852101 EHK852101 DXO852101 DNS852101 DDW852101 CUA852101 CKE852101 CAI852101 BQM852101 BGQ852101 AWU852101 AMY852101 ADC852101 TG852101 JK852101 M852101 WVW786565 WMA786565 WCE786565 VSI786565 VIM786565 UYQ786565 UOU786565 UEY786565 TVC786565 TLG786565 TBK786565 SRO786565 SHS786565 RXW786565 ROA786565 REE786565 QUI786565 QKM786565 QAQ786565 PQU786565 PGY786565 OXC786565 ONG786565 ODK786565 NTO786565 NJS786565 MZW786565 MQA786565 MGE786565 LWI786565 LMM786565 LCQ786565 KSU786565 KIY786565 JZC786565 JPG786565 JFK786565 IVO786565 ILS786565 IBW786565 HSA786565 HIE786565 GYI786565 GOM786565 GEQ786565 FUU786565 FKY786565 FBC786565 ERG786565 EHK786565 DXO786565 DNS786565 DDW786565 CUA786565 CKE786565 CAI786565 BQM786565 BGQ786565 AWU786565 AMY786565 ADC786565 TG786565 JK786565 M786565 WVW721029 WMA721029 WCE721029 VSI721029 VIM721029 UYQ721029 UOU721029 UEY721029 TVC721029 TLG721029 TBK721029 SRO721029 SHS721029 RXW721029 ROA721029 REE721029 QUI721029 QKM721029 QAQ721029 PQU721029 PGY721029 OXC721029 ONG721029 ODK721029 NTO721029 NJS721029 MZW721029 MQA721029 MGE721029 LWI721029 LMM721029 LCQ721029 KSU721029 KIY721029 JZC721029 JPG721029 JFK721029 IVO721029 ILS721029 IBW721029 HSA721029 HIE721029 GYI721029 GOM721029 GEQ721029 FUU721029 FKY721029 FBC721029 ERG721029 EHK721029 DXO721029 DNS721029 DDW721029 CUA721029 CKE721029 CAI721029 BQM721029 BGQ721029 AWU721029 AMY721029 ADC721029 TG721029 JK721029 M721029 WVW655493 WMA655493 WCE655493 VSI655493 VIM655493 UYQ655493 UOU655493 UEY655493 TVC655493 TLG655493 TBK655493 SRO655493 SHS655493 RXW655493 ROA655493 REE655493 QUI655493 QKM655493 QAQ655493 PQU655493 PGY655493 OXC655493 ONG655493 ODK655493 NTO655493 NJS655493 MZW655493 MQA655493 MGE655493 LWI655493 LMM655493 LCQ655493 KSU655493 KIY655493 JZC655493 JPG655493 JFK655493 IVO655493 ILS655493 IBW655493 HSA655493 HIE655493 GYI655493 GOM655493 GEQ655493 FUU655493 FKY655493 FBC655493 ERG655493 EHK655493 DXO655493 DNS655493 DDW655493 CUA655493 CKE655493 CAI655493 BQM655493 BGQ655493 AWU655493 AMY655493 ADC655493 TG655493 JK655493 M655493 WVW589957 WMA589957 WCE589957 VSI589957 VIM589957 UYQ589957 UOU589957 UEY589957 TVC589957 TLG589957 TBK589957 SRO589957 SHS589957 RXW589957 ROA589957 REE589957 QUI589957 QKM589957 QAQ589957 PQU589957 PGY589957 OXC589957 ONG589957 ODK589957 NTO589957 NJS589957 MZW589957 MQA589957 MGE589957 LWI589957 LMM589957 LCQ589957 KSU589957 KIY589957 JZC589957 JPG589957 JFK589957 IVO589957 ILS589957 IBW589957 HSA589957 HIE589957 GYI589957 GOM589957 GEQ589957 FUU589957 FKY589957 FBC589957 ERG589957 EHK589957 DXO589957 DNS589957 DDW589957 CUA589957 CKE589957 CAI589957 BQM589957 BGQ589957 AWU589957 AMY589957 ADC589957 TG589957 JK589957 M589957 WVW524421 WMA524421 WCE524421 VSI524421 VIM524421 UYQ524421 UOU524421 UEY524421 TVC524421 TLG524421 TBK524421 SRO524421 SHS524421 RXW524421 ROA524421 REE524421 QUI524421 QKM524421 QAQ524421 PQU524421 PGY524421 OXC524421 ONG524421 ODK524421 NTO524421 NJS524421 MZW524421 MQA524421 MGE524421 LWI524421 LMM524421 LCQ524421 KSU524421 KIY524421 JZC524421 JPG524421 JFK524421 IVO524421 ILS524421 IBW524421 HSA524421 HIE524421 GYI524421 GOM524421 GEQ524421 FUU524421 FKY524421 FBC524421 ERG524421 EHK524421 DXO524421 DNS524421 DDW524421 CUA524421 CKE524421 CAI524421 BQM524421 BGQ524421 AWU524421 AMY524421 ADC524421 TG524421 JK524421 M524421 WVW458885 WMA458885 WCE458885 VSI458885 VIM458885 UYQ458885 UOU458885 UEY458885 TVC458885 TLG458885 TBK458885 SRO458885 SHS458885 RXW458885 ROA458885 REE458885 QUI458885 QKM458885 QAQ458885 PQU458885 PGY458885 OXC458885 ONG458885 ODK458885 NTO458885 NJS458885 MZW458885 MQA458885 MGE458885 LWI458885 LMM458885 LCQ458885 KSU458885 KIY458885 JZC458885 JPG458885 JFK458885 IVO458885 ILS458885 IBW458885 HSA458885 HIE458885 GYI458885 GOM458885 GEQ458885 FUU458885 FKY458885 FBC458885 ERG458885 EHK458885 DXO458885 DNS458885 DDW458885 CUA458885 CKE458885 CAI458885 BQM458885 BGQ458885 AWU458885 AMY458885 ADC458885 TG458885 JK458885 M458885 WVW393349 WMA393349 WCE393349 VSI393349 VIM393349 UYQ393349 UOU393349 UEY393349 TVC393349 TLG393349 TBK393349 SRO393349 SHS393349 RXW393349 ROA393349 REE393349 QUI393349 QKM393349 QAQ393349 PQU393349 PGY393349 OXC393349 ONG393349 ODK393349 NTO393349 NJS393349 MZW393349 MQA393349 MGE393349 LWI393349 LMM393349 LCQ393349 KSU393349 KIY393349 JZC393349 JPG393349 JFK393349 IVO393349 ILS393349 IBW393349 HSA393349 HIE393349 GYI393349 GOM393349 GEQ393349 FUU393349 FKY393349 FBC393349 ERG393349 EHK393349 DXO393349 DNS393349 DDW393349 CUA393349 CKE393349 CAI393349 BQM393349 BGQ393349 AWU393349 AMY393349 ADC393349 TG393349 JK393349 M393349 WVW327813 WMA327813 WCE327813 VSI327813 VIM327813 UYQ327813 UOU327813 UEY327813 TVC327813 TLG327813 TBK327813 SRO327813 SHS327813 RXW327813 ROA327813 REE327813 QUI327813 QKM327813 QAQ327813 PQU327813 PGY327813 OXC327813 ONG327813 ODK327813 NTO327813 NJS327813 MZW327813 MQA327813 MGE327813 LWI327813 LMM327813 LCQ327813 KSU327813 KIY327813 JZC327813 JPG327813 JFK327813 IVO327813 ILS327813 IBW327813 HSA327813 HIE327813 GYI327813 GOM327813 GEQ327813 FUU327813 FKY327813 FBC327813 ERG327813 EHK327813 DXO327813 DNS327813 DDW327813 CUA327813 CKE327813 CAI327813 BQM327813 BGQ327813 AWU327813 AMY327813 ADC327813 TG327813 JK327813 M327813 WVW262277 WMA262277 WCE262277 VSI262277 VIM262277 UYQ262277 UOU262277 UEY262277 TVC262277 TLG262277 TBK262277 SRO262277 SHS262277 RXW262277 ROA262277 REE262277 QUI262277 QKM262277 QAQ262277 PQU262277 PGY262277 OXC262277 ONG262277 ODK262277 NTO262277 NJS262277 MZW262277 MQA262277 MGE262277 LWI262277 LMM262277 LCQ262277 KSU262277 KIY262277 JZC262277 JPG262277 JFK262277 IVO262277 ILS262277 IBW262277 HSA262277 HIE262277 GYI262277 GOM262277 GEQ262277 FUU262277 FKY262277 FBC262277 ERG262277 EHK262277 DXO262277 DNS262277 DDW262277 CUA262277 CKE262277 CAI262277 BQM262277 BGQ262277 AWU262277 AMY262277 ADC262277 TG262277 JK262277 M262277 WVW196741 WMA196741 WCE196741 VSI196741 VIM196741 UYQ196741 UOU196741 UEY196741 TVC196741 TLG196741 TBK196741 SRO196741 SHS196741 RXW196741 ROA196741 REE196741 QUI196741 QKM196741 QAQ196741 PQU196741 PGY196741 OXC196741 ONG196741 ODK196741 NTO196741 NJS196741 MZW196741 MQA196741 MGE196741 LWI196741 LMM196741 LCQ196741 KSU196741 KIY196741 JZC196741 JPG196741 JFK196741 IVO196741 ILS196741 IBW196741 HSA196741 HIE196741 GYI196741 GOM196741 GEQ196741 FUU196741 FKY196741 FBC196741 ERG196741 EHK196741 DXO196741 DNS196741 DDW196741 CUA196741 CKE196741 CAI196741 BQM196741 BGQ196741 AWU196741 AMY196741 ADC196741 TG196741 JK196741 M196741 WVW131205 WMA131205 WCE131205 VSI131205 VIM131205 UYQ131205 UOU131205 UEY131205 TVC131205 TLG131205 TBK131205 SRO131205 SHS131205 RXW131205 ROA131205 REE131205 QUI131205 QKM131205 QAQ131205 PQU131205 PGY131205 OXC131205 ONG131205 ODK131205 NTO131205 NJS131205 MZW131205 MQA131205 MGE131205 LWI131205 LMM131205 LCQ131205 KSU131205 KIY131205 JZC131205 JPG131205 JFK131205 IVO131205 ILS131205 IBW131205 HSA131205 HIE131205 GYI131205 GOM131205 GEQ131205 FUU131205 FKY131205 FBC131205 ERG131205 EHK131205 DXO131205 DNS131205 DDW131205 CUA131205 CKE131205 CAI131205 BQM131205 BGQ131205 AWU131205 AMY131205 ADC131205 TG131205 JK131205 M131205 WVW65669 WMA65669 WCE65669 VSI65669 VIM65669 UYQ65669 UOU65669 UEY65669 TVC65669 TLG65669 TBK65669 SRO65669 SHS65669 RXW65669 ROA65669 REE65669 QUI65669 QKM65669 QAQ65669 PQU65669 PGY65669 OXC65669 ONG65669 ODK65669 NTO65669 NJS65669 MZW65669 MQA65669 MGE65669 LWI65669 LMM65669 LCQ65669 KSU65669 KIY65669 JZC65669 JPG65669 JFK65669 IVO65669 ILS65669 IBW65669 HSA65669 HIE65669 GYI65669 GOM65669 GEQ65669 FUU65669 FKY65669 FBC65669 ERG65669 EHK65669 DXO65669 DNS65669 DDW65669 CUA65669 CKE65669 CAI65669 BQM65669 BGQ65669 AWU65669 AMY65669 ADC65669 TG65669 JK65669 M65669">
      <formula1>$M$173:$M$176</formula1>
    </dataValidation>
    <dataValidation type="list" allowBlank="1" showInputMessage="1" showErrorMessage="1" sqref="BA7:BC7 WXI983153:WXK983153 WNM983153:WNO983153 WDQ983153:WDS983153 VTU983153:VTW983153 VJY983153:VKA983153 VAC983153:VAE983153 UQG983153:UQI983153 UGK983153:UGM983153 TWO983153:TWQ983153 TMS983153:TMU983153 TCW983153:TCY983153 STA983153:STC983153 SJE983153:SJG983153 RZI983153:RZK983153 RPM983153:RPO983153 RFQ983153:RFS983153 QVU983153:QVW983153 QLY983153:QMA983153 QCC983153:QCE983153 PSG983153:PSI983153 PIK983153:PIM983153 OYO983153:OYQ983153 OOS983153:OOU983153 OEW983153:OEY983153 NVA983153:NVC983153 NLE983153:NLG983153 NBI983153:NBK983153 MRM983153:MRO983153 MHQ983153:MHS983153 LXU983153:LXW983153 LNY983153:LOA983153 LEC983153:LEE983153 KUG983153:KUI983153 KKK983153:KKM983153 KAO983153:KAQ983153 JQS983153:JQU983153 JGW983153:JGY983153 IXA983153:IXC983153 INE983153:ING983153 IDI983153:IDK983153 HTM983153:HTO983153 HJQ983153:HJS983153 GZU983153:GZW983153 GPY983153:GQA983153 GGC983153:GGE983153 FWG983153:FWI983153 FMK983153:FMM983153 FCO983153:FCQ983153 ESS983153:ESU983153 EIW983153:EIY983153 DZA983153:DZC983153 DPE983153:DPG983153 DFI983153:DFK983153 CVM983153:CVO983153 CLQ983153:CLS983153 CBU983153:CBW983153 BRY983153:BSA983153 BIC983153:BIE983153 AYG983153:AYI983153 AOK983153:AOM983153 AEO983153:AEQ983153 US983153:UU983153 KW983153:KY983153 BA983153:BC983153 WXI917617:WXK917617 WNM917617:WNO917617 WDQ917617:WDS917617 VTU917617:VTW917617 VJY917617:VKA917617 VAC917617:VAE917617 UQG917617:UQI917617 UGK917617:UGM917617 TWO917617:TWQ917617 TMS917617:TMU917617 TCW917617:TCY917617 STA917617:STC917617 SJE917617:SJG917617 RZI917617:RZK917617 RPM917617:RPO917617 RFQ917617:RFS917617 QVU917617:QVW917617 QLY917617:QMA917617 QCC917617:QCE917617 PSG917617:PSI917617 PIK917617:PIM917617 OYO917617:OYQ917617 OOS917617:OOU917617 OEW917617:OEY917617 NVA917617:NVC917617 NLE917617:NLG917617 NBI917617:NBK917617 MRM917617:MRO917617 MHQ917617:MHS917617 LXU917617:LXW917617 LNY917617:LOA917617 LEC917617:LEE917617 KUG917617:KUI917617 KKK917617:KKM917617 KAO917617:KAQ917617 JQS917617:JQU917617 JGW917617:JGY917617 IXA917617:IXC917617 INE917617:ING917617 IDI917617:IDK917617 HTM917617:HTO917617 HJQ917617:HJS917617 GZU917617:GZW917617 GPY917617:GQA917617 GGC917617:GGE917617 FWG917617:FWI917617 FMK917617:FMM917617 FCO917617:FCQ917617 ESS917617:ESU917617 EIW917617:EIY917617 DZA917617:DZC917617 DPE917617:DPG917617 DFI917617:DFK917617 CVM917617:CVO917617 CLQ917617:CLS917617 CBU917617:CBW917617 BRY917617:BSA917617 BIC917617:BIE917617 AYG917617:AYI917617 AOK917617:AOM917617 AEO917617:AEQ917617 US917617:UU917617 KW917617:KY917617 BA917617:BC917617 WXI852081:WXK852081 WNM852081:WNO852081 WDQ852081:WDS852081 VTU852081:VTW852081 VJY852081:VKA852081 VAC852081:VAE852081 UQG852081:UQI852081 UGK852081:UGM852081 TWO852081:TWQ852081 TMS852081:TMU852081 TCW852081:TCY852081 STA852081:STC852081 SJE852081:SJG852081 RZI852081:RZK852081 RPM852081:RPO852081 RFQ852081:RFS852081 QVU852081:QVW852081 QLY852081:QMA852081 QCC852081:QCE852081 PSG852081:PSI852081 PIK852081:PIM852081 OYO852081:OYQ852081 OOS852081:OOU852081 OEW852081:OEY852081 NVA852081:NVC852081 NLE852081:NLG852081 NBI852081:NBK852081 MRM852081:MRO852081 MHQ852081:MHS852081 LXU852081:LXW852081 LNY852081:LOA852081 LEC852081:LEE852081 KUG852081:KUI852081 KKK852081:KKM852081 KAO852081:KAQ852081 JQS852081:JQU852081 JGW852081:JGY852081 IXA852081:IXC852081 INE852081:ING852081 IDI852081:IDK852081 HTM852081:HTO852081 HJQ852081:HJS852081 GZU852081:GZW852081 GPY852081:GQA852081 GGC852081:GGE852081 FWG852081:FWI852081 FMK852081:FMM852081 FCO852081:FCQ852081 ESS852081:ESU852081 EIW852081:EIY852081 DZA852081:DZC852081 DPE852081:DPG852081 DFI852081:DFK852081 CVM852081:CVO852081 CLQ852081:CLS852081 CBU852081:CBW852081 BRY852081:BSA852081 BIC852081:BIE852081 AYG852081:AYI852081 AOK852081:AOM852081 AEO852081:AEQ852081 US852081:UU852081 KW852081:KY852081 BA852081:BC852081 WXI786545:WXK786545 WNM786545:WNO786545 WDQ786545:WDS786545 VTU786545:VTW786545 VJY786545:VKA786545 VAC786545:VAE786545 UQG786545:UQI786545 UGK786545:UGM786545 TWO786545:TWQ786545 TMS786545:TMU786545 TCW786545:TCY786545 STA786545:STC786545 SJE786545:SJG786545 RZI786545:RZK786545 RPM786545:RPO786545 RFQ786545:RFS786545 QVU786545:QVW786545 QLY786545:QMA786545 QCC786545:QCE786545 PSG786545:PSI786545 PIK786545:PIM786545 OYO786545:OYQ786545 OOS786545:OOU786545 OEW786545:OEY786545 NVA786545:NVC786545 NLE786545:NLG786545 NBI786545:NBK786545 MRM786545:MRO786545 MHQ786545:MHS786545 LXU786545:LXW786545 LNY786545:LOA786545 LEC786545:LEE786545 KUG786545:KUI786545 KKK786545:KKM786545 KAO786545:KAQ786545 JQS786545:JQU786545 JGW786545:JGY786545 IXA786545:IXC786545 INE786545:ING786545 IDI786545:IDK786545 HTM786545:HTO786545 HJQ786545:HJS786545 GZU786545:GZW786545 GPY786545:GQA786545 GGC786545:GGE786545 FWG786545:FWI786545 FMK786545:FMM786545 FCO786545:FCQ786545 ESS786545:ESU786545 EIW786545:EIY786545 DZA786545:DZC786545 DPE786545:DPG786545 DFI786545:DFK786545 CVM786545:CVO786545 CLQ786545:CLS786545 CBU786545:CBW786545 BRY786545:BSA786545 BIC786545:BIE786545 AYG786545:AYI786545 AOK786545:AOM786545 AEO786545:AEQ786545 US786545:UU786545 KW786545:KY786545 BA786545:BC786545 WXI721009:WXK721009 WNM721009:WNO721009 WDQ721009:WDS721009 VTU721009:VTW721009 VJY721009:VKA721009 VAC721009:VAE721009 UQG721009:UQI721009 UGK721009:UGM721009 TWO721009:TWQ721009 TMS721009:TMU721009 TCW721009:TCY721009 STA721009:STC721009 SJE721009:SJG721009 RZI721009:RZK721009 RPM721009:RPO721009 RFQ721009:RFS721009 QVU721009:QVW721009 QLY721009:QMA721009 QCC721009:QCE721009 PSG721009:PSI721009 PIK721009:PIM721009 OYO721009:OYQ721009 OOS721009:OOU721009 OEW721009:OEY721009 NVA721009:NVC721009 NLE721009:NLG721009 NBI721009:NBK721009 MRM721009:MRO721009 MHQ721009:MHS721009 LXU721009:LXW721009 LNY721009:LOA721009 LEC721009:LEE721009 KUG721009:KUI721009 KKK721009:KKM721009 KAO721009:KAQ721009 JQS721009:JQU721009 JGW721009:JGY721009 IXA721009:IXC721009 INE721009:ING721009 IDI721009:IDK721009 HTM721009:HTO721009 HJQ721009:HJS721009 GZU721009:GZW721009 GPY721009:GQA721009 GGC721009:GGE721009 FWG721009:FWI721009 FMK721009:FMM721009 FCO721009:FCQ721009 ESS721009:ESU721009 EIW721009:EIY721009 DZA721009:DZC721009 DPE721009:DPG721009 DFI721009:DFK721009 CVM721009:CVO721009 CLQ721009:CLS721009 CBU721009:CBW721009 BRY721009:BSA721009 BIC721009:BIE721009 AYG721009:AYI721009 AOK721009:AOM721009 AEO721009:AEQ721009 US721009:UU721009 KW721009:KY721009 BA721009:BC721009 WXI655473:WXK655473 WNM655473:WNO655473 WDQ655473:WDS655473 VTU655473:VTW655473 VJY655473:VKA655473 VAC655473:VAE655473 UQG655473:UQI655473 UGK655473:UGM655473 TWO655473:TWQ655473 TMS655473:TMU655473 TCW655473:TCY655473 STA655473:STC655473 SJE655473:SJG655473 RZI655473:RZK655473 RPM655473:RPO655473 RFQ655473:RFS655473 QVU655473:QVW655473 QLY655473:QMA655473 QCC655473:QCE655473 PSG655473:PSI655473 PIK655473:PIM655473 OYO655473:OYQ655473 OOS655473:OOU655473 OEW655473:OEY655473 NVA655473:NVC655473 NLE655473:NLG655473 NBI655473:NBK655473 MRM655473:MRO655473 MHQ655473:MHS655473 LXU655473:LXW655473 LNY655473:LOA655473 LEC655473:LEE655473 KUG655473:KUI655473 KKK655473:KKM655473 KAO655473:KAQ655473 JQS655473:JQU655473 JGW655473:JGY655473 IXA655473:IXC655473 INE655473:ING655473 IDI655473:IDK655473 HTM655473:HTO655473 HJQ655473:HJS655473 GZU655473:GZW655473 GPY655473:GQA655473 GGC655473:GGE655473 FWG655473:FWI655473 FMK655473:FMM655473 FCO655473:FCQ655473 ESS655473:ESU655473 EIW655473:EIY655473 DZA655473:DZC655473 DPE655473:DPG655473 DFI655473:DFK655473 CVM655473:CVO655473 CLQ655473:CLS655473 CBU655473:CBW655473 BRY655473:BSA655473 BIC655473:BIE655473 AYG655473:AYI655473 AOK655473:AOM655473 AEO655473:AEQ655473 US655473:UU655473 KW655473:KY655473 BA655473:BC655473 WXI589937:WXK589937 WNM589937:WNO589937 WDQ589937:WDS589937 VTU589937:VTW589937 VJY589937:VKA589937 VAC589937:VAE589937 UQG589937:UQI589937 UGK589937:UGM589937 TWO589937:TWQ589937 TMS589937:TMU589937 TCW589937:TCY589937 STA589937:STC589937 SJE589937:SJG589937 RZI589937:RZK589937 RPM589937:RPO589937 RFQ589937:RFS589937 QVU589937:QVW589937 QLY589937:QMA589937 QCC589937:QCE589937 PSG589937:PSI589937 PIK589937:PIM589937 OYO589937:OYQ589937 OOS589937:OOU589937 OEW589937:OEY589937 NVA589937:NVC589937 NLE589937:NLG589937 NBI589937:NBK589937 MRM589937:MRO589937 MHQ589937:MHS589937 LXU589937:LXW589937 LNY589937:LOA589937 LEC589937:LEE589937 KUG589937:KUI589937 KKK589937:KKM589937 KAO589937:KAQ589937 JQS589937:JQU589937 JGW589937:JGY589937 IXA589937:IXC589937 INE589937:ING589937 IDI589937:IDK589937 HTM589937:HTO589937 HJQ589937:HJS589937 GZU589937:GZW589937 GPY589937:GQA589937 GGC589937:GGE589937 FWG589937:FWI589937 FMK589937:FMM589937 FCO589937:FCQ589937 ESS589937:ESU589937 EIW589937:EIY589937 DZA589937:DZC589937 DPE589937:DPG589937 DFI589937:DFK589937 CVM589937:CVO589937 CLQ589937:CLS589937 CBU589937:CBW589937 BRY589937:BSA589937 BIC589937:BIE589937 AYG589937:AYI589937 AOK589937:AOM589937 AEO589937:AEQ589937 US589937:UU589937 KW589937:KY589937 BA589937:BC589937 WXI524401:WXK524401 WNM524401:WNO524401 WDQ524401:WDS524401 VTU524401:VTW524401 VJY524401:VKA524401 VAC524401:VAE524401 UQG524401:UQI524401 UGK524401:UGM524401 TWO524401:TWQ524401 TMS524401:TMU524401 TCW524401:TCY524401 STA524401:STC524401 SJE524401:SJG524401 RZI524401:RZK524401 RPM524401:RPO524401 RFQ524401:RFS524401 QVU524401:QVW524401 QLY524401:QMA524401 QCC524401:QCE524401 PSG524401:PSI524401 PIK524401:PIM524401 OYO524401:OYQ524401 OOS524401:OOU524401 OEW524401:OEY524401 NVA524401:NVC524401 NLE524401:NLG524401 NBI524401:NBK524401 MRM524401:MRO524401 MHQ524401:MHS524401 LXU524401:LXW524401 LNY524401:LOA524401 LEC524401:LEE524401 KUG524401:KUI524401 KKK524401:KKM524401 KAO524401:KAQ524401 JQS524401:JQU524401 JGW524401:JGY524401 IXA524401:IXC524401 INE524401:ING524401 IDI524401:IDK524401 HTM524401:HTO524401 HJQ524401:HJS524401 GZU524401:GZW524401 GPY524401:GQA524401 GGC524401:GGE524401 FWG524401:FWI524401 FMK524401:FMM524401 FCO524401:FCQ524401 ESS524401:ESU524401 EIW524401:EIY524401 DZA524401:DZC524401 DPE524401:DPG524401 DFI524401:DFK524401 CVM524401:CVO524401 CLQ524401:CLS524401 CBU524401:CBW524401 BRY524401:BSA524401 BIC524401:BIE524401 AYG524401:AYI524401 AOK524401:AOM524401 AEO524401:AEQ524401 US524401:UU524401 KW524401:KY524401 BA524401:BC524401 WXI458865:WXK458865 WNM458865:WNO458865 WDQ458865:WDS458865 VTU458865:VTW458865 VJY458865:VKA458865 VAC458865:VAE458865 UQG458865:UQI458865 UGK458865:UGM458865 TWO458865:TWQ458865 TMS458865:TMU458865 TCW458865:TCY458865 STA458865:STC458865 SJE458865:SJG458865 RZI458865:RZK458865 RPM458865:RPO458865 RFQ458865:RFS458865 QVU458865:QVW458865 QLY458865:QMA458865 QCC458865:QCE458865 PSG458865:PSI458865 PIK458865:PIM458865 OYO458865:OYQ458865 OOS458865:OOU458865 OEW458865:OEY458865 NVA458865:NVC458865 NLE458865:NLG458865 NBI458865:NBK458865 MRM458865:MRO458865 MHQ458865:MHS458865 LXU458865:LXW458865 LNY458865:LOA458865 LEC458865:LEE458865 KUG458865:KUI458865 KKK458865:KKM458865 KAO458865:KAQ458865 JQS458865:JQU458865 JGW458865:JGY458865 IXA458865:IXC458865 INE458865:ING458865 IDI458865:IDK458865 HTM458865:HTO458865 HJQ458865:HJS458865 GZU458865:GZW458865 GPY458865:GQA458865 GGC458865:GGE458865 FWG458865:FWI458865 FMK458865:FMM458865 FCO458865:FCQ458865 ESS458865:ESU458865 EIW458865:EIY458865 DZA458865:DZC458865 DPE458865:DPG458865 DFI458865:DFK458865 CVM458865:CVO458865 CLQ458865:CLS458865 CBU458865:CBW458865 BRY458865:BSA458865 BIC458865:BIE458865 AYG458865:AYI458865 AOK458865:AOM458865 AEO458865:AEQ458865 US458865:UU458865 KW458865:KY458865 BA458865:BC458865 WXI393329:WXK393329 WNM393329:WNO393329 WDQ393329:WDS393329 VTU393329:VTW393329 VJY393329:VKA393329 VAC393329:VAE393329 UQG393329:UQI393329 UGK393329:UGM393329 TWO393329:TWQ393329 TMS393329:TMU393329 TCW393329:TCY393329 STA393329:STC393329 SJE393329:SJG393329 RZI393329:RZK393329 RPM393329:RPO393329 RFQ393329:RFS393329 QVU393329:QVW393329 QLY393329:QMA393329 QCC393329:QCE393329 PSG393329:PSI393329 PIK393329:PIM393329 OYO393329:OYQ393329 OOS393329:OOU393329 OEW393329:OEY393329 NVA393329:NVC393329 NLE393329:NLG393329 NBI393329:NBK393329 MRM393329:MRO393329 MHQ393329:MHS393329 LXU393329:LXW393329 LNY393329:LOA393329 LEC393329:LEE393329 KUG393329:KUI393329 KKK393329:KKM393329 KAO393329:KAQ393329 JQS393329:JQU393329 JGW393329:JGY393329 IXA393329:IXC393329 INE393329:ING393329 IDI393329:IDK393329 HTM393329:HTO393329 HJQ393329:HJS393329 GZU393329:GZW393329 GPY393329:GQA393329 GGC393329:GGE393329 FWG393329:FWI393329 FMK393329:FMM393329 FCO393329:FCQ393329 ESS393329:ESU393329 EIW393329:EIY393329 DZA393329:DZC393329 DPE393329:DPG393329 DFI393329:DFK393329 CVM393329:CVO393329 CLQ393329:CLS393329 CBU393329:CBW393329 BRY393329:BSA393329 BIC393329:BIE393329 AYG393329:AYI393329 AOK393329:AOM393329 AEO393329:AEQ393329 US393329:UU393329 KW393329:KY393329 BA393329:BC393329 WXI327793:WXK327793 WNM327793:WNO327793 WDQ327793:WDS327793 VTU327793:VTW327793 VJY327793:VKA327793 VAC327793:VAE327793 UQG327793:UQI327793 UGK327793:UGM327793 TWO327793:TWQ327793 TMS327793:TMU327793 TCW327793:TCY327793 STA327793:STC327793 SJE327793:SJG327793 RZI327793:RZK327793 RPM327793:RPO327793 RFQ327793:RFS327793 QVU327793:QVW327793 QLY327793:QMA327793 QCC327793:QCE327793 PSG327793:PSI327793 PIK327793:PIM327793 OYO327793:OYQ327793 OOS327793:OOU327793 OEW327793:OEY327793 NVA327793:NVC327793 NLE327793:NLG327793 NBI327793:NBK327793 MRM327793:MRO327793 MHQ327793:MHS327793 LXU327793:LXW327793 LNY327793:LOA327793 LEC327793:LEE327793 KUG327793:KUI327793 KKK327793:KKM327793 KAO327793:KAQ327793 JQS327793:JQU327793 JGW327793:JGY327793 IXA327793:IXC327793 INE327793:ING327793 IDI327793:IDK327793 HTM327793:HTO327793 HJQ327793:HJS327793 GZU327793:GZW327793 GPY327793:GQA327793 GGC327793:GGE327793 FWG327793:FWI327793 FMK327793:FMM327793 FCO327793:FCQ327793 ESS327793:ESU327793 EIW327793:EIY327793 DZA327793:DZC327793 DPE327793:DPG327793 DFI327793:DFK327793 CVM327793:CVO327793 CLQ327793:CLS327793 CBU327793:CBW327793 BRY327793:BSA327793 BIC327793:BIE327793 AYG327793:AYI327793 AOK327793:AOM327793 AEO327793:AEQ327793 US327793:UU327793 KW327793:KY327793 BA327793:BC327793 WXI262257:WXK262257 WNM262257:WNO262257 WDQ262257:WDS262257 VTU262257:VTW262257 VJY262257:VKA262257 VAC262257:VAE262257 UQG262257:UQI262257 UGK262257:UGM262257 TWO262257:TWQ262257 TMS262257:TMU262257 TCW262257:TCY262257 STA262257:STC262257 SJE262257:SJG262257 RZI262257:RZK262257 RPM262257:RPO262257 RFQ262257:RFS262257 QVU262257:QVW262257 QLY262257:QMA262257 QCC262257:QCE262257 PSG262257:PSI262257 PIK262257:PIM262257 OYO262257:OYQ262257 OOS262257:OOU262257 OEW262257:OEY262257 NVA262257:NVC262257 NLE262257:NLG262257 NBI262257:NBK262257 MRM262257:MRO262257 MHQ262257:MHS262257 LXU262257:LXW262257 LNY262257:LOA262257 LEC262257:LEE262257 KUG262257:KUI262257 KKK262257:KKM262257 KAO262257:KAQ262257 JQS262257:JQU262257 JGW262257:JGY262257 IXA262257:IXC262257 INE262257:ING262257 IDI262257:IDK262257 HTM262257:HTO262257 HJQ262257:HJS262257 GZU262257:GZW262257 GPY262257:GQA262257 GGC262257:GGE262257 FWG262257:FWI262257 FMK262257:FMM262257 FCO262257:FCQ262257 ESS262257:ESU262257 EIW262257:EIY262257 DZA262257:DZC262257 DPE262257:DPG262257 DFI262257:DFK262257 CVM262257:CVO262257 CLQ262257:CLS262257 CBU262257:CBW262257 BRY262257:BSA262257 BIC262257:BIE262257 AYG262257:AYI262257 AOK262257:AOM262257 AEO262257:AEQ262257 US262257:UU262257 KW262257:KY262257 BA262257:BC262257 WXI196721:WXK196721 WNM196721:WNO196721 WDQ196721:WDS196721 VTU196721:VTW196721 VJY196721:VKA196721 VAC196721:VAE196721 UQG196721:UQI196721 UGK196721:UGM196721 TWO196721:TWQ196721 TMS196721:TMU196721 TCW196721:TCY196721 STA196721:STC196721 SJE196721:SJG196721 RZI196721:RZK196721 RPM196721:RPO196721 RFQ196721:RFS196721 QVU196721:QVW196721 QLY196721:QMA196721 QCC196721:QCE196721 PSG196721:PSI196721 PIK196721:PIM196721 OYO196721:OYQ196721 OOS196721:OOU196721 OEW196721:OEY196721 NVA196721:NVC196721 NLE196721:NLG196721 NBI196721:NBK196721 MRM196721:MRO196721 MHQ196721:MHS196721 LXU196721:LXW196721 LNY196721:LOA196721 LEC196721:LEE196721 KUG196721:KUI196721 KKK196721:KKM196721 KAO196721:KAQ196721 JQS196721:JQU196721 JGW196721:JGY196721 IXA196721:IXC196721 INE196721:ING196721 IDI196721:IDK196721 HTM196721:HTO196721 HJQ196721:HJS196721 GZU196721:GZW196721 GPY196721:GQA196721 GGC196721:GGE196721 FWG196721:FWI196721 FMK196721:FMM196721 FCO196721:FCQ196721 ESS196721:ESU196721 EIW196721:EIY196721 DZA196721:DZC196721 DPE196721:DPG196721 DFI196721:DFK196721 CVM196721:CVO196721 CLQ196721:CLS196721 CBU196721:CBW196721 BRY196721:BSA196721 BIC196721:BIE196721 AYG196721:AYI196721 AOK196721:AOM196721 AEO196721:AEQ196721 US196721:UU196721 KW196721:KY196721 BA196721:BC196721 WXI131185:WXK131185 WNM131185:WNO131185 WDQ131185:WDS131185 VTU131185:VTW131185 VJY131185:VKA131185 VAC131185:VAE131185 UQG131185:UQI131185 UGK131185:UGM131185 TWO131185:TWQ131185 TMS131185:TMU131185 TCW131185:TCY131185 STA131185:STC131185 SJE131185:SJG131185 RZI131185:RZK131185 RPM131185:RPO131185 RFQ131185:RFS131185 QVU131185:QVW131185 QLY131185:QMA131185 QCC131185:QCE131185 PSG131185:PSI131185 PIK131185:PIM131185 OYO131185:OYQ131185 OOS131185:OOU131185 OEW131185:OEY131185 NVA131185:NVC131185 NLE131185:NLG131185 NBI131185:NBK131185 MRM131185:MRO131185 MHQ131185:MHS131185 LXU131185:LXW131185 LNY131185:LOA131185 LEC131185:LEE131185 KUG131185:KUI131185 KKK131185:KKM131185 KAO131185:KAQ131185 JQS131185:JQU131185 JGW131185:JGY131185 IXA131185:IXC131185 INE131185:ING131185 IDI131185:IDK131185 HTM131185:HTO131185 HJQ131185:HJS131185 GZU131185:GZW131185 GPY131185:GQA131185 GGC131185:GGE131185 FWG131185:FWI131185 FMK131185:FMM131185 FCO131185:FCQ131185 ESS131185:ESU131185 EIW131185:EIY131185 DZA131185:DZC131185 DPE131185:DPG131185 DFI131185:DFK131185 CVM131185:CVO131185 CLQ131185:CLS131185 CBU131185:CBW131185 BRY131185:BSA131185 BIC131185:BIE131185 AYG131185:AYI131185 AOK131185:AOM131185 AEO131185:AEQ131185 US131185:UU131185 KW131185:KY131185 BA131185:BC131185 WXI65649:WXK65649 WNM65649:WNO65649 WDQ65649:WDS65649 VTU65649:VTW65649 VJY65649:VKA65649 VAC65649:VAE65649 UQG65649:UQI65649 UGK65649:UGM65649 TWO65649:TWQ65649 TMS65649:TMU65649 TCW65649:TCY65649 STA65649:STC65649 SJE65649:SJG65649 RZI65649:RZK65649 RPM65649:RPO65649 RFQ65649:RFS65649 QVU65649:QVW65649 QLY65649:QMA65649 QCC65649:QCE65649 PSG65649:PSI65649 PIK65649:PIM65649 OYO65649:OYQ65649 OOS65649:OOU65649 OEW65649:OEY65649 NVA65649:NVC65649 NLE65649:NLG65649 NBI65649:NBK65649 MRM65649:MRO65649 MHQ65649:MHS65649 LXU65649:LXW65649 LNY65649:LOA65649 LEC65649:LEE65649 KUG65649:KUI65649 KKK65649:KKM65649 KAO65649:KAQ65649 JQS65649:JQU65649 JGW65649:JGY65649 IXA65649:IXC65649 INE65649:ING65649 IDI65649:IDK65649 HTM65649:HTO65649 HJQ65649:HJS65649 GZU65649:GZW65649 GPY65649:GQA65649 GGC65649:GGE65649 FWG65649:FWI65649 FMK65649:FMM65649 FCO65649:FCQ65649 ESS65649:ESU65649 EIW65649:EIY65649 DZA65649:DZC65649 DPE65649:DPG65649 DFI65649:DFK65649 CVM65649:CVO65649 CLQ65649:CLS65649 CBU65649:CBW65649 BRY65649:BSA65649 BIC65649:BIE65649 AYG65649:AYI65649 AOK65649:AOM65649 AEO65649:AEQ65649 US65649:UU65649 KW65649:KY65649 BA65649:BC65649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$B$189:$B$190</formula1>
    </dataValidation>
    <dataValidation type="list" allowBlank="1" showInputMessage="1" showErrorMessage="1" error="Motivo não listado. Escolher &quot;Outro&quot; e especificar." prompt="Escolha a opção para o não lançar efluente líquido no ano base." sqref="WVP983195:WWE983195 WLT983195:WMI983195 WBX983195:WCM983195 VSB983195:VSQ983195 VIF983195:VIU983195 UYJ983195:UYY983195 UON983195:UPC983195 UER983195:UFG983195 TUV983195:TVK983195 TKZ983195:TLO983195 TBD983195:TBS983195 SRH983195:SRW983195 SHL983195:SIA983195 RXP983195:RYE983195 RNT983195:ROI983195 RDX983195:REM983195 QUB983195:QUQ983195 QKF983195:QKU983195 QAJ983195:QAY983195 PQN983195:PRC983195 PGR983195:PHG983195 OWV983195:OXK983195 OMZ983195:ONO983195 ODD983195:ODS983195 NTH983195:NTW983195 NJL983195:NKA983195 MZP983195:NAE983195 MPT983195:MQI983195 MFX983195:MGM983195 LWB983195:LWQ983195 LMF983195:LMU983195 LCJ983195:LCY983195 KSN983195:KTC983195 KIR983195:KJG983195 JYV983195:JZK983195 JOZ983195:JPO983195 JFD983195:JFS983195 IVH983195:IVW983195 ILL983195:IMA983195 IBP983195:ICE983195 HRT983195:HSI983195 HHX983195:HIM983195 GYB983195:GYQ983195 GOF983195:GOU983195 GEJ983195:GEY983195 FUN983195:FVC983195 FKR983195:FLG983195 FAV983195:FBK983195 EQZ983195:ERO983195 EHD983195:EHS983195 DXH983195:DXW983195 DNL983195:DOA983195 DDP983195:DEE983195 CTT983195:CUI983195 CJX983195:CKM983195 CAB983195:CAQ983195 BQF983195:BQU983195 BGJ983195:BGY983195 AWN983195:AXC983195 AMR983195:ANG983195 ACV983195:ADK983195 SZ983195:TO983195 JD983195:JS983195 F983195:U983195 WVP917659:WWE917659 WLT917659:WMI917659 WBX917659:WCM917659 VSB917659:VSQ917659 VIF917659:VIU917659 UYJ917659:UYY917659 UON917659:UPC917659 UER917659:UFG917659 TUV917659:TVK917659 TKZ917659:TLO917659 TBD917659:TBS917659 SRH917659:SRW917659 SHL917659:SIA917659 RXP917659:RYE917659 RNT917659:ROI917659 RDX917659:REM917659 QUB917659:QUQ917659 QKF917659:QKU917659 QAJ917659:QAY917659 PQN917659:PRC917659 PGR917659:PHG917659 OWV917659:OXK917659 OMZ917659:ONO917659 ODD917659:ODS917659 NTH917659:NTW917659 NJL917659:NKA917659 MZP917659:NAE917659 MPT917659:MQI917659 MFX917659:MGM917659 LWB917659:LWQ917659 LMF917659:LMU917659 LCJ917659:LCY917659 KSN917659:KTC917659 KIR917659:KJG917659 JYV917659:JZK917659 JOZ917659:JPO917659 JFD917659:JFS917659 IVH917659:IVW917659 ILL917659:IMA917659 IBP917659:ICE917659 HRT917659:HSI917659 HHX917659:HIM917659 GYB917659:GYQ917659 GOF917659:GOU917659 GEJ917659:GEY917659 FUN917659:FVC917659 FKR917659:FLG917659 FAV917659:FBK917659 EQZ917659:ERO917659 EHD917659:EHS917659 DXH917659:DXW917659 DNL917659:DOA917659 DDP917659:DEE917659 CTT917659:CUI917659 CJX917659:CKM917659 CAB917659:CAQ917659 BQF917659:BQU917659 BGJ917659:BGY917659 AWN917659:AXC917659 AMR917659:ANG917659 ACV917659:ADK917659 SZ917659:TO917659 JD917659:JS917659 F917659:U917659 WVP852123:WWE852123 WLT852123:WMI852123 WBX852123:WCM852123 VSB852123:VSQ852123 VIF852123:VIU852123 UYJ852123:UYY852123 UON852123:UPC852123 UER852123:UFG852123 TUV852123:TVK852123 TKZ852123:TLO852123 TBD852123:TBS852123 SRH852123:SRW852123 SHL852123:SIA852123 RXP852123:RYE852123 RNT852123:ROI852123 RDX852123:REM852123 QUB852123:QUQ852123 QKF852123:QKU852123 QAJ852123:QAY852123 PQN852123:PRC852123 PGR852123:PHG852123 OWV852123:OXK852123 OMZ852123:ONO852123 ODD852123:ODS852123 NTH852123:NTW852123 NJL852123:NKA852123 MZP852123:NAE852123 MPT852123:MQI852123 MFX852123:MGM852123 LWB852123:LWQ852123 LMF852123:LMU852123 LCJ852123:LCY852123 KSN852123:KTC852123 KIR852123:KJG852123 JYV852123:JZK852123 JOZ852123:JPO852123 JFD852123:JFS852123 IVH852123:IVW852123 ILL852123:IMA852123 IBP852123:ICE852123 HRT852123:HSI852123 HHX852123:HIM852123 GYB852123:GYQ852123 GOF852123:GOU852123 GEJ852123:GEY852123 FUN852123:FVC852123 FKR852123:FLG852123 FAV852123:FBK852123 EQZ852123:ERO852123 EHD852123:EHS852123 DXH852123:DXW852123 DNL852123:DOA852123 DDP852123:DEE852123 CTT852123:CUI852123 CJX852123:CKM852123 CAB852123:CAQ852123 BQF852123:BQU852123 BGJ852123:BGY852123 AWN852123:AXC852123 AMR852123:ANG852123 ACV852123:ADK852123 SZ852123:TO852123 JD852123:JS852123 F852123:U852123 WVP786587:WWE786587 WLT786587:WMI786587 WBX786587:WCM786587 VSB786587:VSQ786587 VIF786587:VIU786587 UYJ786587:UYY786587 UON786587:UPC786587 UER786587:UFG786587 TUV786587:TVK786587 TKZ786587:TLO786587 TBD786587:TBS786587 SRH786587:SRW786587 SHL786587:SIA786587 RXP786587:RYE786587 RNT786587:ROI786587 RDX786587:REM786587 QUB786587:QUQ786587 QKF786587:QKU786587 QAJ786587:QAY786587 PQN786587:PRC786587 PGR786587:PHG786587 OWV786587:OXK786587 OMZ786587:ONO786587 ODD786587:ODS786587 NTH786587:NTW786587 NJL786587:NKA786587 MZP786587:NAE786587 MPT786587:MQI786587 MFX786587:MGM786587 LWB786587:LWQ786587 LMF786587:LMU786587 LCJ786587:LCY786587 KSN786587:KTC786587 KIR786587:KJG786587 JYV786587:JZK786587 JOZ786587:JPO786587 JFD786587:JFS786587 IVH786587:IVW786587 ILL786587:IMA786587 IBP786587:ICE786587 HRT786587:HSI786587 HHX786587:HIM786587 GYB786587:GYQ786587 GOF786587:GOU786587 GEJ786587:GEY786587 FUN786587:FVC786587 FKR786587:FLG786587 FAV786587:FBK786587 EQZ786587:ERO786587 EHD786587:EHS786587 DXH786587:DXW786587 DNL786587:DOA786587 DDP786587:DEE786587 CTT786587:CUI786587 CJX786587:CKM786587 CAB786587:CAQ786587 BQF786587:BQU786587 BGJ786587:BGY786587 AWN786587:AXC786587 AMR786587:ANG786587 ACV786587:ADK786587 SZ786587:TO786587 JD786587:JS786587 F786587:U786587 WVP721051:WWE721051 WLT721051:WMI721051 WBX721051:WCM721051 VSB721051:VSQ721051 VIF721051:VIU721051 UYJ721051:UYY721051 UON721051:UPC721051 UER721051:UFG721051 TUV721051:TVK721051 TKZ721051:TLO721051 TBD721051:TBS721051 SRH721051:SRW721051 SHL721051:SIA721051 RXP721051:RYE721051 RNT721051:ROI721051 RDX721051:REM721051 QUB721051:QUQ721051 QKF721051:QKU721051 QAJ721051:QAY721051 PQN721051:PRC721051 PGR721051:PHG721051 OWV721051:OXK721051 OMZ721051:ONO721051 ODD721051:ODS721051 NTH721051:NTW721051 NJL721051:NKA721051 MZP721051:NAE721051 MPT721051:MQI721051 MFX721051:MGM721051 LWB721051:LWQ721051 LMF721051:LMU721051 LCJ721051:LCY721051 KSN721051:KTC721051 KIR721051:KJG721051 JYV721051:JZK721051 JOZ721051:JPO721051 JFD721051:JFS721051 IVH721051:IVW721051 ILL721051:IMA721051 IBP721051:ICE721051 HRT721051:HSI721051 HHX721051:HIM721051 GYB721051:GYQ721051 GOF721051:GOU721051 GEJ721051:GEY721051 FUN721051:FVC721051 FKR721051:FLG721051 FAV721051:FBK721051 EQZ721051:ERO721051 EHD721051:EHS721051 DXH721051:DXW721051 DNL721051:DOA721051 DDP721051:DEE721051 CTT721051:CUI721051 CJX721051:CKM721051 CAB721051:CAQ721051 BQF721051:BQU721051 BGJ721051:BGY721051 AWN721051:AXC721051 AMR721051:ANG721051 ACV721051:ADK721051 SZ721051:TO721051 JD721051:JS721051 F721051:U721051 WVP655515:WWE655515 WLT655515:WMI655515 WBX655515:WCM655515 VSB655515:VSQ655515 VIF655515:VIU655515 UYJ655515:UYY655515 UON655515:UPC655515 UER655515:UFG655515 TUV655515:TVK655515 TKZ655515:TLO655515 TBD655515:TBS655515 SRH655515:SRW655515 SHL655515:SIA655515 RXP655515:RYE655515 RNT655515:ROI655515 RDX655515:REM655515 QUB655515:QUQ655515 QKF655515:QKU655515 QAJ655515:QAY655515 PQN655515:PRC655515 PGR655515:PHG655515 OWV655515:OXK655515 OMZ655515:ONO655515 ODD655515:ODS655515 NTH655515:NTW655515 NJL655515:NKA655515 MZP655515:NAE655515 MPT655515:MQI655515 MFX655515:MGM655515 LWB655515:LWQ655515 LMF655515:LMU655515 LCJ655515:LCY655515 KSN655515:KTC655515 KIR655515:KJG655515 JYV655515:JZK655515 JOZ655515:JPO655515 JFD655515:JFS655515 IVH655515:IVW655515 ILL655515:IMA655515 IBP655515:ICE655515 HRT655515:HSI655515 HHX655515:HIM655515 GYB655515:GYQ655515 GOF655515:GOU655515 GEJ655515:GEY655515 FUN655515:FVC655515 FKR655515:FLG655515 FAV655515:FBK655515 EQZ655515:ERO655515 EHD655515:EHS655515 DXH655515:DXW655515 DNL655515:DOA655515 DDP655515:DEE655515 CTT655515:CUI655515 CJX655515:CKM655515 CAB655515:CAQ655515 BQF655515:BQU655515 BGJ655515:BGY655515 AWN655515:AXC655515 AMR655515:ANG655515 ACV655515:ADK655515 SZ655515:TO655515 JD655515:JS655515 F655515:U655515 WVP589979:WWE589979 WLT589979:WMI589979 WBX589979:WCM589979 VSB589979:VSQ589979 VIF589979:VIU589979 UYJ589979:UYY589979 UON589979:UPC589979 UER589979:UFG589979 TUV589979:TVK589979 TKZ589979:TLO589979 TBD589979:TBS589979 SRH589979:SRW589979 SHL589979:SIA589979 RXP589979:RYE589979 RNT589979:ROI589979 RDX589979:REM589979 QUB589979:QUQ589979 QKF589979:QKU589979 QAJ589979:QAY589979 PQN589979:PRC589979 PGR589979:PHG589979 OWV589979:OXK589979 OMZ589979:ONO589979 ODD589979:ODS589979 NTH589979:NTW589979 NJL589979:NKA589979 MZP589979:NAE589979 MPT589979:MQI589979 MFX589979:MGM589979 LWB589979:LWQ589979 LMF589979:LMU589979 LCJ589979:LCY589979 KSN589979:KTC589979 KIR589979:KJG589979 JYV589979:JZK589979 JOZ589979:JPO589979 JFD589979:JFS589979 IVH589979:IVW589979 ILL589979:IMA589979 IBP589979:ICE589979 HRT589979:HSI589979 HHX589979:HIM589979 GYB589979:GYQ589979 GOF589979:GOU589979 GEJ589979:GEY589979 FUN589979:FVC589979 FKR589979:FLG589979 FAV589979:FBK589979 EQZ589979:ERO589979 EHD589979:EHS589979 DXH589979:DXW589979 DNL589979:DOA589979 DDP589979:DEE589979 CTT589979:CUI589979 CJX589979:CKM589979 CAB589979:CAQ589979 BQF589979:BQU589979 BGJ589979:BGY589979 AWN589979:AXC589979 AMR589979:ANG589979 ACV589979:ADK589979 SZ589979:TO589979 JD589979:JS589979 F589979:U589979 WVP524443:WWE524443 WLT524443:WMI524443 WBX524443:WCM524443 VSB524443:VSQ524443 VIF524443:VIU524443 UYJ524443:UYY524443 UON524443:UPC524443 UER524443:UFG524443 TUV524443:TVK524443 TKZ524443:TLO524443 TBD524443:TBS524443 SRH524443:SRW524443 SHL524443:SIA524443 RXP524443:RYE524443 RNT524443:ROI524443 RDX524443:REM524443 QUB524443:QUQ524443 QKF524443:QKU524443 QAJ524443:QAY524443 PQN524443:PRC524443 PGR524443:PHG524443 OWV524443:OXK524443 OMZ524443:ONO524443 ODD524443:ODS524443 NTH524443:NTW524443 NJL524443:NKA524443 MZP524443:NAE524443 MPT524443:MQI524443 MFX524443:MGM524443 LWB524443:LWQ524443 LMF524443:LMU524443 LCJ524443:LCY524443 KSN524443:KTC524443 KIR524443:KJG524443 JYV524443:JZK524443 JOZ524443:JPO524443 JFD524443:JFS524443 IVH524443:IVW524443 ILL524443:IMA524443 IBP524443:ICE524443 HRT524443:HSI524443 HHX524443:HIM524443 GYB524443:GYQ524443 GOF524443:GOU524443 GEJ524443:GEY524443 FUN524443:FVC524443 FKR524443:FLG524443 FAV524443:FBK524443 EQZ524443:ERO524443 EHD524443:EHS524443 DXH524443:DXW524443 DNL524443:DOA524443 DDP524443:DEE524443 CTT524443:CUI524443 CJX524443:CKM524443 CAB524443:CAQ524443 BQF524443:BQU524443 BGJ524443:BGY524443 AWN524443:AXC524443 AMR524443:ANG524443 ACV524443:ADK524443 SZ524443:TO524443 JD524443:JS524443 F524443:U524443 WVP458907:WWE458907 WLT458907:WMI458907 WBX458907:WCM458907 VSB458907:VSQ458907 VIF458907:VIU458907 UYJ458907:UYY458907 UON458907:UPC458907 UER458907:UFG458907 TUV458907:TVK458907 TKZ458907:TLO458907 TBD458907:TBS458907 SRH458907:SRW458907 SHL458907:SIA458907 RXP458907:RYE458907 RNT458907:ROI458907 RDX458907:REM458907 QUB458907:QUQ458907 QKF458907:QKU458907 QAJ458907:QAY458907 PQN458907:PRC458907 PGR458907:PHG458907 OWV458907:OXK458907 OMZ458907:ONO458907 ODD458907:ODS458907 NTH458907:NTW458907 NJL458907:NKA458907 MZP458907:NAE458907 MPT458907:MQI458907 MFX458907:MGM458907 LWB458907:LWQ458907 LMF458907:LMU458907 LCJ458907:LCY458907 KSN458907:KTC458907 KIR458907:KJG458907 JYV458907:JZK458907 JOZ458907:JPO458907 JFD458907:JFS458907 IVH458907:IVW458907 ILL458907:IMA458907 IBP458907:ICE458907 HRT458907:HSI458907 HHX458907:HIM458907 GYB458907:GYQ458907 GOF458907:GOU458907 GEJ458907:GEY458907 FUN458907:FVC458907 FKR458907:FLG458907 FAV458907:FBK458907 EQZ458907:ERO458907 EHD458907:EHS458907 DXH458907:DXW458907 DNL458907:DOA458907 DDP458907:DEE458907 CTT458907:CUI458907 CJX458907:CKM458907 CAB458907:CAQ458907 BQF458907:BQU458907 BGJ458907:BGY458907 AWN458907:AXC458907 AMR458907:ANG458907 ACV458907:ADK458907 SZ458907:TO458907 JD458907:JS458907 F458907:U458907 WVP393371:WWE393371 WLT393371:WMI393371 WBX393371:WCM393371 VSB393371:VSQ393371 VIF393371:VIU393371 UYJ393371:UYY393371 UON393371:UPC393371 UER393371:UFG393371 TUV393371:TVK393371 TKZ393371:TLO393371 TBD393371:TBS393371 SRH393371:SRW393371 SHL393371:SIA393371 RXP393371:RYE393371 RNT393371:ROI393371 RDX393371:REM393371 QUB393371:QUQ393371 QKF393371:QKU393371 QAJ393371:QAY393371 PQN393371:PRC393371 PGR393371:PHG393371 OWV393371:OXK393371 OMZ393371:ONO393371 ODD393371:ODS393371 NTH393371:NTW393371 NJL393371:NKA393371 MZP393371:NAE393371 MPT393371:MQI393371 MFX393371:MGM393371 LWB393371:LWQ393371 LMF393371:LMU393371 LCJ393371:LCY393371 KSN393371:KTC393371 KIR393371:KJG393371 JYV393371:JZK393371 JOZ393371:JPO393371 JFD393371:JFS393371 IVH393371:IVW393371 ILL393371:IMA393371 IBP393371:ICE393371 HRT393371:HSI393371 HHX393371:HIM393371 GYB393371:GYQ393371 GOF393371:GOU393371 GEJ393371:GEY393371 FUN393371:FVC393371 FKR393371:FLG393371 FAV393371:FBK393371 EQZ393371:ERO393371 EHD393371:EHS393371 DXH393371:DXW393371 DNL393371:DOA393371 DDP393371:DEE393371 CTT393371:CUI393371 CJX393371:CKM393371 CAB393371:CAQ393371 BQF393371:BQU393371 BGJ393371:BGY393371 AWN393371:AXC393371 AMR393371:ANG393371 ACV393371:ADK393371 SZ393371:TO393371 JD393371:JS393371 F393371:U393371 WVP327835:WWE327835 WLT327835:WMI327835 WBX327835:WCM327835 VSB327835:VSQ327835 VIF327835:VIU327835 UYJ327835:UYY327835 UON327835:UPC327835 UER327835:UFG327835 TUV327835:TVK327835 TKZ327835:TLO327835 TBD327835:TBS327835 SRH327835:SRW327835 SHL327835:SIA327835 RXP327835:RYE327835 RNT327835:ROI327835 RDX327835:REM327835 QUB327835:QUQ327835 QKF327835:QKU327835 QAJ327835:QAY327835 PQN327835:PRC327835 PGR327835:PHG327835 OWV327835:OXK327835 OMZ327835:ONO327835 ODD327835:ODS327835 NTH327835:NTW327835 NJL327835:NKA327835 MZP327835:NAE327835 MPT327835:MQI327835 MFX327835:MGM327835 LWB327835:LWQ327835 LMF327835:LMU327835 LCJ327835:LCY327835 KSN327835:KTC327835 KIR327835:KJG327835 JYV327835:JZK327835 JOZ327835:JPO327835 JFD327835:JFS327835 IVH327835:IVW327835 ILL327835:IMA327835 IBP327835:ICE327835 HRT327835:HSI327835 HHX327835:HIM327835 GYB327835:GYQ327835 GOF327835:GOU327835 GEJ327835:GEY327835 FUN327835:FVC327835 FKR327835:FLG327835 FAV327835:FBK327835 EQZ327835:ERO327835 EHD327835:EHS327835 DXH327835:DXW327835 DNL327835:DOA327835 DDP327835:DEE327835 CTT327835:CUI327835 CJX327835:CKM327835 CAB327835:CAQ327835 BQF327835:BQU327835 BGJ327835:BGY327835 AWN327835:AXC327835 AMR327835:ANG327835 ACV327835:ADK327835 SZ327835:TO327835 JD327835:JS327835 F327835:U327835 WVP262299:WWE262299 WLT262299:WMI262299 WBX262299:WCM262299 VSB262299:VSQ262299 VIF262299:VIU262299 UYJ262299:UYY262299 UON262299:UPC262299 UER262299:UFG262299 TUV262299:TVK262299 TKZ262299:TLO262299 TBD262299:TBS262299 SRH262299:SRW262299 SHL262299:SIA262299 RXP262299:RYE262299 RNT262299:ROI262299 RDX262299:REM262299 QUB262299:QUQ262299 QKF262299:QKU262299 QAJ262299:QAY262299 PQN262299:PRC262299 PGR262299:PHG262299 OWV262299:OXK262299 OMZ262299:ONO262299 ODD262299:ODS262299 NTH262299:NTW262299 NJL262299:NKA262299 MZP262299:NAE262299 MPT262299:MQI262299 MFX262299:MGM262299 LWB262299:LWQ262299 LMF262299:LMU262299 LCJ262299:LCY262299 KSN262299:KTC262299 KIR262299:KJG262299 JYV262299:JZK262299 JOZ262299:JPO262299 JFD262299:JFS262299 IVH262299:IVW262299 ILL262299:IMA262299 IBP262299:ICE262299 HRT262299:HSI262299 HHX262299:HIM262299 GYB262299:GYQ262299 GOF262299:GOU262299 GEJ262299:GEY262299 FUN262299:FVC262299 FKR262299:FLG262299 FAV262299:FBK262299 EQZ262299:ERO262299 EHD262299:EHS262299 DXH262299:DXW262299 DNL262299:DOA262299 DDP262299:DEE262299 CTT262299:CUI262299 CJX262299:CKM262299 CAB262299:CAQ262299 BQF262299:BQU262299 BGJ262299:BGY262299 AWN262299:AXC262299 AMR262299:ANG262299 ACV262299:ADK262299 SZ262299:TO262299 JD262299:JS262299 F262299:U262299 WVP196763:WWE196763 WLT196763:WMI196763 WBX196763:WCM196763 VSB196763:VSQ196763 VIF196763:VIU196763 UYJ196763:UYY196763 UON196763:UPC196763 UER196763:UFG196763 TUV196763:TVK196763 TKZ196763:TLO196763 TBD196763:TBS196763 SRH196763:SRW196763 SHL196763:SIA196763 RXP196763:RYE196763 RNT196763:ROI196763 RDX196763:REM196763 QUB196763:QUQ196763 QKF196763:QKU196763 QAJ196763:QAY196763 PQN196763:PRC196763 PGR196763:PHG196763 OWV196763:OXK196763 OMZ196763:ONO196763 ODD196763:ODS196763 NTH196763:NTW196763 NJL196763:NKA196763 MZP196763:NAE196763 MPT196763:MQI196763 MFX196763:MGM196763 LWB196763:LWQ196763 LMF196763:LMU196763 LCJ196763:LCY196763 KSN196763:KTC196763 KIR196763:KJG196763 JYV196763:JZK196763 JOZ196763:JPO196763 JFD196763:JFS196763 IVH196763:IVW196763 ILL196763:IMA196763 IBP196763:ICE196763 HRT196763:HSI196763 HHX196763:HIM196763 GYB196763:GYQ196763 GOF196763:GOU196763 GEJ196763:GEY196763 FUN196763:FVC196763 FKR196763:FLG196763 FAV196763:FBK196763 EQZ196763:ERO196763 EHD196763:EHS196763 DXH196763:DXW196763 DNL196763:DOA196763 DDP196763:DEE196763 CTT196763:CUI196763 CJX196763:CKM196763 CAB196763:CAQ196763 BQF196763:BQU196763 BGJ196763:BGY196763 AWN196763:AXC196763 AMR196763:ANG196763 ACV196763:ADK196763 SZ196763:TO196763 JD196763:JS196763 F196763:U196763 WVP131227:WWE131227 WLT131227:WMI131227 WBX131227:WCM131227 VSB131227:VSQ131227 VIF131227:VIU131227 UYJ131227:UYY131227 UON131227:UPC131227 UER131227:UFG131227 TUV131227:TVK131227 TKZ131227:TLO131227 TBD131227:TBS131227 SRH131227:SRW131227 SHL131227:SIA131227 RXP131227:RYE131227 RNT131227:ROI131227 RDX131227:REM131227 QUB131227:QUQ131227 QKF131227:QKU131227 QAJ131227:QAY131227 PQN131227:PRC131227 PGR131227:PHG131227 OWV131227:OXK131227 OMZ131227:ONO131227 ODD131227:ODS131227 NTH131227:NTW131227 NJL131227:NKA131227 MZP131227:NAE131227 MPT131227:MQI131227 MFX131227:MGM131227 LWB131227:LWQ131227 LMF131227:LMU131227 LCJ131227:LCY131227 KSN131227:KTC131227 KIR131227:KJG131227 JYV131227:JZK131227 JOZ131227:JPO131227 JFD131227:JFS131227 IVH131227:IVW131227 ILL131227:IMA131227 IBP131227:ICE131227 HRT131227:HSI131227 HHX131227:HIM131227 GYB131227:GYQ131227 GOF131227:GOU131227 GEJ131227:GEY131227 FUN131227:FVC131227 FKR131227:FLG131227 FAV131227:FBK131227 EQZ131227:ERO131227 EHD131227:EHS131227 DXH131227:DXW131227 DNL131227:DOA131227 DDP131227:DEE131227 CTT131227:CUI131227 CJX131227:CKM131227 CAB131227:CAQ131227 BQF131227:BQU131227 BGJ131227:BGY131227 AWN131227:AXC131227 AMR131227:ANG131227 ACV131227:ADK131227 SZ131227:TO131227 JD131227:JS131227 F131227:U131227 WVP65691:WWE65691 WLT65691:WMI65691 WBX65691:WCM65691 VSB65691:VSQ65691 VIF65691:VIU65691 UYJ65691:UYY65691 UON65691:UPC65691 UER65691:UFG65691 TUV65691:TVK65691 TKZ65691:TLO65691 TBD65691:TBS65691 SRH65691:SRW65691 SHL65691:SIA65691 RXP65691:RYE65691 RNT65691:ROI65691 RDX65691:REM65691 QUB65691:QUQ65691 QKF65691:QKU65691 QAJ65691:QAY65691 PQN65691:PRC65691 PGR65691:PHG65691 OWV65691:OXK65691 OMZ65691:ONO65691 ODD65691:ODS65691 NTH65691:NTW65691 NJL65691:NKA65691 MZP65691:NAE65691 MPT65691:MQI65691 MFX65691:MGM65691 LWB65691:LWQ65691 LMF65691:LMU65691 LCJ65691:LCY65691 KSN65691:KTC65691 KIR65691:KJG65691 JYV65691:JZK65691 JOZ65691:JPO65691 JFD65691:JFS65691 IVH65691:IVW65691 ILL65691:IMA65691 IBP65691:ICE65691 HRT65691:HSI65691 HHX65691:HIM65691 GYB65691:GYQ65691 GOF65691:GOU65691 GEJ65691:GEY65691 FUN65691:FVC65691 FKR65691:FLG65691 FAV65691:FBK65691 EQZ65691:ERO65691 EHD65691:EHS65691 DXH65691:DXW65691 DNL65691:DOA65691 DDP65691:DEE65691 CTT65691:CUI65691 CJX65691:CKM65691 CAB65691:CAQ65691 BQF65691:BQU65691 BGJ65691:BGY65691 AWN65691:AXC65691 AMR65691:ANG65691 ACV65691:ADK65691 SZ65691:TO65691 JD65691:JS65691 F65691:U65691">
      <formula1>$B$178:$B$186</formula1>
    </dataValidation>
    <dataValidation allowBlank="1" showInputMessage="1" showErrorMessage="1" error="SOMENTE NUMEROS INTEIROS DE 0 A 59" sqref="N65672:O65672 JL65672:JM65672 TH65672:TI65672 ADD65672:ADE65672 AMZ65672:ANA65672 AWV65672:AWW65672 BGR65672:BGS65672 BQN65672:BQO65672 CAJ65672:CAK65672 CKF65672:CKG65672 CUB65672:CUC65672 DDX65672:DDY65672 DNT65672:DNU65672 DXP65672:DXQ65672 EHL65672:EHM65672 ERH65672:ERI65672 FBD65672:FBE65672 FKZ65672:FLA65672 FUV65672:FUW65672 GER65672:GES65672 GON65672:GOO65672 GYJ65672:GYK65672 HIF65672:HIG65672 HSB65672:HSC65672 IBX65672:IBY65672 ILT65672:ILU65672 IVP65672:IVQ65672 JFL65672:JFM65672 JPH65672:JPI65672 JZD65672:JZE65672 KIZ65672:KJA65672 KSV65672:KSW65672 LCR65672:LCS65672 LMN65672:LMO65672 LWJ65672:LWK65672 MGF65672:MGG65672 MQB65672:MQC65672 MZX65672:MZY65672 NJT65672:NJU65672 NTP65672:NTQ65672 ODL65672:ODM65672 ONH65672:ONI65672 OXD65672:OXE65672 PGZ65672:PHA65672 PQV65672:PQW65672 QAR65672:QAS65672 QKN65672:QKO65672 QUJ65672:QUK65672 REF65672:REG65672 ROB65672:ROC65672 RXX65672:RXY65672 SHT65672:SHU65672 SRP65672:SRQ65672 TBL65672:TBM65672 TLH65672:TLI65672 TVD65672:TVE65672 UEZ65672:UFA65672 UOV65672:UOW65672 UYR65672:UYS65672 VIN65672:VIO65672 VSJ65672:VSK65672 WCF65672:WCG65672 WMB65672:WMC65672 WVX65672:WVY65672 N131208:O131208 JL131208:JM131208 TH131208:TI131208 ADD131208:ADE131208 AMZ131208:ANA131208 AWV131208:AWW131208 BGR131208:BGS131208 BQN131208:BQO131208 CAJ131208:CAK131208 CKF131208:CKG131208 CUB131208:CUC131208 DDX131208:DDY131208 DNT131208:DNU131208 DXP131208:DXQ131208 EHL131208:EHM131208 ERH131208:ERI131208 FBD131208:FBE131208 FKZ131208:FLA131208 FUV131208:FUW131208 GER131208:GES131208 GON131208:GOO131208 GYJ131208:GYK131208 HIF131208:HIG131208 HSB131208:HSC131208 IBX131208:IBY131208 ILT131208:ILU131208 IVP131208:IVQ131208 JFL131208:JFM131208 JPH131208:JPI131208 JZD131208:JZE131208 KIZ131208:KJA131208 KSV131208:KSW131208 LCR131208:LCS131208 LMN131208:LMO131208 LWJ131208:LWK131208 MGF131208:MGG131208 MQB131208:MQC131208 MZX131208:MZY131208 NJT131208:NJU131208 NTP131208:NTQ131208 ODL131208:ODM131208 ONH131208:ONI131208 OXD131208:OXE131208 PGZ131208:PHA131208 PQV131208:PQW131208 QAR131208:QAS131208 QKN131208:QKO131208 QUJ131208:QUK131208 REF131208:REG131208 ROB131208:ROC131208 RXX131208:RXY131208 SHT131208:SHU131208 SRP131208:SRQ131208 TBL131208:TBM131208 TLH131208:TLI131208 TVD131208:TVE131208 UEZ131208:UFA131208 UOV131208:UOW131208 UYR131208:UYS131208 VIN131208:VIO131208 VSJ131208:VSK131208 WCF131208:WCG131208 WMB131208:WMC131208 WVX131208:WVY131208 N196744:O196744 JL196744:JM196744 TH196744:TI196744 ADD196744:ADE196744 AMZ196744:ANA196744 AWV196744:AWW196744 BGR196744:BGS196744 BQN196744:BQO196744 CAJ196744:CAK196744 CKF196744:CKG196744 CUB196744:CUC196744 DDX196744:DDY196744 DNT196744:DNU196744 DXP196744:DXQ196744 EHL196744:EHM196744 ERH196744:ERI196744 FBD196744:FBE196744 FKZ196744:FLA196744 FUV196744:FUW196744 GER196744:GES196744 GON196744:GOO196744 GYJ196744:GYK196744 HIF196744:HIG196744 HSB196744:HSC196744 IBX196744:IBY196744 ILT196744:ILU196744 IVP196744:IVQ196744 JFL196744:JFM196744 JPH196744:JPI196744 JZD196744:JZE196744 KIZ196744:KJA196744 KSV196744:KSW196744 LCR196744:LCS196744 LMN196744:LMO196744 LWJ196744:LWK196744 MGF196744:MGG196744 MQB196744:MQC196744 MZX196744:MZY196744 NJT196744:NJU196744 NTP196744:NTQ196744 ODL196744:ODM196744 ONH196744:ONI196744 OXD196744:OXE196744 PGZ196744:PHA196744 PQV196744:PQW196744 QAR196744:QAS196744 QKN196744:QKO196744 QUJ196744:QUK196744 REF196744:REG196744 ROB196744:ROC196744 RXX196744:RXY196744 SHT196744:SHU196744 SRP196744:SRQ196744 TBL196744:TBM196744 TLH196744:TLI196744 TVD196744:TVE196744 UEZ196744:UFA196744 UOV196744:UOW196744 UYR196744:UYS196744 VIN196744:VIO196744 VSJ196744:VSK196744 WCF196744:WCG196744 WMB196744:WMC196744 WVX196744:WVY196744 N262280:O262280 JL262280:JM262280 TH262280:TI262280 ADD262280:ADE262280 AMZ262280:ANA262280 AWV262280:AWW262280 BGR262280:BGS262280 BQN262280:BQO262280 CAJ262280:CAK262280 CKF262280:CKG262280 CUB262280:CUC262280 DDX262280:DDY262280 DNT262280:DNU262280 DXP262280:DXQ262280 EHL262280:EHM262280 ERH262280:ERI262280 FBD262280:FBE262280 FKZ262280:FLA262280 FUV262280:FUW262280 GER262280:GES262280 GON262280:GOO262280 GYJ262280:GYK262280 HIF262280:HIG262280 HSB262280:HSC262280 IBX262280:IBY262280 ILT262280:ILU262280 IVP262280:IVQ262280 JFL262280:JFM262280 JPH262280:JPI262280 JZD262280:JZE262280 KIZ262280:KJA262280 KSV262280:KSW262280 LCR262280:LCS262280 LMN262280:LMO262280 LWJ262280:LWK262280 MGF262280:MGG262280 MQB262280:MQC262280 MZX262280:MZY262280 NJT262280:NJU262280 NTP262280:NTQ262280 ODL262280:ODM262280 ONH262280:ONI262280 OXD262280:OXE262280 PGZ262280:PHA262280 PQV262280:PQW262280 QAR262280:QAS262280 QKN262280:QKO262280 QUJ262280:QUK262280 REF262280:REG262280 ROB262280:ROC262280 RXX262280:RXY262280 SHT262280:SHU262280 SRP262280:SRQ262280 TBL262280:TBM262280 TLH262280:TLI262280 TVD262280:TVE262280 UEZ262280:UFA262280 UOV262280:UOW262280 UYR262280:UYS262280 VIN262280:VIO262280 VSJ262280:VSK262280 WCF262280:WCG262280 WMB262280:WMC262280 WVX262280:WVY262280 N327816:O327816 JL327816:JM327816 TH327816:TI327816 ADD327816:ADE327816 AMZ327816:ANA327816 AWV327816:AWW327816 BGR327816:BGS327816 BQN327816:BQO327816 CAJ327816:CAK327816 CKF327816:CKG327816 CUB327816:CUC327816 DDX327816:DDY327816 DNT327816:DNU327816 DXP327816:DXQ327816 EHL327816:EHM327816 ERH327816:ERI327816 FBD327816:FBE327816 FKZ327816:FLA327816 FUV327816:FUW327816 GER327816:GES327816 GON327816:GOO327816 GYJ327816:GYK327816 HIF327816:HIG327816 HSB327816:HSC327816 IBX327816:IBY327816 ILT327816:ILU327816 IVP327816:IVQ327816 JFL327816:JFM327816 JPH327816:JPI327816 JZD327816:JZE327816 KIZ327816:KJA327816 KSV327816:KSW327816 LCR327816:LCS327816 LMN327816:LMO327816 LWJ327816:LWK327816 MGF327816:MGG327816 MQB327816:MQC327816 MZX327816:MZY327816 NJT327816:NJU327816 NTP327816:NTQ327816 ODL327816:ODM327816 ONH327816:ONI327816 OXD327816:OXE327816 PGZ327816:PHA327816 PQV327816:PQW327816 QAR327816:QAS327816 QKN327816:QKO327816 QUJ327816:QUK327816 REF327816:REG327816 ROB327816:ROC327816 RXX327816:RXY327816 SHT327816:SHU327816 SRP327816:SRQ327816 TBL327816:TBM327816 TLH327816:TLI327816 TVD327816:TVE327816 UEZ327816:UFA327816 UOV327816:UOW327816 UYR327816:UYS327816 VIN327816:VIO327816 VSJ327816:VSK327816 WCF327816:WCG327816 WMB327816:WMC327816 WVX327816:WVY327816 N393352:O393352 JL393352:JM393352 TH393352:TI393352 ADD393352:ADE393352 AMZ393352:ANA393352 AWV393352:AWW393352 BGR393352:BGS393352 BQN393352:BQO393352 CAJ393352:CAK393352 CKF393352:CKG393352 CUB393352:CUC393352 DDX393352:DDY393352 DNT393352:DNU393352 DXP393352:DXQ393352 EHL393352:EHM393352 ERH393352:ERI393352 FBD393352:FBE393352 FKZ393352:FLA393352 FUV393352:FUW393352 GER393352:GES393352 GON393352:GOO393352 GYJ393352:GYK393352 HIF393352:HIG393352 HSB393352:HSC393352 IBX393352:IBY393352 ILT393352:ILU393352 IVP393352:IVQ393352 JFL393352:JFM393352 JPH393352:JPI393352 JZD393352:JZE393352 KIZ393352:KJA393352 KSV393352:KSW393352 LCR393352:LCS393352 LMN393352:LMO393352 LWJ393352:LWK393352 MGF393352:MGG393352 MQB393352:MQC393352 MZX393352:MZY393352 NJT393352:NJU393352 NTP393352:NTQ393352 ODL393352:ODM393352 ONH393352:ONI393352 OXD393352:OXE393352 PGZ393352:PHA393352 PQV393352:PQW393352 QAR393352:QAS393352 QKN393352:QKO393352 QUJ393352:QUK393352 REF393352:REG393352 ROB393352:ROC393352 RXX393352:RXY393352 SHT393352:SHU393352 SRP393352:SRQ393352 TBL393352:TBM393352 TLH393352:TLI393352 TVD393352:TVE393352 UEZ393352:UFA393352 UOV393352:UOW393352 UYR393352:UYS393352 VIN393352:VIO393352 VSJ393352:VSK393352 WCF393352:WCG393352 WMB393352:WMC393352 WVX393352:WVY393352 N458888:O458888 JL458888:JM458888 TH458888:TI458888 ADD458888:ADE458888 AMZ458888:ANA458888 AWV458888:AWW458888 BGR458888:BGS458888 BQN458888:BQO458888 CAJ458888:CAK458888 CKF458888:CKG458888 CUB458888:CUC458888 DDX458888:DDY458888 DNT458888:DNU458888 DXP458888:DXQ458888 EHL458888:EHM458888 ERH458888:ERI458888 FBD458888:FBE458888 FKZ458888:FLA458888 FUV458888:FUW458888 GER458888:GES458888 GON458888:GOO458888 GYJ458888:GYK458888 HIF458888:HIG458888 HSB458888:HSC458888 IBX458888:IBY458888 ILT458888:ILU458888 IVP458888:IVQ458888 JFL458888:JFM458888 JPH458888:JPI458888 JZD458888:JZE458888 KIZ458888:KJA458888 KSV458888:KSW458888 LCR458888:LCS458888 LMN458888:LMO458888 LWJ458888:LWK458888 MGF458888:MGG458888 MQB458888:MQC458888 MZX458888:MZY458888 NJT458888:NJU458888 NTP458888:NTQ458888 ODL458888:ODM458888 ONH458888:ONI458888 OXD458888:OXE458888 PGZ458888:PHA458888 PQV458888:PQW458888 QAR458888:QAS458888 QKN458888:QKO458888 QUJ458888:QUK458888 REF458888:REG458888 ROB458888:ROC458888 RXX458888:RXY458888 SHT458888:SHU458888 SRP458888:SRQ458888 TBL458888:TBM458888 TLH458888:TLI458888 TVD458888:TVE458888 UEZ458888:UFA458888 UOV458888:UOW458888 UYR458888:UYS458888 VIN458888:VIO458888 VSJ458888:VSK458888 WCF458888:WCG458888 WMB458888:WMC458888 WVX458888:WVY458888 N524424:O524424 JL524424:JM524424 TH524424:TI524424 ADD524424:ADE524424 AMZ524424:ANA524424 AWV524424:AWW524424 BGR524424:BGS524424 BQN524424:BQO524424 CAJ524424:CAK524424 CKF524424:CKG524424 CUB524424:CUC524424 DDX524424:DDY524424 DNT524424:DNU524424 DXP524424:DXQ524424 EHL524424:EHM524424 ERH524424:ERI524424 FBD524424:FBE524424 FKZ524424:FLA524424 FUV524424:FUW524424 GER524424:GES524424 GON524424:GOO524424 GYJ524424:GYK524424 HIF524424:HIG524424 HSB524424:HSC524424 IBX524424:IBY524424 ILT524424:ILU524424 IVP524424:IVQ524424 JFL524424:JFM524424 JPH524424:JPI524424 JZD524424:JZE524424 KIZ524424:KJA524424 KSV524424:KSW524424 LCR524424:LCS524424 LMN524424:LMO524424 LWJ524424:LWK524424 MGF524424:MGG524424 MQB524424:MQC524424 MZX524424:MZY524424 NJT524424:NJU524424 NTP524424:NTQ524424 ODL524424:ODM524424 ONH524424:ONI524424 OXD524424:OXE524424 PGZ524424:PHA524424 PQV524424:PQW524424 QAR524424:QAS524424 QKN524424:QKO524424 QUJ524424:QUK524424 REF524424:REG524424 ROB524424:ROC524424 RXX524424:RXY524424 SHT524424:SHU524424 SRP524424:SRQ524424 TBL524424:TBM524424 TLH524424:TLI524424 TVD524424:TVE524424 UEZ524424:UFA524424 UOV524424:UOW524424 UYR524424:UYS524424 VIN524424:VIO524424 VSJ524424:VSK524424 WCF524424:WCG524424 WMB524424:WMC524424 WVX524424:WVY524424 N589960:O589960 JL589960:JM589960 TH589960:TI589960 ADD589960:ADE589960 AMZ589960:ANA589960 AWV589960:AWW589960 BGR589960:BGS589960 BQN589960:BQO589960 CAJ589960:CAK589960 CKF589960:CKG589960 CUB589960:CUC589960 DDX589960:DDY589960 DNT589960:DNU589960 DXP589960:DXQ589960 EHL589960:EHM589960 ERH589960:ERI589960 FBD589960:FBE589960 FKZ589960:FLA589960 FUV589960:FUW589960 GER589960:GES589960 GON589960:GOO589960 GYJ589960:GYK589960 HIF589960:HIG589960 HSB589960:HSC589960 IBX589960:IBY589960 ILT589960:ILU589960 IVP589960:IVQ589960 JFL589960:JFM589960 JPH589960:JPI589960 JZD589960:JZE589960 KIZ589960:KJA589960 KSV589960:KSW589960 LCR589960:LCS589960 LMN589960:LMO589960 LWJ589960:LWK589960 MGF589960:MGG589960 MQB589960:MQC589960 MZX589960:MZY589960 NJT589960:NJU589960 NTP589960:NTQ589960 ODL589960:ODM589960 ONH589960:ONI589960 OXD589960:OXE589960 PGZ589960:PHA589960 PQV589960:PQW589960 QAR589960:QAS589960 QKN589960:QKO589960 QUJ589960:QUK589960 REF589960:REG589960 ROB589960:ROC589960 RXX589960:RXY589960 SHT589960:SHU589960 SRP589960:SRQ589960 TBL589960:TBM589960 TLH589960:TLI589960 TVD589960:TVE589960 UEZ589960:UFA589960 UOV589960:UOW589960 UYR589960:UYS589960 VIN589960:VIO589960 VSJ589960:VSK589960 WCF589960:WCG589960 WMB589960:WMC589960 WVX589960:WVY589960 N655496:O655496 JL655496:JM655496 TH655496:TI655496 ADD655496:ADE655496 AMZ655496:ANA655496 AWV655496:AWW655496 BGR655496:BGS655496 BQN655496:BQO655496 CAJ655496:CAK655496 CKF655496:CKG655496 CUB655496:CUC655496 DDX655496:DDY655496 DNT655496:DNU655496 DXP655496:DXQ655496 EHL655496:EHM655496 ERH655496:ERI655496 FBD655496:FBE655496 FKZ655496:FLA655496 FUV655496:FUW655496 GER655496:GES655496 GON655496:GOO655496 GYJ655496:GYK655496 HIF655496:HIG655496 HSB655496:HSC655496 IBX655496:IBY655496 ILT655496:ILU655496 IVP655496:IVQ655496 JFL655496:JFM655496 JPH655496:JPI655496 JZD655496:JZE655496 KIZ655496:KJA655496 KSV655496:KSW655496 LCR655496:LCS655496 LMN655496:LMO655496 LWJ655496:LWK655496 MGF655496:MGG655496 MQB655496:MQC655496 MZX655496:MZY655496 NJT655496:NJU655496 NTP655496:NTQ655496 ODL655496:ODM655496 ONH655496:ONI655496 OXD655496:OXE655496 PGZ655496:PHA655496 PQV655496:PQW655496 QAR655496:QAS655496 QKN655496:QKO655496 QUJ655496:QUK655496 REF655496:REG655496 ROB655496:ROC655496 RXX655496:RXY655496 SHT655496:SHU655496 SRP655496:SRQ655496 TBL655496:TBM655496 TLH655496:TLI655496 TVD655496:TVE655496 UEZ655496:UFA655496 UOV655496:UOW655496 UYR655496:UYS655496 VIN655496:VIO655496 VSJ655496:VSK655496 WCF655496:WCG655496 WMB655496:WMC655496 WVX655496:WVY655496 N721032:O721032 JL721032:JM721032 TH721032:TI721032 ADD721032:ADE721032 AMZ721032:ANA721032 AWV721032:AWW721032 BGR721032:BGS721032 BQN721032:BQO721032 CAJ721032:CAK721032 CKF721032:CKG721032 CUB721032:CUC721032 DDX721032:DDY721032 DNT721032:DNU721032 DXP721032:DXQ721032 EHL721032:EHM721032 ERH721032:ERI721032 FBD721032:FBE721032 FKZ721032:FLA721032 FUV721032:FUW721032 GER721032:GES721032 GON721032:GOO721032 GYJ721032:GYK721032 HIF721032:HIG721032 HSB721032:HSC721032 IBX721032:IBY721032 ILT721032:ILU721032 IVP721032:IVQ721032 JFL721032:JFM721032 JPH721032:JPI721032 JZD721032:JZE721032 KIZ721032:KJA721032 KSV721032:KSW721032 LCR721032:LCS721032 LMN721032:LMO721032 LWJ721032:LWK721032 MGF721032:MGG721032 MQB721032:MQC721032 MZX721032:MZY721032 NJT721032:NJU721032 NTP721032:NTQ721032 ODL721032:ODM721032 ONH721032:ONI721032 OXD721032:OXE721032 PGZ721032:PHA721032 PQV721032:PQW721032 QAR721032:QAS721032 QKN721032:QKO721032 QUJ721032:QUK721032 REF721032:REG721032 ROB721032:ROC721032 RXX721032:RXY721032 SHT721032:SHU721032 SRP721032:SRQ721032 TBL721032:TBM721032 TLH721032:TLI721032 TVD721032:TVE721032 UEZ721032:UFA721032 UOV721032:UOW721032 UYR721032:UYS721032 VIN721032:VIO721032 VSJ721032:VSK721032 WCF721032:WCG721032 WMB721032:WMC721032 WVX721032:WVY721032 N786568:O786568 JL786568:JM786568 TH786568:TI786568 ADD786568:ADE786568 AMZ786568:ANA786568 AWV786568:AWW786568 BGR786568:BGS786568 BQN786568:BQO786568 CAJ786568:CAK786568 CKF786568:CKG786568 CUB786568:CUC786568 DDX786568:DDY786568 DNT786568:DNU786568 DXP786568:DXQ786568 EHL786568:EHM786568 ERH786568:ERI786568 FBD786568:FBE786568 FKZ786568:FLA786568 FUV786568:FUW786568 GER786568:GES786568 GON786568:GOO786568 GYJ786568:GYK786568 HIF786568:HIG786568 HSB786568:HSC786568 IBX786568:IBY786568 ILT786568:ILU786568 IVP786568:IVQ786568 JFL786568:JFM786568 JPH786568:JPI786568 JZD786568:JZE786568 KIZ786568:KJA786568 KSV786568:KSW786568 LCR786568:LCS786568 LMN786568:LMO786568 LWJ786568:LWK786568 MGF786568:MGG786568 MQB786568:MQC786568 MZX786568:MZY786568 NJT786568:NJU786568 NTP786568:NTQ786568 ODL786568:ODM786568 ONH786568:ONI786568 OXD786568:OXE786568 PGZ786568:PHA786568 PQV786568:PQW786568 QAR786568:QAS786568 QKN786568:QKO786568 QUJ786568:QUK786568 REF786568:REG786568 ROB786568:ROC786568 RXX786568:RXY786568 SHT786568:SHU786568 SRP786568:SRQ786568 TBL786568:TBM786568 TLH786568:TLI786568 TVD786568:TVE786568 UEZ786568:UFA786568 UOV786568:UOW786568 UYR786568:UYS786568 VIN786568:VIO786568 VSJ786568:VSK786568 WCF786568:WCG786568 WMB786568:WMC786568 WVX786568:WVY786568 N852104:O852104 JL852104:JM852104 TH852104:TI852104 ADD852104:ADE852104 AMZ852104:ANA852104 AWV852104:AWW852104 BGR852104:BGS852104 BQN852104:BQO852104 CAJ852104:CAK852104 CKF852104:CKG852104 CUB852104:CUC852104 DDX852104:DDY852104 DNT852104:DNU852104 DXP852104:DXQ852104 EHL852104:EHM852104 ERH852104:ERI852104 FBD852104:FBE852104 FKZ852104:FLA852104 FUV852104:FUW852104 GER852104:GES852104 GON852104:GOO852104 GYJ852104:GYK852104 HIF852104:HIG852104 HSB852104:HSC852104 IBX852104:IBY852104 ILT852104:ILU852104 IVP852104:IVQ852104 JFL852104:JFM852104 JPH852104:JPI852104 JZD852104:JZE852104 KIZ852104:KJA852104 KSV852104:KSW852104 LCR852104:LCS852104 LMN852104:LMO852104 LWJ852104:LWK852104 MGF852104:MGG852104 MQB852104:MQC852104 MZX852104:MZY852104 NJT852104:NJU852104 NTP852104:NTQ852104 ODL852104:ODM852104 ONH852104:ONI852104 OXD852104:OXE852104 PGZ852104:PHA852104 PQV852104:PQW852104 QAR852104:QAS852104 QKN852104:QKO852104 QUJ852104:QUK852104 REF852104:REG852104 ROB852104:ROC852104 RXX852104:RXY852104 SHT852104:SHU852104 SRP852104:SRQ852104 TBL852104:TBM852104 TLH852104:TLI852104 TVD852104:TVE852104 UEZ852104:UFA852104 UOV852104:UOW852104 UYR852104:UYS852104 VIN852104:VIO852104 VSJ852104:VSK852104 WCF852104:WCG852104 WMB852104:WMC852104 WVX852104:WVY852104 N917640:O917640 JL917640:JM917640 TH917640:TI917640 ADD917640:ADE917640 AMZ917640:ANA917640 AWV917640:AWW917640 BGR917640:BGS917640 BQN917640:BQO917640 CAJ917640:CAK917640 CKF917640:CKG917640 CUB917640:CUC917640 DDX917640:DDY917640 DNT917640:DNU917640 DXP917640:DXQ917640 EHL917640:EHM917640 ERH917640:ERI917640 FBD917640:FBE917640 FKZ917640:FLA917640 FUV917640:FUW917640 GER917640:GES917640 GON917640:GOO917640 GYJ917640:GYK917640 HIF917640:HIG917640 HSB917640:HSC917640 IBX917640:IBY917640 ILT917640:ILU917640 IVP917640:IVQ917640 JFL917640:JFM917640 JPH917640:JPI917640 JZD917640:JZE917640 KIZ917640:KJA917640 KSV917640:KSW917640 LCR917640:LCS917640 LMN917640:LMO917640 LWJ917640:LWK917640 MGF917640:MGG917640 MQB917640:MQC917640 MZX917640:MZY917640 NJT917640:NJU917640 NTP917640:NTQ917640 ODL917640:ODM917640 ONH917640:ONI917640 OXD917640:OXE917640 PGZ917640:PHA917640 PQV917640:PQW917640 QAR917640:QAS917640 QKN917640:QKO917640 QUJ917640:QUK917640 REF917640:REG917640 ROB917640:ROC917640 RXX917640:RXY917640 SHT917640:SHU917640 SRP917640:SRQ917640 TBL917640:TBM917640 TLH917640:TLI917640 TVD917640:TVE917640 UEZ917640:UFA917640 UOV917640:UOW917640 UYR917640:UYS917640 VIN917640:VIO917640 VSJ917640:VSK917640 WCF917640:WCG917640 WMB917640:WMC917640 WVX917640:WVY917640 N983176:O983176 JL983176:JM983176 TH983176:TI983176 ADD983176:ADE983176 AMZ983176:ANA983176 AWV983176:AWW983176 BGR983176:BGS983176 BQN983176:BQO983176 CAJ983176:CAK983176 CKF983176:CKG983176 CUB983176:CUC983176 DDX983176:DDY983176 DNT983176:DNU983176 DXP983176:DXQ983176 EHL983176:EHM983176 ERH983176:ERI983176 FBD983176:FBE983176 FKZ983176:FLA983176 FUV983176:FUW983176 GER983176:GES983176 GON983176:GOO983176 GYJ983176:GYK983176 HIF983176:HIG983176 HSB983176:HSC983176 IBX983176:IBY983176 ILT983176:ILU983176 IVP983176:IVQ983176 JFL983176:JFM983176 JPH983176:JPI983176 JZD983176:JZE983176 KIZ983176:KJA983176 KSV983176:KSW983176 LCR983176:LCS983176 LMN983176:LMO983176 LWJ983176:LWK983176 MGF983176:MGG983176 MQB983176:MQC983176 MZX983176:MZY983176 NJT983176:NJU983176 NTP983176:NTQ983176 ODL983176:ODM983176 ONH983176:ONI983176 OXD983176:OXE983176 PGZ983176:PHA983176 PQV983176:PQW983176 QAR983176:QAS983176 QKN983176:QKO983176 QUJ983176:QUK983176 REF983176:REG983176 ROB983176:ROC983176 RXX983176:RXY983176 SHT983176:SHU983176 SRP983176:SRQ983176 TBL983176:TBM983176 TLH983176:TLI983176 TVD983176:TVE983176 UEZ983176:UFA983176 UOV983176:UOW983176 UYR983176:UYS983176 VIN983176:VIO983176 VSJ983176:VSK983176 WCF983176:WCG983176 WMB983176:WMC983176 WVX983176:WVY983176 AA65672:AB65672 JY65672:JZ65672 TU65672:TV65672 ADQ65672:ADR65672 ANM65672:ANN65672 AXI65672:AXJ65672 BHE65672:BHF65672 BRA65672:BRB65672 CAW65672:CAX65672 CKS65672:CKT65672 CUO65672:CUP65672 DEK65672:DEL65672 DOG65672:DOH65672 DYC65672:DYD65672 EHY65672:EHZ65672 ERU65672:ERV65672 FBQ65672:FBR65672 FLM65672:FLN65672 FVI65672:FVJ65672 GFE65672:GFF65672 GPA65672:GPB65672 GYW65672:GYX65672 HIS65672:HIT65672 HSO65672:HSP65672 ICK65672:ICL65672 IMG65672:IMH65672 IWC65672:IWD65672 JFY65672:JFZ65672 JPU65672:JPV65672 JZQ65672:JZR65672 KJM65672:KJN65672 KTI65672:KTJ65672 LDE65672:LDF65672 LNA65672:LNB65672 LWW65672:LWX65672 MGS65672:MGT65672 MQO65672:MQP65672 NAK65672:NAL65672 NKG65672:NKH65672 NUC65672:NUD65672 ODY65672:ODZ65672 ONU65672:ONV65672 OXQ65672:OXR65672 PHM65672:PHN65672 PRI65672:PRJ65672 QBE65672:QBF65672 QLA65672:QLB65672 QUW65672:QUX65672 RES65672:RET65672 ROO65672:ROP65672 RYK65672:RYL65672 SIG65672:SIH65672 SSC65672:SSD65672 TBY65672:TBZ65672 TLU65672:TLV65672 TVQ65672:TVR65672 UFM65672:UFN65672 UPI65672:UPJ65672 UZE65672:UZF65672 VJA65672:VJB65672 VSW65672:VSX65672 WCS65672:WCT65672 WMO65672:WMP65672 WWK65672:WWL65672 AA131208:AB131208 JY131208:JZ131208 TU131208:TV131208 ADQ131208:ADR131208 ANM131208:ANN131208 AXI131208:AXJ131208 BHE131208:BHF131208 BRA131208:BRB131208 CAW131208:CAX131208 CKS131208:CKT131208 CUO131208:CUP131208 DEK131208:DEL131208 DOG131208:DOH131208 DYC131208:DYD131208 EHY131208:EHZ131208 ERU131208:ERV131208 FBQ131208:FBR131208 FLM131208:FLN131208 FVI131208:FVJ131208 GFE131208:GFF131208 GPA131208:GPB131208 GYW131208:GYX131208 HIS131208:HIT131208 HSO131208:HSP131208 ICK131208:ICL131208 IMG131208:IMH131208 IWC131208:IWD131208 JFY131208:JFZ131208 JPU131208:JPV131208 JZQ131208:JZR131208 KJM131208:KJN131208 KTI131208:KTJ131208 LDE131208:LDF131208 LNA131208:LNB131208 LWW131208:LWX131208 MGS131208:MGT131208 MQO131208:MQP131208 NAK131208:NAL131208 NKG131208:NKH131208 NUC131208:NUD131208 ODY131208:ODZ131208 ONU131208:ONV131208 OXQ131208:OXR131208 PHM131208:PHN131208 PRI131208:PRJ131208 QBE131208:QBF131208 QLA131208:QLB131208 QUW131208:QUX131208 RES131208:RET131208 ROO131208:ROP131208 RYK131208:RYL131208 SIG131208:SIH131208 SSC131208:SSD131208 TBY131208:TBZ131208 TLU131208:TLV131208 TVQ131208:TVR131208 UFM131208:UFN131208 UPI131208:UPJ131208 UZE131208:UZF131208 VJA131208:VJB131208 VSW131208:VSX131208 WCS131208:WCT131208 WMO131208:WMP131208 WWK131208:WWL131208 AA196744:AB196744 JY196744:JZ196744 TU196744:TV196744 ADQ196744:ADR196744 ANM196744:ANN196744 AXI196744:AXJ196744 BHE196744:BHF196744 BRA196744:BRB196744 CAW196744:CAX196744 CKS196744:CKT196744 CUO196744:CUP196744 DEK196744:DEL196744 DOG196744:DOH196744 DYC196744:DYD196744 EHY196744:EHZ196744 ERU196744:ERV196744 FBQ196744:FBR196744 FLM196744:FLN196744 FVI196744:FVJ196744 GFE196744:GFF196744 GPA196744:GPB196744 GYW196744:GYX196744 HIS196744:HIT196744 HSO196744:HSP196744 ICK196744:ICL196744 IMG196744:IMH196744 IWC196744:IWD196744 JFY196744:JFZ196744 JPU196744:JPV196744 JZQ196744:JZR196744 KJM196744:KJN196744 KTI196744:KTJ196744 LDE196744:LDF196744 LNA196744:LNB196744 LWW196744:LWX196744 MGS196744:MGT196744 MQO196744:MQP196744 NAK196744:NAL196744 NKG196744:NKH196744 NUC196744:NUD196744 ODY196744:ODZ196744 ONU196744:ONV196744 OXQ196744:OXR196744 PHM196744:PHN196744 PRI196744:PRJ196744 QBE196744:QBF196744 QLA196744:QLB196744 QUW196744:QUX196744 RES196744:RET196744 ROO196744:ROP196744 RYK196744:RYL196744 SIG196744:SIH196744 SSC196744:SSD196744 TBY196744:TBZ196744 TLU196744:TLV196744 TVQ196744:TVR196744 UFM196744:UFN196744 UPI196744:UPJ196744 UZE196744:UZF196744 VJA196744:VJB196744 VSW196744:VSX196744 WCS196744:WCT196744 WMO196744:WMP196744 WWK196744:WWL196744 AA262280:AB262280 JY262280:JZ262280 TU262280:TV262280 ADQ262280:ADR262280 ANM262280:ANN262280 AXI262280:AXJ262280 BHE262280:BHF262280 BRA262280:BRB262280 CAW262280:CAX262280 CKS262280:CKT262280 CUO262280:CUP262280 DEK262280:DEL262280 DOG262280:DOH262280 DYC262280:DYD262280 EHY262280:EHZ262280 ERU262280:ERV262280 FBQ262280:FBR262280 FLM262280:FLN262280 FVI262280:FVJ262280 GFE262280:GFF262280 GPA262280:GPB262280 GYW262280:GYX262280 HIS262280:HIT262280 HSO262280:HSP262280 ICK262280:ICL262280 IMG262280:IMH262280 IWC262280:IWD262280 JFY262280:JFZ262280 JPU262280:JPV262280 JZQ262280:JZR262280 KJM262280:KJN262280 KTI262280:KTJ262280 LDE262280:LDF262280 LNA262280:LNB262280 LWW262280:LWX262280 MGS262280:MGT262280 MQO262280:MQP262280 NAK262280:NAL262280 NKG262280:NKH262280 NUC262280:NUD262280 ODY262280:ODZ262280 ONU262280:ONV262280 OXQ262280:OXR262280 PHM262280:PHN262280 PRI262280:PRJ262280 QBE262280:QBF262280 QLA262280:QLB262280 QUW262280:QUX262280 RES262280:RET262280 ROO262280:ROP262280 RYK262280:RYL262280 SIG262280:SIH262280 SSC262280:SSD262280 TBY262280:TBZ262280 TLU262280:TLV262280 TVQ262280:TVR262280 UFM262280:UFN262280 UPI262280:UPJ262280 UZE262280:UZF262280 VJA262280:VJB262280 VSW262280:VSX262280 WCS262280:WCT262280 WMO262280:WMP262280 WWK262280:WWL262280 AA327816:AB327816 JY327816:JZ327816 TU327816:TV327816 ADQ327816:ADR327816 ANM327816:ANN327816 AXI327816:AXJ327816 BHE327816:BHF327816 BRA327816:BRB327816 CAW327816:CAX327816 CKS327816:CKT327816 CUO327816:CUP327816 DEK327816:DEL327816 DOG327816:DOH327816 DYC327816:DYD327816 EHY327816:EHZ327816 ERU327816:ERV327816 FBQ327816:FBR327816 FLM327816:FLN327816 FVI327816:FVJ327816 GFE327816:GFF327816 GPA327816:GPB327816 GYW327816:GYX327816 HIS327816:HIT327816 HSO327816:HSP327816 ICK327816:ICL327816 IMG327816:IMH327816 IWC327816:IWD327816 JFY327816:JFZ327816 JPU327816:JPV327816 JZQ327816:JZR327816 KJM327816:KJN327816 KTI327816:KTJ327816 LDE327816:LDF327816 LNA327816:LNB327816 LWW327816:LWX327816 MGS327816:MGT327816 MQO327816:MQP327816 NAK327816:NAL327816 NKG327816:NKH327816 NUC327816:NUD327816 ODY327816:ODZ327816 ONU327816:ONV327816 OXQ327816:OXR327816 PHM327816:PHN327816 PRI327816:PRJ327816 QBE327816:QBF327816 QLA327816:QLB327816 QUW327816:QUX327816 RES327816:RET327816 ROO327816:ROP327816 RYK327816:RYL327816 SIG327816:SIH327816 SSC327816:SSD327816 TBY327816:TBZ327816 TLU327816:TLV327816 TVQ327816:TVR327816 UFM327816:UFN327816 UPI327816:UPJ327816 UZE327816:UZF327816 VJA327816:VJB327816 VSW327816:VSX327816 WCS327816:WCT327816 WMO327816:WMP327816 WWK327816:WWL327816 AA393352:AB393352 JY393352:JZ393352 TU393352:TV393352 ADQ393352:ADR393352 ANM393352:ANN393352 AXI393352:AXJ393352 BHE393352:BHF393352 BRA393352:BRB393352 CAW393352:CAX393352 CKS393352:CKT393352 CUO393352:CUP393352 DEK393352:DEL393352 DOG393352:DOH393352 DYC393352:DYD393352 EHY393352:EHZ393352 ERU393352:ERV393352 FBQ393352:FBR393352 FLM393352:FLN393352 FVI393352:FVJ393352 GFE393352:GFF393352 GPA393352:GPB393352 GYW393352:GYX393352 HIS393352:HIT393352 HSO393352:HSP393352 ICK393352:ICL393352 IMG393352:IMH393352 IWC393352:IWD393352 JFY393352:JFZ393352 JPU393352:JPV393352 JZQ393352:JZR393352 KJM393352:KJN393352 KTI393352:KTJ393352 LDE393352:LDF393352 LNA393352:LNB393352 LWW393352:LWX393352 MGS393352:MGT393352 MQO393352:MQP393352 NAK393352:NAL393352 NKG393352:NKH393352 NUC393352:NUD393352 ODY393352:ODZ393352 ONU393352:ONV393352 OXQ393352:OXR393352 PHM393352:PHN393352 PRI393352:PRJ393352 QBE393352:QBF393352 QLA393352:QLB393352 QUW393352:QUX393352 RES393352:RET393352 ROO393352:ROP393352 RYK393352:RYL393352 SIG393352:SIH393352 SSC393352:SSD393352 TBY393352:TBZ393352 TLU393352:TLV393352 TVQ393352:TVR393352 UFM393352:UFN393352 UPI393352:UPJ393352 UZE393352:UZF393352 VJA393352:VJB393352 VSW393352:VSX393352 WCS393352:WCT393352 WMO393352:WMP393352 WWK393352:WWL393352 AA458888:AB458888 JY458888:JZ458888 TU458888:TV458888 ADQ458888:ADR458888 ANM458888:ANN458888 AXI458888:AXJ458888 BHE458888:BHF458888 BRA458888:BRB458888 CAW458888:CAX458888 CKS458888:CKT458888 CUO458888:CUP458888 DEK458888:DEL458888 DOG458888:DOH458888 DYC458888:DYD458888 EHY458888:EHZ458888 ERU458888:ERV458888 FBQ458888:FBR458888 FLM458888:FLN458888 FVI458888:FVJ458888 GFE458888:GFF458888 GPA458888:GPB458888 GYW458888:GYX458888 HIS458888:HIT458888 HSO458888:HSP458888 ICK458888:ICL458888 IMG458888:IMH458888 IWC458888:IWD458888 JFY458888:JFZ458888 JPU458888:JPV458888 JZQ458888:JZR458888 KJM458888:KJN458888 KTI458888:KTJ458888 LDE458888:LDF458888 LNA458888:LNB458888 LWW458888:LWX458888 MGS458888:MGT458888 MQO458888:MQP458888 NAK458888:NAL458888 NKG458888:NKH458888 NUC458888:NUD458888 ODY458888:ODZ458888 ONU458888:ONV458888 OXQ458888:OXR458888 PHM458888:PHN458888 PRI458888:PRJ458888 QBE458888:QBF458888 QLA458888:QLB458888 QUW458888:QUX458888 RES458888:RET458888 ROO458888:ROP458888 RYK458888:RYL458888 SIG458888:SIH458888 SSC458888:SSD458888 TBY458888:TBZ458888 TLU458888:TLV458888 TVQ458888:TVR458888 UFM458888:UFN458888 UPI458888:UPJ458888 UZE458888:UZF458888 VJA458888:VJB458888 VSW458888:VSX458888 WCS458888:WCT458888 WMO458888:WMP458888 WWK458888:WWL458888 AA524424:AB524424 JY524424:JZ524424 TU524424:TV524424 ADQ524424:ADR524424 ANM524424:ANN524424 AXI524424:AXJ524424 BHE524424:BHF524424 BRA524424:BRB524424 CAW524424:CAX524424 CKS524424:CKT524424 CUO524424:CUP524424 DEK524424:DEL524424 DOG524424:DOH524424 DYC524424:DYD524424 EHY524424:EHZ524424 ERU524424:ERV524424 FBQ524424:FBR524424 FLM524424:FLN524424 FVI524424:FVJ524424 GFE524424:GFF524424 GPA524424:GPB524424 GYW524424:GYX524424 HIS524424:HIT524424 HSO524424:HSP524424 ICK524424:ICL524424 IMG524424:IMH524424 IWC524424:IWD524424 JFY524424:JFZ524424 JPU524424:JPV524424 JZQ524424:JZR524424 KJM524424:KJN524424 KTI524424:KTJ524424 LDE524424:LDF524424 LNA524424:LNB524424 LWW524424:LWX524424 MGS524424:MGT524424 MQO524424:MQP524424 NAK524424:NAL524424 NKG524424:NKH524424 NUC524424:NUD524424 ODY524424:ODZ524424 ONU524424:ONV524424 OXQ524424:OXR524424 PHM524424:PHN524424 PRI524424:PRJ524424 QBE524424:QBF524424 QLA524424:QLB524424 QUW524424:QUX524424 RES524424:RET524424 ROO524424:ROP524424 RYK524424:RYL524424 SIG524424:SIH524424 SSC524424:SSD524424 TBY524424:TBZ524424 TLU524424:TLV524424 TVQ524424:TVR524424 UFM524424:UFN524424 UPI524424:UPJ524424 UZE524424:UZF524424 VJA524424:VJB524424 VSW524424:VSX524424 WCS524424:WCT524424 WMO524424:WMP524424 WWK524424:WWL524424 AA589960:AB589960 JY589960:JZ589960 TU589960:TV589960 ADQ589960:ADR589960 ANM589960:ANN589960 AXI589960:AXJ589960 BHE589960:BHF589960 BRA589960:BRB589960 CAW589960:CAX589960 CKS589960:CKT589960 CUO589960:CUP589960 DEK589960:DEL589960 DOG589960:DOH589960 DYC589960:DYD589960 EHY589960:EHZ589960 ERU589960:ERV589960 FBQ589960:FBR589960 FLM589960:FLN589960 FVI589960:FVJ589960 GFE589960:GFF589960 GPA589960:GPB589960 GYW589960:GYX589960 HIS589960:HIT589960 HSO589960:HSP589960 ICK589960:ICL589960 IMG589960:IMH589960 IWC589960:IWD589960 JFY589960:JFZ589960 JPU589960:JPV589960 JZQ589960:JZR589960 KJM589960:KJN589960 KTI589960:KTJ589960 LDE589960:LDF589960 LNA589960:LNB589960 LWW589960:LWX589960 MGS589960:MGT589960 MQO589960:MQP589960 NAK589960:NAL589960 NKG589960:NKH589960 NUC589960:NUD589960 ODY589960:ODZ589960 ONU589960:ONV589960 OXQ589960:OXR589960 PHM589960:PHN589960 PRI589960:PRJ589960 QBE589960:QBF589960 QLA589960:QLB589960 QUW589960:QUX589960 RES589960:RET589960 ROO589960:ROP589960 RYK589960:RYL589960 SIG589960:SIH589960 SSC589960:SSD589960 TBY589960:TBZ589960 TLU589960:TLV589960 TVQ589960:TVR589960 UFM589960:UFN589960 UPI589960:UPJ589960 UZE589960:UZF589960 VJA589960:VJB589960 VSW589960:VSX589960 WCS589960:WCT589960 WMO589960:WMP589960 WWK589960:WWL589960 AA655496:AB655496 JY655496:JZ655496 TU655496:TV655496 ADQ655496:ADR655496 ANM655496:ANN655496 AXI655496:AXJ655496 BHE655496:BHF655496 BRA655496:BRB655496 CAW655496:CAX655496 CKS655496:CKT655496 CUO655496:CUP655496 DEK655496:DEL655496 DOG655496:DOH655496 DYC655496:DYD655496 EHY655496:EHZ655496 ERU655496:ERV655496 FBQ655496:FBR655496 FLM655496:FLN655496 FVI655496:FVJ655496 GFE655496:GFF655496 GPA655496:GPB655496 GYW655496:GYX655496 HIS655496:HIT655496 HSO655496:HSP655496 ICK655496:ICL655496 IMG655496:IMH655496 IWC655496:IWD655496 JFY655496:JFZ655496 JPU655496:JPV655496 JZQ655496:JZR655496 KJM655496:KJN655496 KTI655496:KTJ655496 LDE655496:LDF655496 LNA655496:LNB655496 LWW655496:LWX655496 MGS655496:MGT655496 MQO655496:MQP655496 NAK655496:NAL655496 NKG655496:NKH655496 NUC655496:NUD655496 ODY655496:ODZ655496 ONU655496:ONV655496 OXQ655496:OXR655496 PHM655496:PHN655496 PRI655496:PRJ655496 QBE655496:QBF655496 QLA655496:QLB655496 QUW655496:QUX655496 RES655496:RET655496 ROO655496:ROP655496 RYK655496:RYL655496 SIG655496:SIH655496 SSC655496:SSD655496 TBY655496:TBZ655496 TLU655496:TLV655496 TVQ655496:TVR655496 UFM655496:UFN655496 UPI655496:UPJ655496 UZE655496:UZF655496 VJA655496:VJB655496 VSW655496:VSX655496 WCS655496:WCT655496 WMO655496:WMP655496 WWK655496:WWL655496 AA721032:AB721032 JY721032:JZ721032 TU721032:TV721032 ADQ721032:ADR721032 ANM721032:ANN721032 AXI721032:AXJ721032 BHE721032:BHF721032 BRA721032:BRB721032 CAW721032:CAX721032 CKS721032:CKT721032 CUO721032:CUP721032 DEK721032:DEL721032 DOG721032:DOH721032 DYC721032:DYD721032 EHY721032:EHZ721032 ERU721032:ERV721032 FBQ721032:FBR721032 FLM721032:FLN721032 FVI721032:FVJ721032 GFE721032:GFF721032 GPA721032:GPB721032 GYW721032:GYX721032 HIS721032:HIT721032 HSO721032:HSP721032 ICK721032:ICL721032 IMG721032:IMH721032 IWC721032:IWD721032 JFY721032:JFZ721032 JPU721032:JPV721032 JZQ721032:JZR721032 KJM721032:KJN721032 KTI721032:KTJ721032 LDE721032:LDF721032 LNA721032:LNB721032 LWW721032:LWX721032 MGS721032:MGT721032 MQO721032:MQP721032 NAK721032:NAL721032 NKG721032:NKH721032 NUC721032:NUD721032 ODY721032:ODZ721032 ONU721032:ONV721032 OXQ721032:OXR721032 PHM721032:PHN721032 PRI721032:PRJ721032 QBE721032:QBF721032 QLA721032:QLB721032 QUW721032:QUX721032 RES721032:RET721032 ROO721032:ROP721032 RYK721032:RYL721032 SIG721032:SIH721032 SSC721032:SSD721032 TBY721032:TBZ721032 TLU721032:TLV721032 TVQ721032:TVR721032 UFM721032:UFN721032 UPI721032:UPJ721032 UZE721032:UZF721032 VJA721032:VJB721032 VSW721032:VSX721032 WCS721032:WCT721032 WMO721032:WMP721032 WWK721032:WWL721032 AA786568:AB786568 JY786568:JZ786568 TU786568:TV786568 ADQ786568:ADR786568 ANM786568:ANN786568 AXI786568:AXJ786568 BHE786568:BHF786568 BRA786568:BRB786568 CAW786568:CAX786568 CKS786568:CKT786568 CUO786568:CUP786568 DEK786568:DEL786568 DOG786568:DOH786568 DYC786568:DYD786568 EHY786568:EHZ786568 ERU786568:ERV786568 FBQ786568:FBR786568 FLM786568:FLN786568 FVI786568:FVJ786568 GFE786568:GFF786568 GPA786568:GPB786568 GYW786568:GYX786568 HIS786568:HIT786568 HSO786568:HSP786568 ICK786568:ICL786568 IMG786568:IMH786568 IWC786568:IWD786568 JFY786568:JFZ786568 JPU786568:JPV786568 JZQ786568:JZR786568 KJM786568:KJN786568 KTI786568:KTJ786568 LDE786568:LDF786568 LNA786568:LNB786568 LWW786568:LWX786568 MGS786568:MGT786568 MQO786568:MQP786568 NAK786568:NAL786568 NKG786568:NKH786568 NUC786568:NUD786568 ODY786568:ODZ786568 ONU786568:ONV786568 OXQ786568:OXR786568 PHM786568:PHN786568 PRI786568:PRJ786568 QBE786568:QBF786568 QLA786568:QLB786568 QUW786568:QUX786568 RES786568:RET786568 ROO786568:ROP786568 RYK786568:RYL786568 SIG786568:SIH786568 SSC786568:SSD786568 TBY786568:TBZ786568 TLU786568:TLV786568 TVQ786568:TVR786568 UFM786568:UFN786568 UPI786568:UPJ786568 UZE786568:UZF786568 VJA786568:VJB786568 VSW786568:VSX786568 WCS786568:WCT786568 WMO786568:WMP786568 WWK786568:WWL786568 AA852104:AB852104 JY852104:JZ852104 TU852104:TV852104 ADQ852104:ADR852104 ANM852104:ANN852104 AXI852104:AXJ852104 BHE852104:BHF852104 BRA852104:BRB852104 CAW852104:CAX852104 CKS852104:CKT852104 CUO852104:CUP852104 DEK852104:DEL852104 DOG852104:DOH852104 DYC852104:DYD852104 EHY852104:EHZ852104 ERU852104:ERV852104 FBQ852104:FBR852104 FLM852104:FLN852104 FVI852104:FVJ852104 GFE852104:GFF852104 GPA852104:GPB852104 GYW852104:GYX852104 HIS852104:HIT852104 HSO852104:HSP852104 ICK852104:ICL852104 IMG852104:IMH852104 IWC852104:IWD852104 JFY852104:JFZ852104 JPU852104:JPV852104 JZQ852104:JZR852104 KJM852104:KJN852104 KTI852104:KTJ852104 LDE852104:LDF852104 LNA852104:LNB852104 LWW852104:LWX852104 MGS852104:MGT852104 MQO852104:MQP852104 NAK852104:NAL852104 NKG852104:NKH852104 NUC852104:NUD852104 ODY852104:ODZ852104 ONU852104:ONV852104 OXQ852104:OXR852104 PHM852104:PHN852104 PRI852104:PRJ852104 QBE852104:QBF852104 QLA852104:QLB852104 QUW852104:QUX852104 RES852104:RET852104 ROO852104:ROP852104 RYK852104:RYL852104 SIG852104:SIH852104 SSC852104:SSD852104 TBY852104:TBZ852104 TLU852104:TLV852104 TVQ852104:TVR852104 UFM852104:UFN852104 UPI852104:UPJ852104 UZE852104:UZF852104 VJA852104:VJB852104 VSW852104:VSX852104 WCS852104:WCT852104 WMO852104:WMP852104 WWK852104:WWL852104 AA917640:AB917640 JY917640:JZ917640 TU917640:TV917640 ADQ917640:ADR917640 ANM917640:ANN917640 AXI917640:AXJ917640 BHE917640:BHF917640 BRA917640:BRB917640 CAW917640:CAX917640 CKS917640:CKT917640 CUO917640:CUP917640 DEK917640:DEL917640 DOG917640:DOH917640 DYC917640:DYD917640 EHY917640:EHZ917640 ERU917640:ERV917640 FBQ917640:FBR917640 FLM917640:FLN917640 FVI917640:FVJ917640 GFE917640:GFF917640 GPA917640:GPB917640 GYW917640:GYX917640 HIS917640:HIT917640 HSO917640:HSP917640 ICK917640:ICL917640 IMG917640:IMH917640 IWC917640:IWD917640 JFY917640:JFZ917640 JPU917640:JPV917640 JZQ917640:JZR917640 KJM917640:KJN917640 KTI917640:KTJ917640 LDE917640:LDF917640 LNA917640:LNB917640 LWW917640:LWX917640 MGS917640:MGT917640 MQO917640:MQP917640 NAK917640:NAL917640 NKG917640:NKH917640 NUC917640:NUD917640 ODY917640:ODZ917640 ONU917640:ONV917640 OXQ917640:OXR917640 PHM917640:PHN917640 PRI917640:PRJ917640 QBE917640:QBF917640 QLA917640:QLB917640 QUW917640:QUX917640 RES917640:RET917640 ROO917640:ROP917640 RYK917640:RYL917640 SIG917640:SIH917640 SSC917640:SSD917640 TBY917640:TBZ917640 TLU917640:TLV917640 TVQ917640:TVR917640 UFM917640:UFN917640 UPI917640:UPJ917640 UZE917640:UZF917640 VJA917640:VJB917640 VSW917640:VSX917640 WCS917640:WCT917640 WMO917640:WMP917640 WWK917640:WWL917640 AA983176:AB983176 JY983176:JZ983176 TU983176:TV983176 ADQ983176:ADR983176 ANM983176:ANN983176 AXI983176:AXJ983176 BHE983176:BHF983176 BRA983176:BRB983176 CAW983176:CAX983176 CKS983176:CKT983176 CUO983176:CUP983176 DEK983176:DEL983176 DOG983176:DOH983176 DYC983176:DYD983176 EHY983176:EHZ983176 ERU983176:ERV983176 FBQ983176:FBR983176 FLM983176:FLN983176 FVI983176:FVJ983176 GFE983176:GFF983176 GPA983176:GPB983176 GYW983176:GYX983176 HIS983176:HIT983176 HSO983176:HSP983176 ICK983176:ICL983176 IMG983176:IMH983176 IWC983176:IWD983176 JFY983176:JFZ983176 JPU983176:JPV983176 JZQ983176:JZR983176 KJM983176:KJN983176 KTI983176:KTJ983176 LDE983176:LDF983176 LNA983176:LNB983176 LWW983176:LWX983176 MGS983176:MGT983176 MQO983176:MQP983176 NAK983176:NAL983176 NKG983176:NKH983176 NUC983176:NUD983176 ODY983176:ODZ983176 ONU983176:ONV983176 OXQ983176:OXR983176 PHM983176:PHN983176 PRI983176:PRJ983176 QBE983176:QBF983176 QLA983176:QLB983176 QUW983176:QUX983176 RES983176:RET983176 ROO983176:ROP983176 RYK983176:RYL983176 SIG983176:SIH983176 SSC983176:SSD983176 TBY983176:TBZ983176 TLU983176:TLV983176 TVQ983176:TVR983176 UFM983176:UFN983176 UPI983176:UPJ983176 UZE983176:UZF983176 VJA983176:VJB983176 VSW983176:VSX983176 WCS983176:WCT983176 WMO983176:WMP983176 WWK983176:WWL983176"/>
    <dataValidation type="list" allowBlank="1" showInputMessage="1" showErrorMessage="1" prompt="Selecionar" sqref="C123:T126">
      <formula1>$I$186:$I$190</formula1>
    </dataValidation>
    <dataValidation type="list" allowBlank="1" showInputMessage="1" showErrorMessage="1" error="Selecionar!" prompt="Selecionar código DN 74/2004" sqref="WVQ983187:WVT983187 G65683:J65683 JE65683:JH65683 TA65683:TD65683 ACW65683:ACZ65683 AMS65683:AMV65683 AWO65683:AWR65683 BGK65683:BGN65683 BQG65683:BQJ65683 CAC65683:CAF65683 CJY65683:CKB65683 CTU65683:CTX65683 DDQ65683:DDT65683 DNM65683:DNP65683 DXI65683:DXL65683 EHE65683:EHH65683 ERA65683:ERD65683 FAW65683:FAZ65683 FKS65683:FKV65683 FUO65683:FUR65683 GEK65683:GEN65683 GOG65683:GOJ65683 GYC65683:GYF65683 HHY65683:HIB65683 HRU65683:HRX65683 IBQ65683:IBT65683 ILM65683:ILP65683 IVI65683:IVL65683 JFE65683:JFH65683 JPA65683:JPD65683 JYW65683:JYZ65683 KIS65683:KIV65683 KSO65683:KSR65683 LCK65683:LCN65683 LMG65683:LMJ65683 LWC65683:LWF65683 MFY65683:MGB65683 MPU65683:MPX65683 MZQ65683:MZT65683 NJM65683:NJP65683 NTI65683:NTL65683 ODE65683:ODH65683 ONA65683:OND65683 OWW65683:OWZ65683 PGS65683:PGV65683 PQO65683:PQR65683 QAK65683:QAN65683 QKG65683:QKJ65683 QUC65683:QUF65683 RDY65683:REB65683 RNU65683:RNX65683 RXQ65683:RXT65683 SHM65683:SHP65683 SRI65683:SRL65683 TBE65683:TBH65683 TLA65683:TLD65683 TUW65683:TUZ65683 UES65683:UEV65683 UOO65683:UOR65683 UYK65683:UYN65683 VIG65683:VIJ65683 VSC65683:VSF65683 WBY65683:WCB65683 WLU65683:WLX65683 WVQ65683:WVT65683 G131219:J131219 JE131219:JH131219 TA131219:TD131219 ACW131219:ACZ131219 AMS131219:AMV131219 AWO131219:AWR131219 BGK131219:BGN131219 BQG131219:BQJ131219 CAC131219:CAF131219 CJY131219:CKB131219 CTU131219:CTX131219 DDQ131219:DDT131219 DNM131219:DNP131219 DXI131219:DXL131219 EHE131219:EHH131219 ERA131219:ERD131219 FAW131219:FAZ131219 FKS131219:FKV131219 FUO131219:FUR131219 GEK131219:GEN131219 GOG131219:GOJ131219 GYC131219:GYF131219 HHY131219:HIB131219 HRU131219:HRX131219 IBQ131219:IBT131219 ILM131219:ILP131219 IVI131219:IVL131219 JFE131219:JFH131219 JPA131219:JPD131219 JYW131219:JYZ131219 KIS131219:KIV131219 KSO131219:KSR131219 LCK131219:LCN131219 LMG131219:LMJ131219 LWC131219:LWF131219 MFY131219:MGB131219 MPU131219:MPX131219 MZQ131219:MZT131219 NJM131219:NJP131219 NTI131219:NTL131219 ODE131219:ODH131219 ONA131219:OND131219 OWW131219:OWZ131219 PGS131219:PGV131219 PQO131219:PQR131219 QAK131219:QAN131219 QKG131219:QKJ131219 QUC131219:QUF131219 RDY131219:REB131219 RNU131219:RNX131219 RXQ131219:RXT131219 SHM131219:SHP131219 SRI131219:SRL131219 TBE131219:TBH131219 TLA131219:TLD131219 TUW131219:TUZ131219 UES131219:UEV131219 UOO131219:UOR131219 UYK131219:UYN131219 VIG131219:VIJ131219 VSC131219:VSF131219 WBY131219:WCB131219 WLU131219:WLX131219 WVQ131219:WVT131219 G196755:J196755 JE196755:JH196755 TA196755:TD196755 ACW196755:ACZ196755 AMS196755:AMV196755 AWO196755:AWR196755 BGK196755:BGN196755 BQG196755:BQJ196755 CAC196755:CAF196755 CJY196755:CKB196755 CTU196755:CTX196755 DDQ196755:DDT196755 DNM196755:DNP196755 DXI196755:DXL196755 EHE196755:EHH196755 ERA196755:ERD196755 FAW196755:FAZ196755 FKS196755:FKV196755 FUO196755:FUR196755 GEK196755:GEN196755 GOG196755:GOJ196755 GYC196755:GYF196755 HHY196755:HIB196755 HRU196755:HRX196755 IBQ196755:IBT196755 ILM196755:ILP196755 IVI196755:IVL196755 JFE196755:JFH196755 JPA196755:JPD196755 JYW196755:JYZ196755 KIS196755:KIV196755 KSO196755:KSR196755 LCK196755:LCN196755 LMG196755:LMJ196755 LWC196755:LWF196755 MFY196755:MGB196755 MPU196755:MPX196755 MZQ196755:MZT196755 NJM196755:NJP196755 NTI196755:NTL196755 ODE196755:ODH196755 ONA196755:OND196755 OWW196755:OWZ196755 PGS196755:PGV196755 PQO196755:PQR196755 QAK196755:QAN196755 QKG196755:QKJ196755 QUC196755:QUF196755 RDY196755:REB196755 RNU196755:RNX196755 RXQ196755:RXT196755 SHM196755:SHP196755 SRI196755:SRL196755 TBE196755:TBH196755 TLA196755:TLD196755 TUW196755:TUZ196755 UES196755:UEV196755 UOO196755:UOR196755 UYK196755:UYN196755 VIG196755:VIJ196755 VSC196755:VSF196755 WBY196755:WCB196755 WLU196755:WLX196755 WVQ196755:WVT196755 G262291:J262291 JE262291:JH262291 TA262291:TD262291 ACW262291:ACZ262291 AMS262291:AMV262291 AWO262291:AWR262291 BGK262291:BGN262291 BQG262291:BQJ262291 CAC262291:CAF262291 CJY262291:CKB262291 CTU262291:CTX262291 DDQ262291:DDT262291 DNM262291:DNP262291 DXI262291:DXL262291 EHE262291:EHH262291 ERA262291:ERD262291 FAW262291:FAZ262291 FKS262291:FKV262291 FUO262291:FUR262291 GEK262291:GEN262291 GOG262291:GOJ262291 GYC262291:GYF262291 HHY262291:HIB262291 HRU262291:HRX262291 IBQ262291:IBT262291 ILM262291:ILP262291 IVI262291:IVL262291 JFE262291:JFH262291 JPA262291:JPD262291 JYW262291:JYZ262291 KIS262291:KIV262291 KSO262291:KSR262291 LCK262291:LCN262291 LMG262291:LMJ262291 LWC262291:LWF262291 MFY262291:MGB262291 MPU262291:MPX262291 MZQ262291:MZT262291 NJM262291:NJP262291 NTI262291:NTL262291 ODE262291:ODH262291 ONA262291:OND262291 OWW262291:OWZ262291 PGS262291:PGV262291 PQO262291:PQR262291 QAK262291:QAN262291 QKG262291:QKJ262291 QUC262291:QUF262291 RDY262291:REB262291 RNU262291:RNX262291 RXQ262291:RXT262291 SHM262291:SHP262291 SRI262291:SRL262291 TBE262291:TBH262291 TLA262291:TLD262291 TUW262291:TUZ262291 UES262291:UEV262291 UOO262291:UOR262291 UYK262291:UYN262291 VIG262291:VIJ262291 VSC262291:VSF262291 WBY262291:WCB262291 WLU262291:WLX262291 WVQ262291:WVT262291 G327827:J327827 JE327827:JH327827 TA327827:TD327827 ACW327827:ACZ327827 AMS327827:AMV327827 AWO327827:AWR327827 BGK327827:BGN327827 BQG327827:BQJ327827 CAC327827:CAF327827 CJY327827:CKB327827 CTU327827:CTX327827 DDQ327827:DDT327827 DNM327827:DNP327827 DXI327827:DXL327827 EHE327827:EHH327827 ERA327827:ERD327827 FAW327827:FAZ327827 FKS327827:FKV327827 FUO327827:FUR327827 GEK327827:GEN327827 GOG327827:GOJ327827 GYC327827:GYF327827 HHY327827:HIB327827 HRU327827:HRX327827 IBQ327827:IBT327827 ILM327827:ILP327827 IVI327827:IVL327827 JFE327827:JFH327827 JPA327827:JPD327827 JYW327827:JYZ327827 KIS327827:KIV327827 KSO327827:KSR327827 LCK327827:LCN327827 LMG327827:LMJ327827 LWC327827:LWF327827 MFY327827:MGB327827 MPU327827:MPX327827 MZQ327827:MZT327827 NJM327827:NJP327827 NTI327827:NTL327827 ODE327827:ODH327827 ONA327827:OND327827 OWW327827:OWZ327827 PGS327827:PGV327827 PQO327827:PQR327827 QAK327827:QAN327827 QKG327827:QKJ327827 QUC327827:QUF327827 RDY327827:REB327827 RNU327827:RNX327827 RXQ327827:RXT327827 SHM327827:SHP327827 SRI327827:SRL327827 TBE327827:TBH327827 TLA327827:TLD327827 TUW327827:TUZ327827 UES327827:UEV327827 UOO327827:UOR327827 UYK327827:UYN327827 VIG327827:VIJ327827 VSC327827:VSF327827 WBY327827:WCB327827 WLU327827:WLX327827 WVQ327827:WVT327827 G393363:J393363 JE393363:JH393363 TA393363:TD393363 ACW393363:ACZ393363 AMS393363:AMV393363 AWO393363:AWR393363 BGK393363:BGN393363 BQG393363:BQJ393363 CAC393363:CAF393363 CJY393363:CKB393363 CTU393363:CTX393363 DDQ393363:DDT393363 DNM393363:DNP393363 DXI393363:DXL393363 EHE393363:EHH393363 ERA393363:ERD393363 FAW393363:FAZ393363 FKS393363:FKV393363 FUO393363:FUR393363 GEK393363:GEN393363 GOG393363:GOJ393363 GYC393363:GYF393363 HHY393363:HIB393363 HRU393363:HRX393363 IBQ393363:IBT393363 ILM393363:ILP393363 IVI393363:IVL393363 JFE393363:JFH393363 JPA393363:JPD393363 JYW393363:JYZ393363 KIS393363:KIV393363 KSO393363:KSR393363 LCK393363:LCN393363 LMG393363:LMJ393363 LWC393363:LWF393363 MFY393363:MGB393363 MPU393363:MPX393363 MZQ393363:MZT393363 NJM393363:NJP393363 NTI393363:NTL393363 ODE393363:ODH393363 ONA393363:OND393363 OWW393363:OWZ393363 PGS393363:PGV393363 PQO393363:PQR393363 QAK393363:QAN393363 QKG393363:QKJ393363 QUC393363:QUF393363 RDY393363:REB393363 RNU393363:RNX393363 RXQ393363:RXT393363 SHM393363:SHP393363 SRI393363:SRL393363 TBE393363:TBH393363 TLA393363:TLD393363 TUW393363:TUZ393363 UES393363:UEV393363 UOO393363:UOR393363 UYK393363:UYN393363 VIG393363:VIJ393363 VSC393363:VSF393363 WBY393363:WCB393363 WLU393363:WLX393363 WVQ393363:WVT393363 G458899:J458899 JE458899:JH458899 TA458899:TD458899 ACW458899:ACZ458899 AMS458899:AMV458899 AWO458899:AWR458899 BGK458899:BGN458899 BQG458899:BQJ458899 CAC458899:CAF458899 CJY458899:CKB458899 CTU458899:CTX458899 DDQ458899:DDT458899 DNM458899:DNP458899 DXI458899:DXL458899 EHE458899:EHH458899 ERA458899:ERD458899 FAW458899:FAZ458899 FKS458899:FKV458899 FUO458899:FUR458899 GEK458899:GEN458899 GOG458899:GOJ458899 GYC458899:GYF458899 HHY458899:HIB458899 HRU458899:HRX458899 IBQ458899:IBT458899 ILM458899:ILP458899 IVI458899:IVL458899 JFE458899:JFH458899 JPA458899:JPD458899 JYW458899:JYZ458899 KIS458899:KIV458899 KSO458899:KSR458899 LCK458899:LCN458899 LMG458899:LMJ458899 LWC458899:LWF458899 MFY458899:MGB458899 MPU458899:MPX458899 MZQ458899:MZT458899 NJM458899:NJP458899 NTI458899:NTL458899 ODE458899:ODH458899 ONA458899:OND458899 OWW458899:OWZ458899 PGS458899:PGV458899 PQO458899:PQR458899 QAK458899:QAN458899 QKG458899:QKJ458899 QUC458899:QUF458899 RDY458899:REB458899 RNU458899:RNX458899 RXQ458899:RXT458899 SHM458899:SHP458899 SRI458899:SRL458899 TBE458899:TBH458899 TLA458899:TLD458899 TUW458899:TUZ458899 UES458899:UEV458899 UOO458899:UOR458899 UYK458899:UYN458899 VIG458899:VIJ458899 VSC458899:VSF458899 WBY458899:WCB458899 WLU458899:WLX458899 WVQ458899:WVT458899 G524435:J524435 JE524435:JH524435 TA524435:TD524435 ACW524435:ACZ524435 AMS524435:AMV524435 AWO524435:AWR524435 BGK524435:BGN524435 BQG524435:BQJ524435 CAC524435:CAF524435 CJY524435:CKB524435 CTU524435:CTX524435 DDQ524435:DDT524435 DNM524435:DNP524435 DXI524435:DXL524435 EHE524435:EHH524435 ERA524435:ERD524435 FAW524435:FAZ524435 FKS524435:FKV524435 FUO524435:FUR524435 GEK524435:GEN524435 GOG524435:GOJ524435 GYC524435:GYF524435 HHY524435:HIB524435 HRU524435:HRX524435 IBQ524435:IBT524435 ILM524435:ILP524435 IVI524435:IVL524435 JFE524435:JFH524435 JPA524435:JPD524435 JYW524435:JYZ524435 KIS524435:KIV524435 KSO524435:KSR524435 LCK524435:LCN524435 LMG524435:LMJ524435 LWC524435:LWF524435 MFY524435:MGB524435 MPU524435:MPX524435 MZQ524435:MZT524435 NJM524435:NJP524435 NTI524435:NTL524435 ODE524435:ODH524435 ONA524435:OND524435 OWW524435:OWZ524435 PGS524435:PGV524435 PQO524435:PQR524435 QAK524435:QAN524435 QKG524435:QKJ524435 QUC524435:QUF524435 RDY524435:REB524435 RNU524435:RNX524435 RXQ524435:RXT524435 SHM524435:SHP524435 SRI524435:SRL524435 TBE524435:TBH524435 TLA524435:TLD524435 TUW524435:TUZ524435 UES524435:UEV524435 UOO524435:UOR524435 UYK524435:UYN524435 VIG524435:VIJ524435 VSC524435:VSF524435 WBY524435:WCB524435 WLU524435:WLX524435 WVQ524435:WVT524435 G589971:J589971 JE589971:JH589971 TA589971:TD589971 ACW589971:ACZ589971 AMS589971:AMV589971 AWO589971:AWR589971 BGK589971:BGN589971 BQG589971:BQJ589971 CAC589971:CAF589971 CJY589971:CKB589971 CTU589971:CTX589971 DDQ589971:DDT589971 DNM589971:DNP589971 DXI589971:DXL589971 EHE589971:EHH589971 ERA589971:ERD589971 FAW589971:FAZ589971 FKS589971:FKV589971 FUO589971:FUR589971 GEK589971:GEN589971 GOG589971:GOJ589971 GYC589971:GYF589971 HHY589971:HIB589971 HRU589971:HRX589971 IBQ589971:IBT589971 ILM589971:ILP589971 IVI589971:IVL589971 JFE589971:JFH589971 JPA589971:JPD589971 JYW589971:JYZ589971 KIS589971:KIV589971 KSO589971:KSR589971 LCK589971:LCN589971 LMG589971:LMJ589971 LWC589971:LWF589971 MFY589971:MGB589971 MPU589971:MPX589971 MZQ589971:MZT589971 NJM589971:NJP589971 NTI589971:NTL589971 ODE589971:ODH589971 ONA589971:OND589971 OWW589971:OWZ589971 PGS589971:PGV589971 PQO589971:PQR589971 QAK589971:QAN589971 QKG589971:QKJ589971 QUC589971:QUF589971 RDY589971:REB589971 RNU589971:RNX589971 RXQ589971:RXT589971 SHM589971:SHP589971 SRI589971:SRL589971 TBE589971:TBH589971 TLA589971:TLD589971 TUW589971:TUZ589971 UES589971:UEV589971 UOO589971:UOR589971 UYK589971:UYN589971 VIG589971:VIJ589971 VSC589971:VSF589971 WBY589971:WCB589971 WLU589971:WLX589971 WVQ589971:WVT589971 G655507:J655507 JE655507:JH655507 TA655507:TD655507 ACW655507:ACZ655507 AMS655507:AMV655507 AWO655507:AWR655507 BGK655507:BGN655507 BQG655507:BQJ655507 CAC655507:CAF655507 CJY655507:CKB655507 CTU655507:CTX655507 DDQ655507:DDT655507 DNM655507:DNP655507 DXI655507:DXL655507 EHE655507:EHH655507 ERA655507:ERD655507 FAW655507:FAZ655507 FKS655507:FKV655507 FUO655507:FUR655507 GEK655507:GEN655507 GOG655507:GOJ655507 GYC655507:GYF655507 HHY655507:HIB655507 HRU655507:HRX655507 IBQ655507:IBT655507 ILM655507:ILP655507 IVI655507:IVL655507 JFE655507:JFH655507 JPA655507:JPD655507 JYW655507:JYZ655507 KIS655507:KIV655507 KSO655507:KSR655507 LCK655507:LCN655507 LMG655507:LMJ655507 LWC655507:LWF655507 MFY655507:MGB655507 MPU655507:MPX655507 MZQ655507:MZT655507 NJM655507:NJP655507 NTI655507:NTL655507 ODE655507:ODH655507 ONA655507:OND655507 OWW655507:OWZ655507 PGS655507:PGV655507 PQO655507:PQR655507 QAK655507:QAN655507 QKG655507:QKJ655507 QUC655507:QUF655507 RDY655507:REB655507 RNU655507:RNX655507 RXQ655507:RXT655507 SHM655507:SHP655507 SRI655507:SRL655507 TBE655507:TBH655507 TLA655507:TLD655507 TUW655507:TUZ655507 UES655507:UEV655507 UOO655507:UOR655507 UYK655507:UYN655507 VIG655507:VIJ655507 VSC655507:VSF655507 WBY655507:WCB655507 WLU655507:WLX655507 WVQ655507:WVT655507 G721043:J721043 JE721043:JH721043 TA721043:TD721043 ACW721043:ACZ721043 AMS721043:AMV721043 AWO721043:AWR721043 BGK721043:BGN721043 BQG721043:BQJ721043 CAC721043:CAF721043 CJY721043:CKB721043 CTU721043:CTX721043 DDQ721043:DDT721043 DNM721043:DNP721043 DXI721043:DXL721043 EHE721043:EHH721043 ERA721043:ERD721043 FAW721043:FAZ721043 FKS721043:FKV721043 FUO721043:FUR721043 GEK721043:GEN721043 GOG721043:GOJ721043 GYC721043:GYF721043 HHY721043:HIB721043 HRU721043:HRX721043 IBQ721043:IBT721043 ILM721043:ILP721043 IVI721043:IVL721043 JFE721043:JFH721043 JPA721043:JPD721043 JYW721043:JYZ721043 KIS721043:KIV721043 KSO721043:KSR721043 LCK721043:LCN721043 LMG721043:LMJ721043 LWC721043:LWF721043 MFY721043:MGB721043 MPU721043:MPX721043 MZQ721043:MZT721043 NJM721043:NJP721043 NTI721043:NTL721043 ODE721043:ODH721043 ONA721043:OND721043 OWW721043:OWZ721043 PGS721043:PGV721043 PQO721043:PQR721043 QAK721043:QAN721043 QKG721043:QKJ721043 QUC721043:QUF721043 RDY721043:REB721043 RNU721043:RNX721043 RXQ721043:RXT721043 SHM721043:SHP721043 SRI721043:SRL721043 TBE721043:TBH721043 TLA721043:TLD721043 TUW721043:TUZ721043 UES721043:UEV721043 UOO721043:UOR721043 UYK721043:UYN721043 VIG721043:VIJ721043 VSC721043:VSF721043 WBY721043:WCB721043 WLU721043:WLX721043 WVQ721043:WVT721043 G786579:J786579 JE786579:JH786579 TA786579:TD786579 ACW786579:ACZ786579 AMS786579:AMV786579 AWO786579:AWR786579 BGK786579:BGN786579 BQG786579:BQJ786579 CAC786579:CAF786579 CJY786579:CKB786579 CTU786579:CTX786579 DDQ786579:DDT786579 DNM786579:DNP786579 DXI786579:DXL786579 EHE786579:EHH786579 ERA786579:ERD786579 FAW786579:FAZ786579 FKS786579:FKV786579 FUO786579:FUR786579 GEK786579:GEN786579 GOG786579:GOJ786579 GYC786579:GYF786579 HHY786579:HIB786579 HRU786579:HRX786579 IBQ786579:IBT786579 ILM786579:ILP786579 IVI786579:IVL786579 JFE786579:JFH786579 JPA786579:JPD786579 JYW786579:JYZ786579 KIS786579:KIV786579 KSO786579:KSR786579 LCK786579:LCN786579 LMG786579:LMJ786579 LWC786579:LWF786579 MFY786579:MGB786579 MPU786579:MPX786579 MZQ786579:MZT786579 NJM786579:NJP786579 NTI786579:NTL786579 ODE786579:ODH786579 ONA786579:OND786579 OWW786579:OWZ786579 PGS786579:PGV786579 PQO786579:PQR786579 QAK786579:QAN786579 QKG786579:QKJ786579 QUC786579:QUF786579 RDY786579:REB786579 RNU786579:RNX786579 RXQ786579:RXT786579 SHM786579:SHP786579 SRI786579:SRL786579 TBE786579:TBH786579 TLA786579:TLD786579 TUW786579:TUZ786579 UES786579:UEV786579 UOO786579:UOR786579 UYK786579:UYN786579 VIG786579:VIJ786579 VSC786579:VSF786579 WBY786579:WCB786579 WLU786579:WLX786579 WVQ786579:WVT786579 G852115:J852115 JE852115:JH852115 TA852115:TD852115 ACW852115:ACZ852115 AMS852115:AMV852115 AWO852115:AWR852115 BGK852115:BGN852115 BQG852115:BQJ852115 CAC852115:CAF852115 CJY852115:CKB852115 CTU852115:CTX852115 DDQ852115:DDT852115 DNM852115:DNP852115 DXI852115:DXL852115 EHE852115:EHH852115 ERA852115:ERD852115 FAW852115:FAZ852115 FKS852115:FKV852115 FUO852115:FUR852115 GEK852115:GEN852115 GOG852115:GOJ852115 GYC852115:GYF852115 HHY852115:HIB852115 HRU852115:HRX852115 IBQ852115:IBT852115 ILM852115:ILP852115 IVI852115:IVL852115 JFE852115:JFH852115 JPA852115:JPD852115 JYW852115:JYZ852115 KIS852115:KIV852115 KSO852115:KSR852115 LCK852115:LCN852115 LMG852115:LMJ852115 LWC852115:LWF852115 MFY852115:MGB852115 MPU852115:MPX852115 MZQ852115:MZT852115 NJM852115:NJP852115 NTI852115:NTL852115 ODE852115:ODH852115 ONA852115:OND852115 OWW852115:OWZ852115 PGS852115:PGV852115 PQO852115:PQR852115 QAK852115:QAN852115 QKG852115:QKJ852115 QUC852115:QUF852115 RDY852115:REB852115 RNU852115:RNX852115 RXQ852115:RXT852115 SHM852115:SHP852115 SRI852115:SRL852115 TBE852115:TBH852115 TLA852115:TLD852115 TUW852115:TUZ852115 UES852115:UEV852115 UOO852115:UOR852115 UYK852115:UYN852115 VIG852115:VIJ852115 VSC852115:VSF852115 WBY852115:WCB852115 WLU852115:WLX852115 WVQ852115:WVT852115 G917651:J917651 JE917651:JH917651 TA917651:TD917651 ACW917651:ACZ917651 AMS917651:AMV917651 AWO917651:AWR917651 BGK917651:BGN917651 BQG917651:BQJ917651 CAC917651:CAF917651 CJY917651:CKB917651 CTU917651:CTX917651 DDQ917651:DDT917651 DNM917651:DNP917651 DXI917651:DXL917651 EHE917651:EHH917651 ERA917651:ERD917651 FAW917651:FAZ917651 FKS917651:FKV917651 FUO917651:FUR917651 GEK917651:GEN917651 GOG917651:GOJ917651 GYC917651:GYF917651 HHY917651:HIB917651 HRU917651:HRX917651 IBQ917651:IBT917651 ILM917651:ILP917651 IVI917651:IVL917651 JFE917651:JFH917651 JPA917651:JPD917651 JYW917651:JYZ917651 KIS917651:KIV917651 KSO917651:KSR917651 LCK917651:LCN917651 LMG917651:LMJ917651 LWC917651:LWF917651 MFY917651:MGB917651 MPU917651:MPX917651 MZQ917651:MZT917651 NJM917651:NJP917651 NTI917651:NTL917651 ODE917651:ODH917651 ONA917651:OND917651 OWW917651:OWZ917651 PGS917651:PGV917651 PQO917651:PQR917651 QAK917651:QAN917651 QKG917651:QKJ917651 QUC917651:QUF917651 RDY917651:REB917651 RNU917651:RNX917651 RXQ917651:RXT917651 SHM917651:SHP917651 SRI917651:SRL917651 TBE917651:TBH917651 TLA917651:TLD917651 TUW917651:TUZ917651 UES917651:UEV917651 UOO917651:UOR917651 UYK917651:UYN917651 VIG917651:VIJ917651 VSC917651:VSF917651 WBY917651:WCB917651 WLU917651:WLX917651 WVQ917651:WVT917651 G983187:J983187 JE983187:JH983187 TA983187:TD983187 ACW983187:ACZ983187 AMS983187:AMV983187 AWO983187:AWR983187 BGK983187:BGN983187 BQG983187:BQJ983187 CAC983187:CAF983187 CJY983187:CKB983187 CTU983187:CTX983187 DDQ983187:DDT983187 DNM983187:DNP983187 DXI983187:DXL983187 EHE983187:EHH983187 ERA983187:ERD983187 FAW983187:FAZ983187 FKS983187:FKV983187 FUO983187:FUR983187 GEK983187:GEN983187 GOG983187:GOJ983187 GYC983187:GYF983187 HHY983187:HIB983187 HRU983187:HRX983187 IBQ983187:IBT983187 ILM983187:ILP983187 IVI983187:IVL983187 JFE983187:JFH983187 JPA983187:JPD983187 JYW983187:JYZ983187 KIS983187:KIV983187 KSO983187:KSR983187 LCK983187:LCN983187 LMG983187:LMJ983187 LWC983187:LWF983187 MFY983187:MGB983187 MPU983187:MPX983187 MZQ983187:MZT983187 NJM983187:NJP983187 NTI983187:NTL983187 ODE983187:ODH983187 ONA983187:OND983187 OWW983187:OWZ983187 PGS983187:PGV983187 PQO983187:PQR983187 QAK983187:QAN983187 QKG983187:QKJ983187 QUC983187:QUF983187 RDY983187:REB983187 RNU983187:RNX983187 RXQ983187:RXT983187 SHM983187:SHP983187 SRI983187:SRL983187 TBE983187:TBH983187 TLA983187:TLD983187 TUW983187:TUZ983187 UES983187:UEV983187 UOO983187:UOR983187 UYK983187:UYN983187 VIG983187:VIJ983187 VSC983187:VSF983187 WBY983187:WCB983187 WLU983187:WLX983187">
      <formula1>$AP$7:$AP$444</formula1>
    </dataValidation>
    <dataValidation type="list" allowBlank="1" showInputMessage="1" showErrorMessage="1" sqref="H115:K115">
      <formula1>$G$174:$G$177</formula1>
    </dataValidation>
  </dataValidations>
  <hyperlinks>
    <hyperlink ref="C167:AI167" location="'Tela 9 - Documentos'!Area_de_impressao" display="Para formalização do processo, fazer upload no sistema de requerimento dos documentos listados na Tela 9."/>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M24 V24 AG24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ambiente</cp:lastModifiedBy>
  <cp:lastPrinted>2019-07-03T14:16:38Z</cp:lastPrinted>
  <dcterms:created xsi:type="dcterms:W3CDTF">2017-05-12T20:38:45Z</dcterms:created>
  <dcterms:modified xsi:type="dcterms:W3CDTF">2025-02-03T13:57:57Z</dcterms:modified>
</cp:coreProperties>
</file>